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:\ASNH\Data Requests\VHA VHTF and HIEE\"/>
    </mc:Choice>
  </mc:AlternateContent>
  <xr:revisionPtr revIDLastSave="0" documentId="8_{C348AF4E-F7E2-40E6-9C28-995E7AB09B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pplication Data (As Applied)" sheetId="5" r:id="rId1"/>
    <sheet name="Funded Projects-VHTF" sheetId="1" r:id="rId2"/>
    <sheet name="Sheet1" sheetId="6" state="hidden" r:id="rId3"/>
    <sheet name="Sheet2" sheetId="7" state="hidden" r:id="rId4"/>
  </sheets>
  <externalReferences>
    <externalReference r:id="rId5"/>
    <externalReference r:id="rId6"/>
  </externalReferences>
  <definedNames>
    <definedName name="_xlnm._FilterDatabase" localSheetId="0" hidden="1">'Application Data (As Applied)'!$A$1:$I$473</definedName>
    <definedName name="_xlnm._FilterDatabase" localSheetId="1" hidden="1">'Funded Projects-VHTF'!$A$1:$BD$212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4" i="5" l="1"/>
  <c r="D291" i="5"/>
  <c r="D267" i="5"/>
  <c r="D250" i="5"/>
  <c r="D246" i="5"/>
  <c r="D204" i="5"/>
  <c r="D203" i="5"/>
  <c r="D188" i="5"/>
  <c r="D162" i="5"/>
  <c r="D122" i="5"/>
  <c r="D119" i="5"/>
  <c r="D79" i="5"/>
  <c r="D77" i="5"/>
  <c r="D73" i="5"/>
  <c r="D53" i="5"/>
  <c r="D51" i="5"/>
  <c r="D50" i="5"/>
  <c r="D49" i="5"/>
  <c r="D48" i="5"/>
  <c r="D43" i="5"/>
  <c r="D42" i="5"/>
  <c r="D39" i="5"/>
  <c r="D31" i="5"/>
  <c r="D30" i="5"/>
  <c r="D29" i="5"/>
  <c r="D26" i="5"/>
  <c r="D25" i="5"/>
  <c r="D24" i="5"/>
  <c r="D23" i="5"/>
  <c r="D22" i="5"/>
  <c r="D19" i="5"/>
  <c r="D16" i="5"/>
  <c r="D15" i="5"/>
  <c r="D10" i="5"/>
  <c r="D9" i="5"/>
  <c r="D8" i="5"/>
  <c r="D6" i="5"/>
  <c r="D2" i="5"/>
  <c r="P204" i="1"/>
  <c r="P199" i="1"/>
  <c r="P193" i="1"/>
  <c r="P192" i="1"/>
  <c r="P190" i="1"/>
  <c r="P181" i="1"/>
  <c r="P180" i="1"/>
  <c r="P179" i="1"/>
  <c r="P170" i="1"/>
  <c r="P165" i="1"/>
  <c r="P157" i="1"/>
  <c r="P150" i="1"/>
  <c r="P146" i="1"/>
  <c r="P142" i="1"/>
  <c r="P139" i="1"/>
  <c r="P132" i="1"/>
  <c r="P130" i="1"/>
  <c r="P129" i="1"/>
  <c r="P128" i="1"/>
  <c r="P119" i="1"/>
  <c r="P118" i="1"/>
  <c r="P106" i="1"/>
  <c r="P96" i="1"/>
  <c r="P95" i="1"/>
  <c r="P94" i="1"/>
  <c r="P93" i="1"/>
  <c r="P92" i="1"/>
  <c r="P89" i="1"/>
  <c r="P88" i="1"/>
  <c r="P87" i="1"/>
  <c r="P74" i="1"/>
  <c r="P62" i="1"/>
  <c r="P60" i="1"/>
  <c r="P50" i="1"/>
  <c r="P49" i="1"/>
  <c r="P41" i="1"/>
  <c r="P40" i="1"/>
  <c r="P39" i="1"/>
  <c r="P29" i="1"/>
  <c r="P27" i="1"/>
  <c r="P17" i="1"/>
  <c r="P15" i="1"/>
  <c r="P13" i="1"/>
  <c r="D17" i="5"/>
  <c r="D18" i="5"/>
  <c r="D28" i="5"/>
  <c r="D32" i="5"/>
  <c r="D34" i="5"/>
  <c r="D35" i="5"/>
  <c r="D36" i="5"/>
  <c r="D37" i="5"/>
  <c r="D38" i="5"/>
  <c r="D40" i="5"/>
  <c r="D41" i="5"/>
  <c r="D44" i="5"/>
  <c r="D45" i="5"/>
  <c r="D46" i="5"/>
  <c r="D47" i="5"/>
  <c r="D52" i="5"/>
  <c r="D54" i="5"/>
  <c r="D58" i="5"/>
  <c r="D59" i="5"/>
  <c r="D60" i="5"/>
  <c r="D61" i="5"/>
  <c r="D62" i="5"/>
  <c r="D63" i="5"/>
  <c r="D64" i="5"/>
  <c r="D65" i="5"/>
  <c r="D66" i="5"/>
  <c r="D68" i="5"/>
  <c r="D69" i="5"/>
  <c r="D70" i="5"/>
  <c r="D71" i="5"/>
  <c r="D72" i="5"/>
  <c r="D74" i="5"/>
  <c r="D75" i="5"/>
  <c r="D76" i="5"/>
  <c r="D78" i="5"/>
  <c r="D80" i="5"/>
  <c r="D81" i="5"/>
  <c r="D82" i="5"/>
  <c r="D83" i="5"/>
  <c r="D84" i="5"/>
  <c r="D85" i="5"/>
  <c r="D86" i="5"/>
  <c r="D87" i="5"/>
  <c r="D88" i="5"/>
  <c r="D89" i="5"/>
  <c r="D90" i="5"/>
  <c r="D92" i="5"/>
  <c r="D93" i="5"/>
  <c r="D94" i="5"/>
  <c r="D95" i="5"/>
  <c r="D96" i="5"/>
  <c r="D97" i="5"/>
  <c r="D98" i="5"/>
  <c r="D100" i="5"/>
  <c r="D101" i="5"/>
  <c r="D103" i="5"/>
  <c r="D104" i="5"/>
  <c r="D105" i="5"/>
  <c r="D106" i="5"/>
  <c r="D108" i="5"/>
  <c r="D109" i="5"/>
  <c r="D110" i="5"/>
  <c r="D111" i="5"/>
  <c r="D112" i="5"/>
  <c r="D113" i="5"/>
  <c r="D114" i="5"/>
  <c r="D115" i="5"/>
  <c r="D116" i="5"/>
  <c r="D117" i="5"/>
  <c r="D118" i="5"/>
  <c r="D123" i="5"/>
  <c r="D125" i="5"/>
  <c r="D128" i="5"/>
  <c r="D129" i="5"/>
  <c r="D133" i="5"/>
  <c r="D135" i="5"/>
  <c r="D136" i="5"/>
  <c r="D138" i="5"/>
  <c r="D139" i="5"/>
  <c r="D141" i="5"/>
  <c r="D142" i="5"/>
  <c r="D143" i="5"/>
  <c r="D144" i="5"/>
  <c r="D146" i="5"/>
  <c r="D147" i="5"/>
  <c r="D149" i="5"/>
  <c r="D150" i="5"/>
  <c r="D151" i="5"/>
  <c r="D153" i="5"/>
  <c r="D154" i="5"/>
  <c r="D157" i="5"/>
  <c r="D158" i="5"/>
  <c r="D159" i="5"/>
  <c r="D160" i="5"/>
  <c r="D164" i="5"/>
  <c r="D165" i="5"/>
  <c r="D166" i="5"/>
  <c r="D168" i="5"/>
  <c r="D172" i="5"/>
  <c r="D173" i="5"/>
  <c r="D174" i="5"/>
  <c r="D175" i="5"/>
  <c r="D176" i="5"/>
  <c r="D177" i="5"/>
  <c r="D178" i="5"/>
  <c r="D179" i="5"/>
  <c r="D182" i="5"/>
  <c r="D183" i="5"/>
  <c r="D184" i="5"/>
  <c r="D185" i="5"/>
  <c r="D186" i="5"/>
  <c r="D187" i="5"/>
  <c r="D189" i="5"/>
  <c r="D190" i="5"/>
  <c r="D191" i="5"/>
  <c r="D192" i="5"/>
  <c r="D194" i="5"/>
  <c r="D195" i="5"/>
  <c r="D196" i="5"/>
  <c r="D198" i="5"/>
  <c r="D200" i="5"/>
  <c r="D201" i="5"/>
  <c r="D202" i="5"/>
  <c r="D205" i="5"/>
  <c r="D206" i="5"/>
  <c r="D208" i="5"/>
  <c r="D209" i="5"/>
  <c r="D210" i="5"/>
  <c r="D211" i="5"/>
  <c r="D213" i="5"/>
  <c r="D215" i="5"/>
  <c r="D216" i="5"/>
  <c r="D219" i="5"/>
  <c r="D220" i="5"/>
  <c r="D221" i="5"/>
  <c r="D222" i="5"/>
  <c r="D225" i="5"/>
  <c r="D226" i="5"/>
  <c r="D227" i="5"/>
  <c r="D228" i="5"/>
  <c r="D229" i="5"/>
  <c r="D230" i="5"/>
  <c r="D231" i="5"/>
  <c r="D232" i="5"/>
  <c r="D234" i="5"/>
  <c r="D235" i="5"/>
  <c r="D236" i="5"/>
  <c r="D237" i="5"/>
  <c r="D241" i="5"/>
  <c r="D242" i="5"/>
  <c r="D243" i="5"/>
  <c r="D244" i="5"/>
  <c r="D245" i="5"/>
  <c r="D247" i="5"/>
  <c r="D248" i="5"/>
  <c r="D251" i="5"/>
  <c r="D254" i="5"/>
  <c r="D255" i="5"/>
  <c r="D256" i="5"/>
  <c r="D257" i="5"/>
  <c r="D258" i="5"/>
  <c r="D259" i="5"/>
  <c r="D260" i="5"/>
  <c r="D261" i="5"/>
  <c r="D262" i="5"/>
  <c r="D263" i="5"/>
  <c r="D266" i="5"/>
  <c r="D268" i="5"/>
  <c r="D271" i="5"/>
  <c r="D272" i="5"/>
  <c r="D273" i="5"/>
  <c r="D274" i="5"/>
  <c r="D275" i="5"/>
  <c r="D276" i="5"/>
  <c r="D279" i="5"/>
  <c r="D280" i="5"/>
  <c r="D285" i="5"/>
  <c r="D286" i="5"/>
  <c r="D287" i="5"/>
  <c r="D288" i="5"/>
  <c r="D289" i="5"/>
  <c r="D290" i="5"/>
  <c r="D293" i="5"/>
  <c r="D294" i="5"/>
  <c r="D295" i="5"/>
  <c r="D296" i="5"/>
  <c r="D297" i="5"/>
  <c r="D298" i="5"/>
  <c r="D299" i="5"/>
  <c r="D300" i="5"/>
  <c r="D301" i="5"/>
  <c r="D303" i="5"/>
  <c r="D304" i="5"/>
  <c r="D306" i="5"/>
  <c r="D307" i="5"/>
  <c r="D308" i="5"/>
  <c r="D309" i="5"/>
  <c r="D310" i="5"/>
  <c r="D311" i="5"/>
  <c r="D312" i="5"/>
  <c r="D313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4" i="5"/>
  <c r="D355" i="5"/>
  <c r="D358" i="5"/>
  <c r="D373" i="5"/>
  <c r="D381" i="5"/>
  <c r="D383" i="5"/>
  <c r="D387" i="5"/>
  <c r="D389" i="5"/>
  <c r="D391" i="5"/>
  <c r="D401" i="5"/>
  <c r="D402" i="5"/>
  <c r="D404" i="5"/>
  <c r="D405" i="5"/>
  <c r="D406" i="5"/>
  <c r="D407" i="5"/>
  <c r="D409" i="5"/>
  <c r="D412" i="5"/>
  <c r="D413" i="5"/>
  <c r="D414" i="5"/>
  <c r="D415" i="5"/>
  <c r="D416" i="5"/>
  <c r="D417" i="5"/>
  <c r="D418" i="5"/>
  <c r="D419" i="5"/>
  <c r="D420" i="5"/>
  <c r="D422" i="5"/>
  <c r="D423" i="5"/>
  <c r="D424" i="5"/>
  <c r="D426" i="5"/>
  <c r="D429" i="5"/>
  <c r="D430" i="5"/>
  <c r="D431" i="5"/>
  <c r="D432" i="5"/>
  <c r="D433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3" i="5"/>
  <c r="D464" i="5"/>
  <c r="D465" i="5"/>
  <c r="D466" i="5"/>
  <c r="D467" i="5"/>
  <c r="D468" i="5"/>
  <c r="D469" i="5"/>
  <c r="D470" i="5"/>
  <c r="D471" i="5"/>
  <c r="D472" i="5"/>
  <c r="D473" i="5"/>
  <c r="D3" i="5"/>
  <c r="D4" i="5"/>
  <c r="D5" i="5"/>
  <c r="D7" i="5"/>
  <c r="D11" i="5"/>
  <c r="D12" i="5"/>
  <c r="D13" i="5"/>
  <c r="D14" i="5"/>
  <c r="AZ204" i="1"/>
  <c r="AZ199" i="1"/>
  <c r="AZ193" i="1"/>
  <c r="AZ192" i="1"/>
  <c r="AZ190" i="1"/>
  <c r="AZ181" i="1"/>
  <c r="AZ180" i="1"/>
  <c r="AZ179" i="1"/>
  <c r="AZ170" i="1"/>
  <c r="AZ165" i="1"/>
  <c r="AZ158" i="1"/>
  <c r="AZ157" i="1"/>
  <c r="AZ150" i="1"/>
  <c r="AZ146" i="1"/>
  <c r="AZ142" i="1"/>
  <c r="AZ141" i="1"/>
  <c r="AZ139" i="1"/>
  <c r="AZ132" i="1"/>
  <c r="AZ130" i="1"/>
  <c r="AZ129" i="1"/>
  <c r="AZ128" i="1"/>
  <c r="AZ119" i="1"/>
  <c r="AZ118" i="1"/>
  <c r="AZ106" i="1"/>
  <c r="AZ96" i="1"/>
  <c r="AZ95" i="1"/>
  <c r="AZ94" i="1"/>
  <c r="AZ93" i="1"/>
  <c r="AZ92" i="1"/>
  <c r="AZ89" i="1"/>
  <c r="AZ88" i="1"/>
  <c r="AZ87" i="1"/>
  <c r="AZ75" i="1"/>
  <c r="AZ74" i="1"/>
  <c r="AZ62" i="1"/>
  <c r="AZ60" i="1"/>
  <c r="AZ50" i="1"/>
  <c r="AZ49" i="1"/>
  <c r="AZ41" i="1"/>
  <c r="AZ40" i="1"/>
  <c r="AZ39" i="1"/>
  <c r="AZ29" i="1"/>
  <c r="AZ27" i="1"/>
  <c r="AZ17" i="1"/>
  <c r="AZ15" i="1"/>
  <c r="AZ13" i="1"/>
  <c r="AY13" i="1"/>
  <c r="AY204" i="1"/>
  <c r="AY199" i="1"/>
  <c r="AY193" i="1"/>
  <c r="AY192" i="1"/>
  <c r="AY190" i="1"/>
  <c r="AY181" i="1"/>
  <c r="AY180" i="1"/>
  <c r="AY179" i="1"/>
  <c r="AY170" i="1"/>
  <c r="AY165" i="1"/>
  <c r="AY158" i="1"/>
  <c r="AY157" i="1"/>
  <c r="AY150" i="1"/>
  <c r="AY146" i="1"/>
  <c r="AY142" i="1"/>
  <c r="AY141" i="1"/>
  <c r="AY139" i="1"/>
  <c r="AY132" i="1"/>
  <c r="AY131" i="1"/>
  <c r="AY130" i="1"/>
  <c r="AY129" i="1"/>
  <c r="AY128" i="1"/>
  <c r="AY119" i="1"/>
  <c r="AY118" i="1"/>
  <c r="AY106" i="1"/>
  <c r="AY96" i="1"/>
  <c r="AY95" i="1"/>
  <c r="AY94" i="1"/>
  <c r="AY93" i="1"/>
  <c r="AY92" i="1"/>
  <c r="AY89" i="1"/>
  <c r="AY88" i="1"/>
  <c r="AY87" i="1"/>
  <c r="AY75" i="1"/>
  <c r="AY74" i="1"/>
  <c r="AY62" i="1"/>
  <c r="AY60" i="1"/>
  <c r="AY50" i="1"/>
  <c r="AY49" i="1"/>
  <c r="AY41" i="1"/>
  <c r="AY40" i="1"/>
  <c r="AY39" i="1"/>
  <c r="AY29" i="1"/>
  <c r="AY27" i="1"/>
  <c r="AY17" i="1"/>
  <c r="AY15" i="1"/>
  <c r="AW13" i="1"/>
  <c r="BA212" i="1"/>
  <c r="BA211" i="1"/>
  <c r="BA210" i="1"/>
  <c r="BA209" i="1"/>
  <c r="BA208" i="1"/>
  <c r="BA207" i="1"/>
  <c r="BA206" i="1"/>
  <c r="BA205" i="1"/>
  <c r="BA203" i="1"/>
  <c r="BA202" i="1"/>
  <c r="BA201" i="1"/>
  <c r="BA200" i="1"/>
  <c r="BA198" i="1"/>
  <c r="BA197" i="1"/>
  <c r="BA196" i="1"/>
  <c r="BA195" i="1"/>
  <c r="BA194" i="1"/>
  <c r="BA191" i="1"/>
  <c r="BA189" i="1"/>
  <c r="BA188" i="1"/>
  <c r="BA187" i="1"/>
  <c r="BA186" i="1"/>
  <c r="BA185" i="1"/>
  <c r="BA184" i="1"/>
  <c r="BA183" i="1"/>
  <c r="BA182" i="1"/>
  <c r="BA178" i="1"/>
  <c r="BA177" i="1"/>
  <c r="BA176" i="1"/>
  <c r="BA175" i="1"/>
  <c r="BA174" i="1"/>
  <c r="BA173" i="1"/>
  <c r="BA172" i="1"/>
  <c r="BA171" i="1"/>
  <c r="BA169" i="1"/>
  <c r="BA168" i="1"/>
  <c r="BA167" i="1"/>
  <c r="BA166" i="1"/>
  <c r="BA164" i="1"/>
  <c r="BA163" i="1"/>
  <c r="BA162" i="1"/>
  <c r="BA161" i="1"/>
  <c r="BA160" i="1"/>
  <c r="BA159" i="1"/>
  <c r="BA156" i="1"/>
  <c r="BA155" i="1"/>
  <c r="BA154" i="1"/>
  <c r="BA153" i="1"/>
  <c r="BA152" i="1"/>
  <c r="BA151" i="1"/>
  <c r="BA149" i="1"/>
  <c r="BA148" i="1"/>
  <c r="BA147" i="1"/>
  <c r="BA145" i="1"/>
  <c r="BA144" i="1"/>
  <c r="BA143" i="1"/>
  <c r="BA140" i="1"/>
  <c r="BA138" i="1"/>
  <c r="BA137" i="1"/>
  <c r="BA136" i="1"/>
  <c r="BA135" i="1"/>
  <c r="BA134" i="1"/>
  <c r="BA133" i="1"/>
  <c r="BA127" i="1"/>
  <c r="BA126" i="1"/>
  <c r="BA125" i="1"/>
  <c r="BA124" i="1"/>
  <c r="BA123" i="1"/>
  <c r="BA122" i="1"/>
  <c r="BA121" i="1"/>
  <c r="BA120" i="1"/>
  <c r="BA117" i="1"/>
  <c r="BA116" i="1"/>
  <c r="BA115" i="1"/>
  <c r="BA114" i="1"/>
  <c r="BA113" i="1"/>
  <c r="BA112" i="1"/>
  <c r="BA111" i="1"/>
  <c r="BA110" i="1"/>
  <c r="BA109" i="1"/>
  <c r="BA108" i="1"/>
  <c r="BA107" i="1"/>
  <c r="BA105" i="1"/>
  <c r="BA104" i="1"/>
  <c r="BA103" i="1"/>
  <c r="BA102" i="1"/>
  <c r="BA101" i="1"/>
  <c r="BA100" i="1"/>
  <c r="BA99" i="1"/>
  <c r="BA98" i="1"/>
  <c r="BA97" i="1"/>
  <c r="BA91" i="1"/>
  <c r="BA90" i="1"/>
  <c r="BA86" i="1"/>
  <c r="BA85" i="1"/>
  <c r="BA84" i="1"/>
  <c r="BA83" i="1"/>
  <c r="BA82" i="1"/>
  <c r="BA81" i="1"/>
  <c r="BA80" i="1"/>
  <c r="BA79" i="1"/>
  <c r="BA78" i="1"/>
  <c r="BA77" i="1"/>
  <c r="BA76" i="1"/>
  <c r="BA73" i="1"/>
  <c r="BA72" i="1"/>
  <c r="BA71" i="1"/>
  <c r="BA70" i="1"/>
  <c r="BA69" i="1"/>
  <c r="BA68" i="1"/>
  <c r="BA67" i="1"/>
  <c r="BA66" i="1"/>
  <c r="BA65" i="1"/>
  <c r="BA64" i="1"/>
  <c r="BA63" i="1"/>
  <c r="BA61" i="1"/>
  <c r="BA59" i="1"/>
  <c r="BA58" i="1"/>
  <c r="BA57" i="1"/>
  <c r="BA56" i="1"/>
  <c r="BA55" i="1"/>
  <c r="BA54" i="1"/>
  <c r="BA53" i="1"/>
  <c r="BA52" i="1"/>
  <c r="BA51" i="1"/>
  <c r="BA48" i="1"/>
  <c r="BA47" i="1"/>
  <c r="BA46" i="1"/>
  <c r="BA45" i="1"/>
  <c r="BA44" i="1"/>
  <c r="BA43" i="1"/>
  <c r="BA42" i="1"/>
  <c r="BA38" i="1"/>
  <c r="BA37" i="1"/>
  <c r="BA36" i="1"/>
  <c r="BA35" i="1"/>
  <c r="BA34" i="1"/>
  <c r="BA33" i="1"/>
  <c r="BA32" i="1"/>
  <c r="BA31" i="1"/>
  <c r="BA30" i="1"/>
  <c r="BA28" i="1"/>
  <c r="BA26" i="1"/>
  <c r="BA25" i="1"/>
  <c r="BA24" i="1"/>
  <c r="BA23" i="1"/>
  <c r="BA22" i="1"/>
  <c r="BA21" i="1"/>
  <c r="BA20" i="1"/>
  <c r="BA19" i="1"/>
  <c r="BA18" i="1"/>
  <c r="BA16" i="1"/>
  <c r="BA14" i="1"/>
  <c r="BA12" i="1"/>
  <c r="BA11" i="1"/>
  <c r="BA10" i="1"/>
  <c r="BA9" i="1"/>
  <c r="BA8" i="1"/>
  <c r="BA7" i="1"/>
  <c r="BA6" i="1"/>
  <c r="BA5" i="1"/>
  <c r="BA4" i="1"/>
  <c r="BA3" i="1"/>
  <c r="BA2" i="1"/>
  <c r="AZ3" i="1"/>
  <c r="AZ4" i="1"/>
  <c r="AZ5" i="1"/>
  <c r="AZ6" i="1"/>
  <c r="AZ7" i="1"/>
  <c r="AZ8" i="1"/>
  <c r="AZ9" i="1"/>
  <c r="AZ10" i="1"/>
  <c r="AZ11" i="1"/>
  <c r="AZ12" i="1"/>
  <c r="AZ14" i="1"/>
  <c r="AZ16" i="1"/>
  <c r="AZ18" i="1"/>
  <c r="AZ19" i="1"/>
  <c r="AZ20" i="1"/>
  <c r="AZ21" i="1"/>
  <c r="AZ22" i="1"/>
  <c r="AZ23" i="1"/>
  <c r="AZ24" i="1"/>
  <c r="AZ25" i="1"/>
  <c r="AZ26" i="1"/>
  <c r="AZ28" i="1"/>
  <c r="AZ30" i="1"/>
  <c r="AZ31" i="1"/>
  <c r="AZ32" i="1"/>
  <c r="AZ33" i="1"/>
  <c r="AZ34" i="1"/>
  <c r="AZ35" i="1"/>
  <c r="AZ36" i="1"/>
  <c r="AZ37" i="1"/>
  <c r="AZ38" i="1"/>
  <c r="AZ42" i="1"/>
  <c r="AZ43" i="1"/>
  <c r="AZ44" i="1"/>
  <c r="AZ45" i="1"/>
  <c r="AZ46" i="1"/>
  <c r="AZ47" i="1"/>
  <c r="AZ48" i="1"/>
  <c r="AZ51" i="1"/>
  <c r="AZ52" i="1"/>
  <c r="AZ53" i="1"/>
  <c r="AZ54" i="1"/>
  <c r="AZ55" i="1"/>
  <c r="AZ56" i="1"/>
  <c r="AZ57" i="1"/>
  <c r="AZ58" i="1"/>
  <c r="AZ59" i="1"/>
  <c r="AZ61" i="1"/>
  <c r="AZ63" i="1"/>
  <c r="AZ64" i="1"/>
  <c r="AZ65" i="1"/>
  <c r="AZ66" i="1"/>
  <c r="AZ67" i="1"/>
  <c r="AZ68" i="1"/>
  <c r="AZ69" i="1"/>
  <c r="AZ70" i="1"/>
  <c r="AZ71" i="1"/>
  <c r="AZ72" i="1"/>
  <c r="AZ73" i="1"/>
  <c r="AZ76" i="1"/>
  <c r="AZ77" i="1"/>
  <c r="AZ78" i="1"/>
  <c r="AZ79" i="1"/>
  <c r="AZ80" i="1"/>
  <c r="AZ81" i="1"/>
  <c r="AZ82" i="1"/>
  <c r="AZ83" i="1"/>
  <c r="AZ84" i="1"/>
  <c r="AZ85" i="1"/>
  <c r="AZ86" i="1"/>
  <c r="AZ90" i="1"/>
  <c r="AZ91" i="1"/>
  <c r="AZ97" i="1"/>
  <c r="AZ98" i="1"/>
  <c r="AZ99" i="1"/>
  <c r="AZ100" i="1"/>
  <c r="AZ101" i="1"/>
  <c r="AZ102" i="1"/>
  <c r="AZ103" i="1"/>
  <c r="AZ104" i="1"/>
  <c r="AZ105" i="1"/>
  <c r="AZ107" i="1"/>
  <c r="AZ108" i="1"/>
  <c r="AZ109" i="1"/>
  <c r="AZ110" i="1"/>
  <c r="AZ111" i="1"/>
  <c r="AZ112" i="1"/>
  <c r="AZ113" i="1"/>
  <c r="AZ114" i="1"/>
  <c r="AZ115" i="1"/>
  <c r="AZ116" i="1"/>
  <c r="AZ117" i="1"/>
  <c r="AZ120" i="1"/>
  <c r="AZ121" i="1"/>
  <c r="AZ122" i="1"/>
  <c r="AZ123" i="1"/>
  <c r="AZ124" i="1"/>
  <c r="AZ125" i="1"/>
  <c r="AZ126" i="1"/>
  <c r="AZ127" i="1"/>
  <c r="AZ133" i="1"/>
  <c r="AZ134" i="1"/>
  <c r="AZ135" i="1"/>
  <c r="AZ136" i="1"/>
  <c r="AZ137" i="1"/>
  <c r="AZ138" i="1"/>
  <c r="AZ140" i="1"/>
  <c r="AZ143" i="1"/>
  <c r="AZ144" i="1"/>
  <c r="AZ145" i="1"/>
  <c r="AZ147" i="1"/>
  <c r="AZ148" i="1"/>
  <c r="AZ149" i="1"/>
  <c r="AZ151" i="1"/>
  <c r="AZ152" i="1"/>
  <c r="AZ153" i="1"/>
  <c r="AZ154" i="1"/>
  <c r="AZ155" i="1"/>
  <c r="AZ156" i="1"/>
  <c r="AZ159" i="1"/>
  <c r="AZ160" i="1"/>
  <c r="AZ161" i="1"/>
  <c r="AZ162" i="1"/>
  <c r="AZ163" i="1"/>
  <c r="AZ164" i="1"/>
  <c r="AZ166" i="1"/>
  <c r="AZ167" i="1"/>
  <c r="AZ168" i="1"/>
  <c r="AZ169" i="1"/>
  <c r="AZ171" i="1"/>
  <c r="AZ172" i="1"/>
  <c r="AZ173" i="1"/>
  <c r="AZ174" i="1"/>
  <c r="AZ175" i="1"/>
  <c r="AZ176" i="1"/>
  <c r="AZ177" i="1"/>
  <c r="AZ178" i="1"/>
  <c r="AZ182" i="1"/>
  <c r="AZ183" i="1"/>
  <c r="AZ184" i="1"/>
  <c r="AZ185" i="1"/>
  <c r="AZ186" i="1"/>
  <c r="AZ187" i="1"/>
  <c r="AZ188" i="1"/>
  <c r="AZ189" i="1"/>
  <c r="AZ191" i="1"/>
  <c r="AZ194" i="1"/>
  <c r="AZ195" i="1"/>
  <c r="AZ196" i="1"/>
  <c r="AZ197" i="1"/>
  <c r="AZ198" i="1"/>
  <c r="AZ200" i="1"/>
  <c r="AZ201" i="1"/>
  <c r="AZ202" i="1"/>
  <c r="AZ203" i="1"/>
  <c r="AZ205" i="1"/>
  <c r="AZ206" i="1"/>
  <c r="AZ207" i="1"/>
  <c r="AZ208" i="1"/>
  <c r="AZ209" i="1"/>
  <c r="AZ210" i="1"/>
  <c r="AZ211" i="1"/>
  <c r="AZ212" i="1"/>
  <c r="AZ2" i="1"/>
  <c r="AY2" i="1"/>
  <c r="AY3" i="1"/>
  <c r="AY4" i="1"/>
  <c r="AY5" i="1"/>
  <c r="AY6" i="1"/>
  <c r="AY7" i="1"/>
  <c r="AY8" i="1"/>
  <c r="AY9" i="1"/>
  <c r="AY10" i="1"/>
  <c r="AY11" i="1"/>
  <c r="AY12" i="1"/>
  <c r="AY14" i="1"/>
  <c r="AY16" i="1"/>
  <c r="AY18" i="1"/>
  <c r="AY19" i="1"/>
  <c r="AY20" i="1"/>
  <c r="AY21" i="1"/>
  <c r="AY22" i="1"/>
  <c r="AY23" i="1"/>
  <c r="AY24" i="1"/>
  <c r="AY25" i="1"/>
  <c r="AY26" i="1"/>
  <c r="AY28" i="1"/>
  <c r="AY30" i="1"/>
  <c r="AY31" i="1"/>
  <c r="AY32" i="1"/>
  <c r="AY33" i="1"/>
  <c r="AY34" i="1"/>
  <c r="AY35" i="1"/>
  <c r="AY36" i="1"/>
  <c r="AY37" i="1"/>
  <c r="AY38" i="1"/>
  <c r="AY42" i="1"/>
  <c r="AY43" i="1"/>
  <c r="AY44" i="1"/>
  <c r="AY45" i="1"/>
  <c r="AY46" i="1"/>
  <c r="AY47" i="1"/>
  <c r="AY48" i="1"/>
  <c r="AY51" i="1"/>
  <c r="AY52" i="1"/>
  <c r="AY53" i="1"/>
  <c r="AY54" i="1"/>
  <c r="AY55" i="1"/>
  <c r="AY56" i="1"/>
  <c r="AY57" i="1"/>
  <c r="AY58" i="1"/>
  <c r="AY59" i="1"/>
  <c r="AY61" i="1"/>
  <c r="AY63" i="1"/>
  <c r="AY64" i="1"/>
  <c r="AY65" i="1"/>
  <c r="AY66" i="1"/>
  <c r="AY67" i="1"/>
  <c r="AY68" i="1"/>
  <c r="AY69" i="1"/>
  <c r="AY70" i="1"/>
  <c r="AY71" i="1"/>
  <c r="AY72" i="1"/>
  <c r="AY73" i="1"/>
  <c r="AY76" i="1"/>
  <c r="AY77" i="1"/>
  <c r="AY78" i="1"/>
  <c r="AY79" i="1"/>
  <c r="AY80" i="1"/>
  <c r="AY81" i="1"/>
  <c r="AY82" i="1"/>
  <c r="AY83" i="1"/>
  <c r="AY84" i="1"/>
  <c r="AY85" i="1"/>
  <c r="AY86" i="1"/>
  <c r="AY90" i="1"/>
  <c r="AY91" i="1"/>
  <c r="AY97" i="1"/>
  <c r="AY98" i="1"/>
  <c r="AY99" i="1"/>
  <c r="AY100" i="1"/>
  <c r="AY101" i="1"/>
  <c r="AY102" i="1"/>
  <c r="AY103" i="1"/>
  <c r="AY104" i="1"/>
  <c r="AY105" i="1"/>
  <c r="AY107" i="1"/>
  <c r="AY108" i="1"/>
  <c r="AY109" i="1"/>
  <c r="AY110" i="1"/>
  <c r="AY111" i="1"/>
  <c r="AY112" i="1"/>
  <c r="AY113" i="1"/>
  <c r="AY114" i="1"/>
  <c r="AY115" i="1"/>
  <c r="AY116" i="1"/>
  <c r="AY117" i="1"/>
  <c r="AY120" i="1"/>
  <c r="AY121" i="1"/>
  <c r="AY122" i="1"/>
  <c r="AY123" i="1"/>
  <c r="AY124" i="1"/>
  <c r="AY125" i="1"/>
  <c r="AY126" i="1"/>
  <c r="AY127" i="1"/>
  <c r="AY133" i="1"/>
  <c r="AY134" i="1"/>
  <c r="AY135" i="1"/>
  <c r="AY136" i="1"/>
  <c r="AY137" i="1"/>
  <c r="AY138" i="1"/>
  <c r="AY140" i="1"/>
  <c r="AY143" i="1"/>
  <c r="AY144" i="1"/>
  <c r="AY145" i="1"/>
  <c r="AY147" i="1"/>
  <c r="AY148" i="1"/>
  <c r="AY149" i="1"/>
  <c r="AY151" i="1"/>
  <c r="AY152" i="1"/>
  <c r="AY153" i="1"/>
  <c r="AY154" i="1"/>
  <c r="AY155" i="1"/>
  <c r="AY156" i="1"/>
  <c r="AY159" i="1"/>
  <c r="AY160" i="1"/>
  <c r="AY161" i="1"/>
  <c r="AY162" i="1"/>
  <c r="AY163" i="1"/>
  <c r="AY164" i="1"/>
  <c r="AY166" i="1"/>
  <c r="AY167" i="1"/>
  <c r="AY168" i="1"/>
  <c r="AY169" i="1"/>
  <c r="AY171" i="1"/>
  <c r="AY172" i="1"/>
  <c r="AY173" i="1"/>
  <c r="AY174" i="1"/>
  <c r="AY175" i="1"/>
  <c r="AY176" i="1"/>
  <c r="AY177" i="1"/>
  <c r="AY178" i="1"/>
  <c r="AY182" i="1"/>
  <c r="AY183" i="1"/>
  <c r="AY184" i="1"/>
  <c r="AY185" i="1"/>
  <c r="AY186" i="1"/>
  <c r="AY187" i="1"/>
  <c r="AY188" i="1"/>
  <c r="AY189" i="1"/>
  <c r="AY191" i="1"/>
  <c r="AY194" i="1"/>
  <c r="AY195" i="1"/>
  <c r="AY196" i="1"/>
  <c r="AY197" i="1"/>
  <c r="AY198" i="1"/>
  <c r="AY200" i="1"/>
  <c r="AY201" i="1"/>
  <c r="AY202" i="1"/>
  <c r="AY203" i="1"/>
  <c r="AY205" i="1"/>
  <c r="AY206" i="1"/>
  <c r="AY207" i="1"/>
  <c r="AY208" i="1"/>
  <c r="AY209" i="1"/>
  <c r="AY210" i="1"/>
  <c r="AY211" i="1"/>
  <c r="AY212" i="1"/>
  <c r="AW193" i="1"/>
  <c r="AW181" i="1"/>
  <c r="AW179" i="1"/>
  <c r="AW158" i="1"/>
  <c r="AW157" i="1"/>
  <c r="AW139" i="1"/>
  <c r="AW132" i="1"/>
  <c r="AW130" i="1"/>
  <c r="AW129" i="1"/>
  <c r="AW128" i="1"/>
  <c r="AW119" i="1"/>
  <c r="AW118" i="1"/>
  <c r="AW106" i="1"/>
  <c r="AW96" i="1"/>
  <c r="AW95" i="1"/>
  <c r="AW94" i="1"/>
  <c r="AW93" i="1"/>
  <c r="AW92" i="1"/>
  <c r="AW89" i="1"/>
  <c r="AW88" i="1"/>
  <c r="AW87" i="1"/>
  <c r="AW75" i="1"/>
  <c r="AW74" i="1"/>
  <c r="AW60" i="1"/>
  <c r="AW50" i="1"/>
  <c r="AW39" i="1"/>
  <c r="AW27" i="1"/>
  <c r="AW17" i="1"/>
  <c r="AW15" i="1"/>
  <c r="AX204" i="1" l="1"/>
  <c r="AD204" i="1" s="1"/>
  <c r="AX199" i="1"/>
  <c r="AX193" i="1"/>
  <c r="AD193" i="1" s="1"/>
  <c r="AX192" i="1"/>
  <c r="AD192" i="1" s="1"/>
  <c r="AX190" i="1"/>
  <c r="AD190" i="1" s="1"/>
  <c r="AX181" i="1"/>
  <c r="AD181" i="1" s="1"/>
  <c r="AX180" i="1"/>
  <c r="AD180" i="1" s="1"/>
  <c r="AX179" i="1"/>
  <c r="AD179" i="1" s="1"/>
  <c r="AX170" i="1"/>
  <c r="AD170" i="1" s="1"/>
  <c r="AX165" i="1"/>
  <c r="AD165" i="1" s="1"/>
  <c r="AX158" i="1"/>
  <c r="AX157" i="1"/>
  <c r="AD157" i="1" s="1"/>
  <c r="AX150" i="1"/>
  <c r="AD150" i="1" s="1"/>
  <c r="AX146" i="1"/>
  <c r="AD146" i="1" s="1"/>
  <c r="AX142" i="1"/>
  <c r="AD142" i="1" s="1"/>
  <c r="AX141" i="1"/>
  <c r="AX139" i="1"/>
  <c r="AD139" i="1" s="1"/>
  <c r="AX132" i="1"/>
  <c r="AD132" i="1" s="1"/>
  <c r="AX131" i="1"/>
  <c r="AX130" i="1"/>
  <c r="AD130" i="1" s="1"/>
  <c r="AX129" i="1"/>
  <c r="AD129" i="1" s="1"/>
  <c r="AX128" i="1"/>
  <c r="AD128" i="1" s="1"/>
  <c r="AX119" i="1"/>
  <c r="AD119" i="1" s="1"/>
  <c r="AX118" i="1"/>
  <c r="AD118" i="1" s="1"/>
  <c r="AX106" i="1"/>
  <c r="AD106" i="1" s="1"/>
  <c r="AX96" i="1"/>
  <c r="AD96" i="1" s="1"/>
  <c r="AX95" i="1"/>
  <c r="AD95" i="1" s="1"/>
  <c r="AX94" i="1"/>
  <c r="AD94" i="1" s="1"/>
  <c r="AX93" i="1"/>
  <c r="AD93" i="1" s="1"/>
  <c r="AX92" i="1"/>
  <c r="AD92" i="1" s="1"/>
  <c r="AX89" i="1"/>
  <c r="AD89" i="1" s="1"/>
  <c r="AX88" i="1"/>
  <c r="AD88" i="1" s="1"/>
  <c r="AX87" i="1"/>
  <c r="AD87" i="1" s="1"/>
  <c r="AX75" i="1"/>
  <c r="AD75" i="1" s="1"/>
  <c r="AX74" i="1"/>
  <c r="AD74" i="1" s="1"/>
  <c r="AX62" i="1"/>
  <c r="AX60" i="1"/>
  <c r="AD60" i="1" s="1"/>
  <c r="AX50" i="1"/>
  <c r="AD50" i="1" s="1"/>
  <c r="AX49" i="1"/>
  <c r="AD49" i="1" s="1"/>
  <c r="AX41" i="1"/>
  <c r="AD41" i="1" s="1"/>
  <c r="AX40" i="1"/>
  <c r="AD40" i="1" s="1"/>
  <c r="AX39" i="1"/>
  <c r="AD39" i="1" s="1"/>
  <c r="AX29" i="1"/>
  <c r="AD29" i="1" s="1"/>
  <c r="AX27" i="1"/>
  <c r="AD27" i="1" s="1"/>
  <c r="AX17" i="1"/>
  <c r="AD17" i="1" s="1"/>
  <c r="AX15" i="1"/>
  <c r="AD15" i="1" s="1"/>
  <c r="AX13" i="1"/>
  <c r="AD13" i="1" s="1"/>
  <c r="AW3" i="1" a="1"/>
  <c r="AW3" i="1" s="1"/>
  <c r="AW4" i="1" a="1"/>
  <c r="AW4" i="1" s="1"/>
  <c r="AW5" i="1" a="1"/>
  <c r="AW5" i="1" s="1"/>
  <c r="AW6" i="1" a="1"/>
  <c r="AW6" i="1" s="1"/>
  <c r="AW7" i="1" a="1"/>
  <c r="AW7" i="1" s="1"/>
  <c r="AW8" i="1" a="1"/>
  <c r="AW8" i="1" s="1"/>
  <c r="AW9" i="1" a="1"/>
  <c r="AW9" i="1" s="1"/>
  <c r="AW10" i="1" a="1"/>
  <c r="AW10" i="1" s="1"/>
  <c r="AW11" i="1" a="1"/>
  <c r="AW11" i="1" s="1"/>
  <c r="AW12" i="1" a="1"/>
  <c r="AW12" i="1" s="1"/>
  <c r="AW14" i="1" a="1"/>
  <c r="AW14" i="1" s="1"/>
  <c r="AW16" i="1" a="1"/>
  <c r="AW16" i="1" s="1"/>
  <c r="AW18" i="1" a="1"/>
  <c r="AW18" i="1" s="1"/>
  <c r="AW19" i="1" a="1"/>
  <c r="AW19" i="1" s="1"/>
  <c r="AW20" i="1" a="1"/>
  <c r="AW20" i="1" s="1"/>
  <c r="AW21" i="1" a="1"/>
  <c r="AW21" i="1" s="1"/>
  <c r="AW22" i="1" a="1"/>
  <c r="AW22" i="1" s="1"/>
  <c r="AW23" i="1" a="1"/>
  <c r="AW23" i="1" s="1"/>
  <c r="AW24" i="1" a="1"/>
  <c r="AW24" i="1" s="1"/>
  <c r="AW25" i="1" a="1"/>
  <c r="AW25" i="1" s="1"/>
  <c r="AW26" i="1" a="1"/>
  <c r="AW26" i="1" s="1"/>
  <c r="AW28" i="1" a="1"/>
  <c r="AW28" i="1" s="1"/>
  <c r="AW30" i="1" a="1"/>
  <c r="AW30" i="1" s="1"/>
  <c r="AW31" i="1" a="1"/>
  <c r="AW31" i="1" s="1"/>
  <c r="AW32" i="1" a="1"/>
  <c r="AW32" i="1" s="1"/>
  <c r="AW33" i="1" a="1"/>
  <c r="AW33" i="1" s="1"/>
  <c r="AW34" i="1" a="1"/>
  <c r="AW34" i="1" s="1"/>
  <c r="AW35" i="1" a="1"/>
  <c r="AW35" i="1" s="1"/>
  <c r="AW36" i="1" a="1"/>
  <c r="AW36" i="1" s="1"/>
  <c r="AW37" i="1" a="1"/>
  <c r="AW37" i="1" s="1"/>
  <c r="AW38" i="1" a="1"/>
  <c r="AW38" i="1" s="1"/>
  <c r="AW42" i="1" a="1"/>
  <c r="AW42" i="1" s="1"/>
  <c r="AW43" i="1" a="1"/>
  <c r="AW43" i="1" s="1"/>
  <c r="AW44" i="1" a="1"/>
  <c r="AW44" i="1" s="1"/>
  <c r="AW45" i="1" a="1"/>
  <c r="AW45" i="1" s="1"/>
  <c r="AW46" i="1" a="1"/>
  <c r="AW46" i="1" s="1"/>
  <c r="AW47" i="1" a="1"/>
  <c r="AW47" i="1" s="1"/>
  <c r="AW48" i="1" a="1"/>
  <c r="AW48" i="1" s="1"/>
  <c r="AW51" i="1" a="1"/>
  <c r="AW51" i="1" s="1"/>
  <c r="AW52" i="1" a="1"/>
  <c r="AW52" i="1" s="1"/>
  <c r="AW53" i="1" a="1"/>
  <c r="AW53" i="1" s="1"/>
  <c r="AW54" i="1" a="1"/>
  <c r="AW54" i="1" s="1"/>
  <c r="AW55" i="1" a="1"/>
  <c r="AW55" i="1" s="1"/>
  <c r="AW56" i="1" a="1"/>
  <c r="AW56" i="1" s="1"/>
  <c r="AW57" i="1" a="1"/>
  <c r="AW57" i="1" s="1"/>
  <c r="AW58" i="1" a="1"/>
  <c r="AW58" i="1" s="1"/>
  <c r="AW59" i="1" a="1"/>
  <c r="AW59" i="1" s="1"/>
  <c r="AW61" i="1" a="1"/>
  <c r="AW61" i="1" s="1"/>
  <c r="AW63" i="1" a="1"/>
  <c r="AW63" i="1" s="1"/>
  <c r="AW64" i="1" a="1"/>
  <c r="AW64" i="1" s="1"/>
  <c r="AW65" i="1" a="1"/>
  <c r="AW65" i="1" s="1"/>
  <c r="AW66" i="1" a="1"/>
  <c r="AW66" i="1" s="1"/>
  <c r="AW67" i="1" a="1"/>
  <c r="AW67" i="1" s="1"/>
  <c r="AW68" i="1" a="1"/>
  <c r="AW68" i="1" s="1"/>
  <c r="AW69" i="1" a="1"/>
  <c r="AW69" i="1" s="1"/>
  <c r="AW70" i="1" a="1"/>
  <c r="AW70" i="1" s="1"/>
  <c r="AW71" i="1" a="1"/>
  <c r="AW71" i="1" s="1"/>
  <c r="AW72" i="1" a="1"/>
  <c r="AW72" i="1" s="1"/>
  <c r="AW73" i="1" a="1"/>
  <c r="AW73" i="1" s="1"/>
  <c r="AW76" i="1" a="1"/>
  <c r="AW76" i="1" s="1"/>
  <c r="AW77" i="1" a="1"/>
  <c r="AW77" i="1" s="1"/>
  <c r="AW78" i="1" a="1"/>
  <c r="AW78" i="1" s="1"/>
  <c r="AW79" i="1" a="1"/>
  <c r="AW79" i="1" s="1"/>
  <c r="AW80" i="1" a="1"/>
  <c r="AW80" i="1" s="1"/>
  <c r="AW81" i="1" a="1"/>
  <c r="AW81" i="1" s="1"/>
  <c r="AW82" i="1" a="1"/>
  <c r="AW82" i="1" s="1"/>
  <c r="AW83" i="1" a="1"/>
  <c r="AW83" i="1" s="1"/>
  <c r="AW84" i="1" a="1"/>
  <c r="AW84" i="1" s="1"/>
  <c r="AW85" i="1" a="1"/>
  <c r="AW85" i="1" s="1"/>
  <c r="AW86" i="1" a="1"/>
  <c r="AW86" i="1" s="1"/>
  <c r="AW90" i="1" a="1"/>
  <c r="AW90" i="1" s="1"/>
  <c r="AW91" i="1" a="1"/>
  <c r="AW91" i="1" s="1"/>
  <c r="AW97" i="1" a="1"/>
  <c r="AW97" i="1" s="1"/>
  <c r="AW98" i="1" a="1"/>
  <c r="AW98" i="1" s="1"/>
  <c r="AW99" i="1" a="1"/>
  <c r="AW99" i="1" s="1"/>
  <c r="AW100" i="1" a="1"/>
  <c r="AW100" i="1" s="1"/>
  <c r="AW101" i="1" a="1"/>
  <c r="AW101" i="1" s="1"/>
  <c r="AW102" i="1" a="1"/>
  <c r="AW102" i="1" s="1"/>
  <c r="AW103" i="1" a="1"/>
  <c r="AW103" i="1" s="1"/>
  <c r="AW104" i="1" a="1"/>
  <c r="AW104" i="1" s="1"/>
  <c r="AW105" i="1" a="1"/>
  <c r="AW105" i="1" s="1"/>
  <c r="AW107" i="1" a="1"/>
  <c r="AW107" i="1" s="1"/>
  <c r="AW108" i="1" a="1"/>
  <c r="AW108" i="1" s="1"/>
  <c r="AW109" i="1" a="1"/>
  <c r="AW109" i="1" s="1"/>
  <c r="AW110" i="1" a="1"/>
  <c r="AW110" i="1" s="1"/>
  <c r="AW111" i="1" a="1"/>
  <c r="AW111" i="1" s="1"/>
  <c r="AW112" i="1" a="1"/>
  <c r="AW112" i="1" s="1"/>
  <c r="AW113" i="1" a="1"/>
  <c r="AW113" i="1" s="1"/>
  <c r="AW114" i="1" a="1"/>
  <c r="AW114" i="1" s="1"/>
  <c r="AW115" i="1" a="1"/>
  <c r="AW115" i="1" s="1"/>
  <c r="AW116" i="1" a="1"/>
  <c r="AW116" i="1" s="1"/>
  <c r="AW117" i="1" a="1"/>
  <c r="AW117" i="1" s="1"/>
  <c r="AW120" i="1" a="1"/>
  <c r="AW120" i="1" s="1"/>
  <c r="AW121" i="1" a="1"/>
  <c r="AW121" i="1" s="1"/>
  <c r="AW122" i="1" a="1"/>
  <c r="AW122" i="1" s="1"/>
  <c r="AW123" i="1" a="1"/>
  <c r="AW123" i="1" s="1"/>
  <c r="AW124" i="1" a="1"/>
  <c r="AW124" i="1" s="1"/>
  <c r="AW125" i="1" a="1"/>
  <c r="AW125" i="1" s="1"/>
  <c r="AW126" i="1" a="1"/>
  <c r="AW126" i="1" s="1"/>
  <c r="AW127" i="1" a="1"/>
  <c r="AW127" i="1" s="1"/>
  <c r="AW133" i="1" a="1"/>
  <c r="AW133" i="1" s="1"/>
  <c r="AW134" i="1" a="1"/>
  <c r="AW134" i="1" s="1"/>
  <c r="AW135" i="1" a="1"/>
  <c r="AW135" i="1" s="1"/>
  <c r="AW136" i="1" a="1"/>
  <c r="AW136" i="1" s="1"/>
  <c r="AW137" i="1" a="1"/>
  <c r="AW137" i="1" s="1"/>
  <c r="AW138" i="1" a="1"/>
  <c r="AW138" i="1" s="1"/>
  <c r="AW140" i="1" a="1"/>
  <c r="AW140" i="1" s="1"/>
  <c r="AW143" i="1" a="1"/>
  <c r="AW143" i="1" s="1"/>
  <c r="AW144" i="1" a="1"/>
  <c r="AW144" i="1" s="1"/>
  <c r="AW145" i="1" a="1"/>
  <c r="AW145" i="1" s="1"/>
  <c r="AW147" i="1" a="1"/>
  <c r="AW147" i="1" s="1"/>
  <c r="AW148" i="1" a="1"/>
  <c r="AW148" i="1" s="1"/>
  <c r="AW149" i="1" a="1"/>
  <c r="AW149" i="1" s="1"/>
  <c r="AW151" i="1" a="1"/>
  <c r="AW151" i="1" s="1"/>
  <c r="AW152" i="1" a="1"/>
  <c r="AW152" i="1" s="1"/>
  <c r="AW153" i="1" a="1"/>
  <c r="AW153" i="1" s="1"/>
  <c r="AW154" i="1" a="1"/>
  <c r="AW154" i="1" s="1"/>
  <c r="AW155" i="1" a="1"/>
  <c r="AW155" i="1" s="1"/>
  <c r="AW156" i="1" a="1"/>
  <c r="AW156" i="1" s="1"/>
  <c r="AW159" i="1" a="1"/>
  <c r="AW159" i="1" s="1"/>
  <c r="AW160" i="1" a="1"/>
  <c r="AW160" i="1" s="1"/>
  <c r="AW161" i="1" a="1"/>
  <c r="AW161" i="1" s="1"/>
  <c r="AW162" i="1" a="1"/>
  <c r="AW162" i="1" s="1"/>
  <c r="AW163" i="1" a="1"/>
  <c r="AW163" i="1" s="1"/>
  <c r="AW164" i="1" a="1"/>
  <c r="AW164" i="1" s="1"/>
  <c r="AW166" i="1" a="1"/>
  <c r="AW166" i="1" s="1"/>
  <c r="AW167" i="1" a="1"/>
  <c r="AW167" i="1" s="1"/>
  <c r="AW168" i="1" a="1"/>
  <c r="AW168" i="1" s="1"/>
  <c r="AW169" i="1" a="1"/>
  <c r="AW169" i="1" s="1"/>
  <c r="AW171" i="1" a="1"/>
  <c r="AW171" i="1" s="1"/>
  <c r="AW172" i="1" a="1"/>
  <c r="AW172" i="1" s="1"/>
  <c r="AW173" i="1" a="1"/>
  <c r="AW173" i="1" s="1"/>
  <c r="AW174" i="1" a="1"/>
  <c r="AW174" i="1" s="1"/>
  <c r="AW175" i="1" a="1"/>
  <c r="AW175" i="1" s="1"/>
  <c r="AW176" i="1" a="1"/>
  <c r="AW176" i="1" s="1"/>
  <c r="AW177" i="1" a="1"/>
  <c r="AW177" i="1" s="1"/>
  <c r="AW178" i="1" a="1"/>
  <c r="AW178" i="1" s="1"/>
  <c r="AW182" i="1" a="1"/>
  <c r="AW182" i="1" s="1"/>
  <c r="AW183" i="1" a="1"/>
  <c r="AW183" i="1" s="1"/>
  <c r="AW184" i="1" a="1"/>
  <c r="AW184" i="1" s="1"/>
  <c r="AW185" i="1" a="1"/>
  <c r="AW185" i="1" s="1"/>
  <c r="AW186" i="1" a="1"/>
  <c r="AW186" i="1" s="1"/>
  <c r="AW187" i="1" a="1"/>
  <c r="AW187" i="1" s="1"/>
  <c r="AW188" i="1" a="1"/>
  <c r="AW188" i="1" s="1"/>
  <c r="AW189" i="1" a="1"/>
  <c r="AW189" i="1" s="1"/>
  <c r="AW191" i="1" a="1"/>
  <c r="AW191" i="1" s="1"/>
  <c r="AW194" i="1" a="1"/>
  <c r="AW194" i="1" s="1"/>
  <c r="AW195" i="1" a="1"/>
  <c r="AW195" i="1" s="1"/>
  <c r="AW196" i="1" a="1"/>
  <c r="AW196" i="1" s="1"/>
  <c r="AW197" i="1" a="1"/>
  <c r="AW197" i="1" s="1"/>
  <c r="AW198" i="1" a="1"/>
  <c r="AW198" i="1" s="1"/>
  <c r="AW200" i="1" a="1"/>
  <c r="AW200" i="1" s="1"/>
  <c r="AW201" i="1" a="1"/>
  <c r="AW201" i="1" s="1"/>
  <c r="AW202" i="1" a="1"/>
  <c r="AW202" i="1" s="1"/>
  <c r="AW203" i="1" a="1"/>
  <c r="AW203" i="1" s="1"/>
  <c r="AW205" i="1" a="1"/>
  <c r="AW205" i="1" s="1"/>
  <c r="AW206" i="1" a="1"/>
  <c r="AW206" i="1" s="1"/>
  <c r="AW207" i="1" a="1"/>
  <c r="AW207" i="1" s="1"/>
  <c r="AW208" i="1" a="1"/>
  <c r="AW208" i="1" s="1"/>
  <c r="AW209" i="1" a="1"/>
  <c r="AW209" i="1" s="1"/>
  <c r="AW210" i="1" a="1"/>
  <c r="AW210" i="1" s="1"/>
  <c r="AW211" i="1" a="1"/>
  <c r="AW211" i="1" s="1"/>
  <c r="AW212" i="1" a="1"/>
  <c r="AW212" i="1" s="1"/>
  <c r="AW2" i="1" a="1"/>
  <c r="AW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<sst xmlns="http://schemas.openxmlformats.org/spreadsheetml/2006/main" count="11173" uniqueCount="2849">
  <si>
    <t>App ID</t>
  </si>
  <si>
    <t>Application Name</t>
  </si>
  <si>
    <t>Organization Name</t>
  </si>
  <si>
    <t>HousingType</t>
  </si>
  <si>
    <t>App Year</t>
  </si>
  <si>
    <t>App Season</t>
  </si>
  <si>
    <t>App Status</t>
  </si>
  <si>
    <t>VHTF (As Requested)</t>
  </si>
  <si>
    <t>HIEE (As Requested)</t>
  </si>
  <si>
    <t>HOME (Requested)</t>
  </si>
  <si>
    <t>NHTF (Requested)</t>
  </si>
  <si>
    <t>PSH (Requested)</t>
  </si>
  <si>
    <t>2631</t>
  </si>
  <si>
    <t>Carlton Neighborhood Housing</t>
  </si>
  <si>
    <t>Community Services Housing, Inc.</t>
  </si>
  <si>
    <t>FY 2017</t>
  </si>
  <si>
    <t>Spring</t>
  </si>
  <si>
    <t>Approved</t>
  </si>
  <si>
    <t>2626</t>
  </si>
  <si>
    <t>Culpepper Garden I</t>
  </si>
  <si>
    <t>Wesley Housing Development Corporation</t>
  </si>
  <si>
    <t>2634</t>
  </si>
  <si>
    <t>Daffodil Gardens Phase Two</t>
  </si>
  <si>
    <t>Chesapeake Bay Housing, Inc.</t>
  </si>
  <si>
    <t>2613</t>
  </si>
  <si>
    <t>Keswick Apartments</t>
  </si>
  <si>
    <t>Humanities Foundation</t>
  </si>
  <si>
    <t>2628</t>
  </si>
  <si>
    <t>Sycamore Towers Apartments</t>
  </si>
  <si>
    <t>Petersburg Redevelopment and Housing Authority</t>
  </si>
  <si>
    <t>2351</t>
  </si>
  <si>
    <t>Baker School Apartments</t>
  </si>
  <si>
    <t>Enterprise Community Development</t>
  </si>
  <si>
    <t>Fall</t>
  </si>
  <si>
    <t>2373</t>
  </si>
  <si>
    <t>Crewe Village Apartments</t>
  </si>
  <si>
    <t>TM Associates Development, Inc.</t>
  </si>
  <si>
    <t>2326</t>
  </si>
  <si>
    <t>Cypress Landing</t>
  </si>
  <si>
    <t>Virginia Beach Community Development Corporation</t>
  </si>
  <si>
    <t>2279</t>
  </si>
  <si>
    <t>Essex Manor Apartments</t>
  </si>
  <si>
    <t>People Incorporated Housing Group</t>
  </si>
  <si>
    <t>2330</t>
  </si>
  <si>
    <t>Gilliam Place East</t>
  </si>
  <si>
    <t>Arlington Partnership for Affordable Housing</t>
  </si>
  <si>
    <t>2319</t>
  </si>
  <si>
    <t>HOPE MRCSB Group Homes</t>
  </si>
  <si>
    <t>Helping Overcome Poverty's Existence, Inc.</t>
  </si>
  <si>
    <t>2335</t>
  </si>
  <si>
    <t>Jackson Ward Mixed Income</t>
  </si>
  <si>
    <t>2360</t>
  </si>
  <si>
    <t>Lindsay Hill Apartments</t>
  </si>
  <si>
    <t>Community Housing Partners</t>
  </si>
  <si>
    <t>2352</t>
  </si>
  <si>
    <t>New Clay House II</t>
  </si>
  <si>
    <t>Virginia Supportive Housing</t>
  </si>
  <si>
    <t>2337</t>
  </si>
  <si>
    <t>Old Forest Village</t>
  </si>
  <si>
    <t>Rush Homes</t>
  </si>
  <si>
    <t>2276</t>
  </si>
  <si>
    <t>Pennington Gap Apartments</t>
  </si>
  <si>
    <t>2324</t>
  </si>
  <si>
    <t>Tranquility at the Lakes</t>
  </si>
  <si>
    <t>2377</t>
  </si>
  <si>
    <t>Weaver Manor Apartments</t>
  </si>
  <si>
    <t>9376</t>
  </si>
  <si>
    <t>1030 Alston Court - 4%</t>
  </si>
  <si>
    <t>Rental New Construction</t>
  </si>
  <si>
    <t>FY 2024</t>
  </si>
  <si>
    <t>Denied</t>
  </si>
  <si>
    <t>3071</t>
  </si>
  <si>
    <t>Glenwood Ridge Apartments</t>
  </si>
  <si>
    <t>FY 2018</t>
  </si>
  <si>
    <t>3099</t>
  </si>
  <si>
    <t>North Danville/West Thomas St. Redevelopment Project</t>
  </si>
  <si>
    <t>Southside Outreach Group Inc</t>
  </si>
  <si>
    <t>3084</t>
  </si>
  <si>
    <t>Pin Oaks Estates</t>
  </si>
  <si>
    <t>3085</t>
  </si>
  <si>
    <t>Stevens Woods II Apartments</t>
  </si>
  <si>
    <t>3090</t>
  </si>
  <si>
    <t>Townhomes at Warwick Place II</t>
  </si>
  <si>
    <t>Canterbury Enterprises, LLC.</t>
  </si>
  <si>
    <t>2804</t>
  </si>
  <si>
    <t>Brunswick Manor Apartments</t>
  </si>
  <si>
    <t>9354</t>
  </si>
  <si>
    <t>1030 Alston Court - 9%</t>
  </si>
  <si>
    <t>2854</t>
  </si>
  <si>
    <t>Carpenter Shelter Redevelopment</t>
  </si>
  <si>
    <t>Alexandria Housing Development Corporation</t>
  </si>
  <si>
    <t>2853</t>
  </si>
  <si>
    <t>Groom School Apartments-IDIS #15621</t>
  </si>
  <si>
    <t>Landmark Asset Services, Inc</t>
  </si>
  <si>
    <t>2807</t>
  </si>
  <si>
    <t>Lassiter Courts</t>
  </si>
  <si>
    <t>Newport News Redevelopment and Housing Authority</t>
  </si>
  <si>
    <t>2846</t>
  </si>
  <si>
    <t>Miller House Supportive Housing</t>
  </si>
  <si>
    <t>Community Residences, Inc. doing business as CRi</t>
  </si>
  <si>
    <t>2826</t>
  </si>
  <si>
    <t>9418</t>
  </si>
  <si>
    <t>809 Oliver Hill Way</t>
  </si>
  <si>
    <t>Commonwealth Catholic Charities Housing Corporation</t>
  </si>
  <si>
    <t>2848</t>
  </si>
  <si>
    <t>The Villas at Reid Landing</t>
  </si>
  <si>
    <t>Gardner Capital Development, Inc.</t>
  </si>
  <si>
    <t>3458</t>
  </si>
  <si>
    <t>American Legion Uniting to Serve | Post East Four</t>
  </si>
  <si>
    <t>FY 2019</t>
  </si>
  <si>
    <t>3559</t>
  </si>
  <si>
    <t>Brookland Park Apartments - Nehemiah</t>
  </si>
  <si>
    <t>3498</t>
  </si>
  <si>
    <t>Church Hill North Phase 2A Family</t>
  </si>
  <si>
    <t>The Community Builders</t>
  </si>
  <si>
    <t>3549</t>
  </si>
  <si>
    <t>Crescent Halls</t>
  </si>
  <si>
    <t>Charlottesville Redevelopment &amp; Housing Authority</t>
  </si>
  <si>
    <t>3472</t>
  </si>
  <si>
    <t>Dale Avenue Permanent Supportive Housing</t>
  </si>
  <si>
    <t>Restoration Housing</t>
  </si>
  <si>
    <t>3457</t>
  </si>
  <si>
    <t>Huntington Village</t>
  </si>
  <si>
    <t>Dakota Partners, Inc.</t>
  </si>
  <si>
    <t>3531</t>
  </si>
  <si>
    <t>Keswick Apartments II</t>
  </si>
  <si>
    <t>3514</t>
  </si>
  <si>
    <t>Luray Meadows Apartments IDIS 16486</t>
  </si>
  <si>
    <t>3495</t>
  </si>
  <si>
    <t>Market Square IV</t>
  </si>
  <si>
    <t>Better Housing Coalition Sponsored</t>
  </si>
  <si>
    <t>3517</t>
  </si>
  <si>
    <t>New Lake Anne House</t>
  </si>
  <si>
    <t>3552</t>
  </si>
  <si>
    <t>The Arden A</t>
  </si>
  <si>
    <t>3506</t>
  </si>
  <si>
    <t>The Residences at North Hill Bond 47</t>
  </si>
  <si>
    <t>3505</t>
  </si>
  <si>
    <t>The Residences at North Hill Bond 94</t>
  </si>
  <si>
    <t>3272</t>
  </si>
  <si>
    <t>Apartments at Kingsridge 2</t>
  </si>
  <si>
    <t>3269</t>
  </si>
  <si>
    <t>Ashburn Chase</t>
  </si>
  <si>
    <t>3289</t>
  </si>
  <si>
    <t>Chandler Street Properties</t>
  </si>
  <si>
    <t>Culpeper Community Development Corp.</t>
  </si>
  <si>
    <t>3230</t>
  </si>
  <si>
    <t>Culpeper Crossing</t>
  </si>
  <si>
    <t>3237</t>
  </si>
  <si>
    <t>3232</t>
  </si>
  <si>
    <t>Millview Apartments</t>
  </si>
  <si>
    <t>3288</t>
  </si>
  <si>
    <t>Piper Square Apartments</t>
  </si>
  <si>
    <t>Hopewell Redevelopment and Housing Authority</t>
  </si>
  <si>
    <t>9504</t>
  </si>
  <si>
    <t>BCS Blue Ridge Estates ASNH Spring 2024</t>
  </si>
  <si>
    <t>Beacon Communities Services LLC</t>
  </si>
  <si>
    <t>Rental Rehab</t>
  </si>
  <si>
    <t>3302</t>
  </si>
  <si>
    <t>Residences at North Hill Bond 47</t>
  </si>
  <si>
    <t>3257</t>
  </si>
  <si>
    <t>Residences at North Hill Bond 94</t>
  </si>
  <si>
    <t>3253</t>
  </si>
  <si>
    <t>The Spire</t>
  </si>
  <si>
    <t>AHC Inc.</t>
  </si>
  <si>
    <t>4194</t>
  </si>
  <si>
    <t>Brady Square 9%</t>
  </si>
  <si>
    <t>FY 2020</t>
  </si>
  <si>
    <t>4163</t>
  </si>
  <si>
    <t>4160</t>
  </si>
  <si>
    <t>Cameo Street Apartments</t>
  </si>
  <si>
    <t>4142</t>
  </si>
  <si>
    <t>Church Hill North Phase 2B</t>
  </si>
  <si>
    <t>4086</t>
  </si>
  <si>
    <t>Keswick Sr. Apartments</t>
  </si>
  <si>
    <t>4136</t>
  </si>
  <si>
    <t>King William Manor</t>
  </si>
  <si>
    <t>MARK-DANA CORPORATION</t>
  </si>
  <si>
    <t>4171</t>
  </si>
  <si>
    <t>Northway</t>
  </si>
  <si>
    <t>4159</t>
  </si>
  <si>
    <t>Omni Park Place Senior Apartments</t>
  </si>
  <si>
    <t>Project:Homes</t>
  </si>
  <si>
    <t>4072</t>
  </si>
  <si>
    <t>Powhatan Terrace Townhomes</t>
  </si>
  <si>
    <t>Housing Partnerships</t>
  </si>
  <si>
    <t>Rental New Construction - Cancelled</t>
  </si>
  <si>
    <t>4135</t>
  </si>
  <si>
    <t>Senseny Place</t>
  </si>
  <si>
    <t>4062</t>
  </si>
  <si>
    <t>South First Street Phase One</t>
  </si>
  <si>
    <t>4158</t>
  </si>
  <si>
    <t>Sweetbriar II Apartments</t>
  </si>
  <si>
    <t>4137</t>
  </si>
  <si>
    <t>The Waypoint</t>
  </si>
  <si>
    <t>3800</t>
  </si>
  <si>
    <t>Cool Lane Apartments</t>
  </si>
  <si>
    <t>3917</t>
  </si>
  <si>
    <t>3846</t>
  </si>
  <si>
    <t>Friendship Court Apartments Phase I</t>
  </si>
  <si>
    <t>Piedmont Housing Alliance</t>
  </si>
  <si>
    <t>3837</t>
  </si>
  <si>
    <t>Mt. Sterling Senior 4%</t>
  </si>
  <si>
    <t>3939</t>
  </si>
  <si>
    <t>New Home Construction - Oak Street - ICF</t>
  </si>
  <si>
    <t>3942</t>
  </si>
  <si>
    <t>Pecan Acres Estates</t>
  </si>
  <si>
    <t>3867</t>
  </si>
  <si>
    <t>Poplar Creek Homes</t>
  </si>
  <si>
    <t>3849</t>
  </si>
  <si>
    <t>Spratley House Apartments</t>
  </si>
  <si>
    <t>3883</t>
  </si>
  <si>
    <t>The Arden B</t>
  </si>
  <si>
    <t>3841</t>
  </si>
  <si>
    <t>The Cadence</t>
  </si>
  <si>
    <t>4802</t>
  </si>
  <si>
    <t>Aaron Mills Apartments</t>
  </si>
  <si>
    <t>FY 2021</t>
  </si>
  <si>
    <t>4788</t>
  </si>
  <si>
    <t>Bickerstaff Crossing</t>
  </si>
  <si>
    <t>Surber Development and Consulting LLC</t>
  </si>
  <si>
    <t>4722</t>
  </si>
  <si>
    <t>Braddock Four Senior</t>
  </si>
  <si>
    <t>4777</t>
  </si>
  <si>
    <t>Braddock Nine Senior</t>
  </si>
  <si>
    <t>4776</t>
  </si>
  <si>
    <t>Brook Villas</t>
  </si>
  <si>
    <t>4811</t>
  </si>
  <si>
    <t>4779</t>
  </si>
  <si>
    <t>4734</t>
  </si>
  <si>
    <t>Fairview Town Homes</t>
  </si>
  <si>
    <t>4736</t>
  </si>
  <si>
    <t>4791</t>
  </si>
  <si>
    <t>Goose Creek Crossing</t>
  </si>
  <si>
    <t>Hill Tide Housing Investments, LLC</t>
  </si>
  <si>
    <t>4720</t>
  </si>
  <si>
    <t>Holly Court</t>
  </si>
  <si>
    <t>4746</t>
  </si>
  <si>
    <t>Lambert Landing II</t>
  </si>
  <si>
    <t>Woda Cooper Development</t>
  </si>
  <si>
    <t>4801</t>
  </si>
  <si>
    <t>Magnolia Place Apartments</t>
  </si>
  <si>
    <t>4793</t>
  </si>
  <si>
    <t>Community Havens, Inc.</t>
  </si>
  <si>
    <t>4747</t>
  </si>
  <si>
    <t>Newport Gardens</t>
  </si>
  <si>
    <t>The Hanson Company</t>
  </si>
  <si>
    <t>4792</t>
  </si>
  <si>
    <t>Oak Terrace</t>
  </si>
  <si>
    <t>4744</t>
  </si>
  <si>
    <t>4766</t>
  </si>
  <si>
    <t>4748</t>
  </si>
  <si>
    <t>Premier Circle PSH</t>
  </si>
  <si>
    <t>4708</t>
  </si>
  <si>
    <t>Quarry Station</t>
  </si>
  <si>
    <t>4772</t>
  </si>
  <si>
    <t>South First Phase One</t>
  </si>
  <si>
    <t>4534</t>
  </si>
  <si>
    <t>712 High Street</t>
  </si>
  <si>
    <t>Southside Community Development &amp; Housing Corporation</t>
  </si>
  <si>
    <t>4466</t>
  </si>
  <si>
    <t>Arlington View Terrace East</t>
  </si>
  <si>
    <t>4484</t>
  </si>
  <si>
    <t>Carrier Point I</t>
  </si>
  <si>
    <t>4485</t>
  </si>
  <si>
    <t>Carrier Point II</t>
  </si>
  <si>
    <t>4521</t>
  </si>
  <si>
    <t>Cityline Apartments</t>
  </si>
  <si>
    <t>Millbrook Realty Group</t>
  </si>
  <si>
    <t>4458</t>
  </si>
  <si>
    <t>Claremont School Apartments</t>
  </si>
  <si>
    <t>4463</t>
  </si>
  <si>
    <t>4520</t>
  </si>
  <si>
    <t>CUMC Ballston Station</t>
  </si>
  <si>
    <t>4495</t>
  </si>
  <si>
    <t>4455</t>
  </si>
  <si>
    <t>4474</t>
  </si>
  <si>
    <t>Florida Terrace</t>
  </si>
  <si>
    <t>4505</t>
  </si>
  <si>
    <t>Kilmarnock Village</t>
  </si>
  <si>
    <t>Petersburg Community Development Corporation, Inc.</t>
  </si>
  <si>
    <t>4481</t>
  </si>
  <si>
    <t>4487</t>
  </si>
  <si>
    <t>Oakwood North</t>
  </si>
  <si>
    <t>4491</t>
  </si>
  <si>
    <t>4456</t>
  </si>
  <si>
    <t>Ovation at Arrowbrook - 9%</t>
  </si>
  <si>
    <t>SCG Development Partners, LLC</t>
  </si>
  <si>
    <t>4465</t>
  </si>
  <si>
    <t>Pump Street PSH Phase 1</t>
  </si>
  <si>
    <t>Valley Area Community Support, Inc.</t>
  </si>
  <si>
    <t>9388</t>
  </si>
  <si>
    <t>Cedar Terrace Apartments - GSH - ASNH - 2024</t>
  </si>
  <si>
    <t>Green Street Housing</t>
  </si>
  <si>
    <t>9399</t>
  </si>
  <si>
    <t>CH3 North Four</t>
  </si>
  <si>
    <t>4519</t>
  </si>
  <si>
    <t>Southside Lofts</t>
  </si>
  <si>
    <t>4473</t>
  </si>
  <si>
    <t>4504</t>
  </si>
  <si>
    <t>The Coile</t>
  </si>
  <si>
    <t>4543</t>
  </si>
  <si>
    <t>Winchester Forest 9</t>
  </si>
  <si>
    <t>4492</t>
  </si>
  <si>
    <t>Woods at Yorktown NC</t>
  </si>
  <si>
    <t>5727</t>
  </si>
  <si>
    <t>1203 East Brookland Park Blvd</t>
  </si>
  <si>
    <t>FY 2022</t>
  </si>
  <si>
    <t>5631</t>
  </si>
  <si>
    <t>7000 Carnation</t>
  </si>
  <si>
    <t>Lynx Ventures, Inc.</t>
  </si>
  <si>
    <t>5690</t>
  </si>
  <si>
    <t>925 Apartments I</t>
  </si>
  <si>
    <t>The Franklin Johnston Group M&amp;D</t>
  </si>
  <si>
    <t>9394</t>
  </si>
  <si>
    <t>CH3 South Nine</t>
  </si>
  <si>
    <t>9497</t>
  </si>
  <si>
    <t>CHPC, Ansell, 2024</t>
  </si>
  <si>
    <t>9425</t>
  </si>
  <si>
    <t>Coralain Gardens</t>
  </si>
  <si>
    <t>5630</t>
  </si>
  <si>
    <t>Ashlake Crossing</t>
  </si>
  <si>
    <t>9361</t>
  </si>
  <si>
    <t>Eagle Landing Trace</t>
  </si>
  <si>
    <t>Taft-Mills Group</t>
  </si>
  <si>
    <t>5658</t>
  </si>
  <si>
    <t>Autumn Willow 4</t>
  </si>
  <si>
    <t>The Michaels Development Company I, LP</t>
  </si>
  <si>
    <t>5688</t>
  </si>
  <si>
    <t>Autumn Willow 9</t>
  </si>
  <si>
    <t>9458</t>
  </si>
  <si>
    <t>ECD Oak Grove 2024</t>
  </si>
  <si>
    <t>5586</t>
  </si>
  <si>
    <t>Blaine Landing</t>
  </si>
  <si>
    <t>S. L. Nusbaum Realty Co.</t>
  </si>
  <si>
    <t>5723</t>
  </si>
  <si>
    <t>Blaine Landing Phase II</t>
  </si>
  <si>
    <t>9478</t>
  </si>
  <si>
    <t>Genesis Properties, Afton Avenue Apartments, Spring 2024</t>
  </si>
  <si>
    <t>Genesis Properties</t>
  </si>
  <si>
    <t>5670</t>
  </si>
  <si>
    <t>Colbrook 2</t>
  </si>
  <si>
    <t>5612</t>
  </si>
  <si>
    <t>Creighton Phase A</t>
  </si>
  <si>
    <t>5697</t>
  </si>
  <si>
    <t>Creighton Phase B</t>
  </si>
  <si>
    <t>5687</t>
  </si>
  <si>
    <t>5643</t>
  </si>
  <si>
    <t>5701</t>
  </si>
  <si>
    <t>Grande Oak</t>
  </si>
  <si>
    <t>5702</t>
  </si>
  <si>
    <t>Grande Oak II</t>
  </si>
  <si>
    <t>9479</t>
  </si>
  <si>
    <t>Genesis Properties, South Gate Apartments, Spring 2024</t>
  </si>
  <si>
    <t>5576</t>
  </si>
  <si>
    <t>JCOC 3H Housing</t>
  </si>
  <si>
    <t>Judeo-Christian Outreach Center</t>
  </si>
  <si>
    <t>5725</t>
  </si>
  <si>
    <t>Lafayette Gardens</t>
  </si>
  <si>
    <t>5655</t>
  </si>
  <si>
    <t>Legacy on Main</t>
  </si>
  <si>
    <t>9496</t>
  </si>
  <si>
    <t>Goodwill-4</t>
  </si>
  <si>
    <t>5645</t>
  </si>
  <si>
    <t>Lexington Senior Apartments</t>
  </si>
  <si>
    <t>TRG Community Development LLC</t>
  </si>
  <si>
    <t>5651</t>
  </si>
  <si>
    <t>Lightfoot Apartments</t>
  </si>
  <si>
    <t>9475</t>
  </si>
  <si>
    <t>Goodwill-9</t>
  </si>
  <si>
    <t>9462</t>
  </si>
  <si>
    <t>HRHA Bluestone Town Center Family I FY24</t>
  </si>
  <si>
    <t>Harrisonburg Redevelopment and Housing Authority</t>
  </si>
  <si>
    <t>5724</t>
  </si>
  <si>
    <t>Old Hundred Trace</t>
  </si>
  <si>
    <t>5605</t>
  </si>
  <si>
    <t>One University Family</t>
  </si>
  <si>
    <t>5719</t>
  </si>
  <si>
    <t>One University Senior</t>
  </si>
  <si>
    <t>5638</t>
  </si>
  <si>
    <t>Parkside Apartments</t>
  </si>
  <si>
    <t>5673</t>
  </si>
  <si>
    <t>5608</t>
  </si>
  <si>
    <t>Pump Street PSH Phase 2</t>
  </si>
  <si>
    <t>5709</t>
  </si>
  <si>
    <t>Quarry Station II</t>
  </si>
  <si>
    <t>5675</t>
  </si>
  <si>
    <t>Richmond Family Housing 1, Fulton-Afton-Bainbridge</t>
  </si>
  <si>
    <t>5676</t>
  </si>
  <si>
    <t>Richmond Family Housing 2, Randolph-Stovall</t>
  </si>
  <si>
    <t>5646</t>
  </si>
  <si>
    <t>Saratoga Place</t>
  </si>
  <si>
    <t>9459</t>
  </si>
  <si>
    <t>HRHA Bluestone Town Center Senior I FY24</t>
  </si>
  <si>
    <t>5613</t>
  </si>
  <si>
    <t>Sixth Street Phase One</t>
  </si>
  <si>
    <t>9360</t>
  </si>
  <si>
    <t>HRHA Commerce Village II Annex PSH New Construction FY24</t>
  </si>
  <si>
    <t>9355</t>
  </si>
  <si>
    <t>Hunt Ridge Apartments</t>
  </si>
  <si>
    <t>9443</t>
  </si>
  <si>
    <t>Justice Housing Inc Dorsey Flats 2024</t>
  </si>
  <si>
    <t>Justice Housing Inc.</t>
  </si>
  <si>
    <t>Rental Adaptive Reuse</t>
  </si>
  <si>
    <t>5699</t>
  </si>
  <si>
    <t>The Heights at Brady Square Phase III</t>
  </si>
  <si>
    <t>5700</t>
  </si>
  <si>
    <t>The Heights at Brady Square Phase IV</t>
  </si>
  <si>
    <t>5672</t>
  </si>
  <si>
    <t>Tidewater Gardens A</t>
  </si>
  <si>
    <t>brinshore/evp</t>
  </si>
  <si>
    <t>5682</t>
  </si>
  <si>
    <t>5597</t>
  </si>
  <si>
    <t>Tranquility at the Lakes II</t>
  </si>
  <si>
    <t>5610</t>
  </si>
  <si>
    <t>Urban Hope Renewal Project</t>
  </si>
  <si>
    <t>Urban Hope, Inc.</t>
  </si>
  <si>
    <t>5721</t>
  </si>
  <si>
    <t>Waxpool Apartments</t>
  </si>
  <si>
    <t>5650</t>
  </si>
  <si>
    <t>Whites Mill Point II Apartments</t>
  </si>
  <si>
    <t>5704</t>
  </si>
  <si>
    <t>5254</t>
  </si>
  <si>
    <t>5342</t>
  </si>
  <si>
    <t>5290</t>
  </si>
  <si>
    <t>5192</t>
  </si>
  <si>
    <t>Arbors at Birchwood</t>
  </si>
  <si>
    <t>Marlyn Development Corporation</t>
  </si>
  <si>
    <t>5225</t>
  </si>
  <si>
    <t>Arna Marbella</t>
  </si>
  <si>
    <t>5207</t>
  </si>
  <si>
    <t>Ashlake Trails</t>
  </si>
  <si>
    <t>5280</t>
  </si>
  <si>
    <t>ASPIRE</t>
  </si>
  <si>
    <t>5301</t>
  </si>
  <si>
    <t>Liberty Gardens</t>
  </si>
  <si>
    <t>5258</t>
  </si>
  <si>
    <t>Brinshore Blocks 17 &amp; 18</t>
  </si>
  <si>
    <t>5368</t>
  </si>
  <si>
    <t>5210</t>
  </si>
  <si>
    <t>Choice Neighborhood III</t>
  </si>
  <si>
    <t>5211</t>
  </si>
  <si>
    <t>Choice Neighborhood IV</t>
  </si>
  <si>
    <t>9444</t>
  </si>
  <si>
    <t>Justice Housing Inc Dorsey Homes 2024</t>
  </si>
  <si>
    <t>5385</t>
  </si>
  <si>
    <t>Colbrook</t>
  </si>
  <si>
    <t>5379</t>
  </si>
  <si>
    <t>5357</t>
  </si>
  <si>
    <t>5322</t>
  </si>
  <si>
    <t>Cross Creek Rehab</t>
  </si>
  <si>
    <t>5355</t>
  </si>
  <si>
    <t>Fairfax Hall</t>
  </si>
  <si>
    <t>South River Development Corportion</t>
  </si>
  <si>
    <t>5374</t>
  </si>
  <si>
    <t>5221</t>
  </si>
  <si>
    <t>Grande Oak III</t>
  </si>
  <si>
    <t>5313</t>
  </si>
  <si>
    <t>Grayson Manor</t>
  </si>
  <si>
    <t>5196</t>
  </si>
  <si>
    <t>5245</t>
  </si>
  <si>
    <t>Horner</t>
  </si>
  <si>
    <t>5214</t>
  </si>
  <si>
    <t>Leggett Building Apartments</t>
  </si>
  <si>
    <t>Taylor Hollow Construction</t>
  </si>
  <si>
    <t>5184</t>
  </si>
  <si>
    <t>Lineweaver Annex Renovation</t>
  </si>
  <si>
    <t>5277</t>
  </si>
  <si>
    <t>Main Street Villas</t>
  </si>
  <si>
    <t>Cumberland Plateau RHA</t>
  </si>
  <si>
    <t>9365</t>
  </si>
  <si>
    <t>Lynhaven Ridge</t>
  </si>
  <si>
    <t>5340</t>
  </si>
  <si>
    <t>Mecklenburg Manor</t>
  </si>
  <si>
    <t>NFP Affordable Housing Corp.</t>
  </si>
  <si>
    <t>5364</t>
  </si>
  <si>
    <t>Middlebrook Trace</t>
  </si>
  <si>
    <t>5392</t>
  </si>
  <si>
    <t>5389</t>
  </si>
  <si>
    <t>Mt. Sterling Senior 9%</t>
  </si>
  <si>
    <t>9402</t>
  </si>
  <si>
    <t>Morning Meadows, BRHA, 2024</t>
  </si>
  <si>
    <t>Bristol Redevelopment and Housing Authority</t>
  </si>
  <si>
    <t>5378</t>
  </si>
  <si>
    <t>9374</t>
  </si>
  <si>
    <t>National Housing Trust - Hazel Hill - 2024</t>
  </si>
  <si>
    <t>NHT Communities</t>
  </si>
  <si>
    <t>5274</t>
  </si>
  <si>
    <t>5318</t>
  </si>
  <si>
    <t>Saint Elizabeth Apartments</t>
  </si>
  <si>
    <t>9501</t>
  </si>
  <si>
    <t>New Manchester Flats VI - Lynx - Spring 24</t>
  </si>
  <si>
    <t>9451</t>
  </si>
  <si>
    <t>project:HOMES East End Multifamily 2024</t>
  </si>
  <si>
    <t>5241</t>
  </si>
  <si>
    <t>South First Street Phase Two</t>
  </si>
  <si>
    <t>5209</t>
  </si>
  <si>
    <t>Southwood Apartments A</t>
  </si>
  <si>
    <t>5347</t>
  </si>
  <si>
    <t>Southwood Apartments B</t>
  </si>
  <si>
    <t>5202</t>
  </si>
  <si>
    <t>9477</t>
  </si>
  <si>
    <t>Richmond Family 1</t>
  </si>
  <si>
    <t>9511</t>
  </si>
  <si>
    <t>Sussex Trace Apartments - GSH - ASNH - 2024</t>
  </si>
  <si>
    <t>5312</t>
  </si>
  <si>
    <t>Townhomes at Liberty Place</t>
  </si>
  <si>
    <t>5283</t>
  </si>
  <si>
    <t>Watermark Gardens</t>
  </si>
  <si>
    <t>5311</t>
  </si>
  <si>
    <t>5194</t>
  </si>
  <si>
    <t>Wellesley</t>
  </si>
  <si>
    <t>5394</t>
  </si>
  <si>
    <t>Winchester Forest 4</t>
  </si>
  <si>
    <t>8379</t>
  </si>
  <si>
    <t>1025-A Park Street</t>
  </si>
  <si>
    <t>FY 2023</t>
  </si>
  <si>
    <t>8380</t>
  </si>
  <si>
    <t>1025-B Park Street</t>
  </si>
  <si>
    <t>8398</t>
  </si>
  <si>
    <t>2100 Bainbridge Rental</t>
  </si>
  <si>
    <t>8459</t>
  </si>
  <si>
    <t>700 West 44</t>
  </si>
  <si>
    <t>The Lawson Companies</t>
  </si>
  <si>
    <t>8460</t>
  </si>
  <si>
    <t>700 West 44 - 4%</t>
  </si>
  <si>
    <t>8473</t>
  </si>
  <si>
    <t>8420</t>
  </si>
  <si>
    <t>8419</t>
  </si>
  <si>
    <t>9409</t>
  </si>
  <si>
    <t>The Arbors at Battlefield</t>
  </si>
  <si>
    <t>9486</t>
  </si>
  <si>
    <t>The Coile Phase I - 311 33rd Street</t>
  </si>
  <si>
    <t>9487</t>
  </si>
  <si>
    <t>The Coile Phase II - 100 29th Street</t>
  </si>
  <si>
    <t>8475</t>
  </si>
  <si>
    <t>Carter Woods IV</t>
  </si>
  <si>
    <t>8456</t>
  </si>
  <si>
    <t>8405</t>
  </si>
  <si>
    <t>Emporia Rail Depot Townhomes</t>
  </si>
  <si>
    <t>8425</t>
  </si>
  <si>
    <t>8436</t>
  </si>
  <si>
    <t>Friendship Court Apartments Phase II</t>
  </si>
  <si>
    <t>8488</t>
  </si>
  <si>
    <t>Goose Creek</t>
  </si>
  <si>
    <t>8422</t>
  </si>
  <si>
    <t>Gosnold II Apartments</t>
  </si>
  <si>
    <t>8447</t>
  </si>
  <si>
    <t>9379</t>
  </si>
  <si>
    <t>VUMHDC, John Early Seniors Housing Project, 2024</t>
  </si>
  <si>
    <t>Virginia United Methodist Housing Development Corporation</t>
  </si>
  <si>
    <t>8476</t>
  </si>
  <si>
    <t>8401</t>
  </si>
  <si>
    <t>9468</t>
  </si>
  <si>
    <t>Woda Cooper Companies - Lambert Landing 2024</t>
  </si>
  <si>
    <t>8403</t>
  </si>
  <si>
    <t>Legacy Plaza Multi-Family</t>
  </si>
  <si>
    <t>New Road Community Development Group, Inc.</t>
  </si>
  <si>
    <t>8416</t>
  </si>
  <si>
    <t>Madison Road Apartments</t>
  </si>
  <si>
    <t>Rappahannock Rapidan Community Services Board</t>
  </si>
  <si>
    <t>8478</t>
  </si>
  <si>
    <t>Millers Rest Apartments III</t>
  </si>
  <si>
    <t>8395</t>
  </si>
  <si>
    <t>Monroe North Housing</t>
  </si>
  <si>
    <t>8448</t>
  </si>
  <si>
    <t>Mountain Laurel Manor III</t>
  </si>
  <si>
    <t>8474</t>
  </si>
  <si>
    <t>Northeast 11th Street Housing</t>
  </si>
  <si>
    <t>8413</t>
  </si>
  <si>
    <t>Pecan Acres Estates Phase II</t>
  </si>
  <si>
    <t>8486</t>
  </si>
  <si>
    <t>8396</t>
  </si>
  <si>
    <t>8397</t>
  </si>
  <si>
    <t>8430</t>
  </si>
  <si>
    <t>8406</t>
  </si>
  <si>
    <t>BRHA, Goodson Hills 2023</t>
  </si>
  <si>
    <t>8399</t>
  </si>
  <si>
    <t>Brinshore - Block 17 and 18 MF Combined, 2023</t>
  </si>
  <si>
    <t>8451</t>
  </si>
  <si>
    <t>Seeland Valley Apartments</t>
  </si>
  <si>
    <t>8435</t>
  </si>
  <si>
    <t>Seminary Road Phase IV</t>
  </si>
  <si>
    <t>8462</t>
  </si>
  <si>
    <t>Smith Ridge Commons</t>
  </si>
  <si>
    <t>8415</t>
  </si>
  <si>
    <t>8457</t>
  </si>
  <si>
    <t>South First Phase Two</t>
  </si>
  <si>
    <t>8431</t>
  </si>
  <si>
    <t>The Lamb Center</t>
  </si>
  <si>
    <t>8376</t>
  </si>
  <si>
    <t>The View at Belle Isle</t>
  </si>
  <si>
    <t>8453</t>
  </si>
  <si>
    <t>Tidewater Gardens B1</t>
  </si>
  <si>
    <t>8454</t>
  </si>
  <si>
    <t>Tidewater Gardens B2</t>
  </si>
  <si>
    <t>8471</t>
  </si>
  <si>
    <t>8465</t>
  </si>
  <si>
    <t>Twin Pines Senior Apartments</t>
  </si>
  <si>
    <t>8452</t>
  </si>
  <si>
    <t>Brinshore - TWG Phase A, 2023</t>
  </si>
  <si>
    <t>8414</t>
  </si>
  <si>
    <t>Heights at Jackson Village II</t>
  </si>
  <si>
    <t>KCG Development, LLC</t>
  </si>
  <si>
    <t>8449</t>
  </si>
  <si>
    <t>8381</t>
  </si>
  <si>
    <t>Waters at James Crossing</t>
  </si>
  <si>
    <t>Atlantic Housing Foundation, Inc</t>
  </si>
  <si>
    <t>8455</t>
  </si>
  <si>
    <t>Legacy Phase II - Rental Units - HIEE</t>
  </si>
  <si>
    <t>8438</t>
  </si>
  <si>
    <t>SCG, One University Family 04.23</t>
  </si>
  <si>
    <t>7019</t>
  </si>
  <si>
    <t>7089</t>
  </si>
  <si>
    <t>7083</t>
  </si>
  <si>
    <t>7016</t>
  </si>
  <si>
    <t>7049</t>
  </si>
  <si>
    <t>7048</t>
  </si>
  <si>
    <t>7055</t>
  </si>
  <si>
    <t>7059</t>
  </si>
  <si>
    <t>7053</t>
  </si>
  <si>
    <t>8437</t>
  </si>
  <si>
    <t>SCG, One University Senior 04.23</t>
  </si>
  <si>
    <t>7020</t>
  </si>
  <si>
    <t>7040</t>
  </si>
  <si>
    <t>7047</t>
  </si>
  <si>
    <t>7066</t>
  </si>
  <si>
    <t>7134</t>
  </si>
  <si>
    <t>Broad Creek Resyndication Phase 1</t>
  </si>
  <si>
    <t>7069</t>
  </si>
  <si>
    <t>7120</t>
  </si>
  <si>
    <t>Carter Woods III</t>
  </si>
  <si>
    <t>7122</t>
  </si>
  <si>
    <t>7171</t>
  </si>
  <si>
    <t>8417</t>
  </si>
  <si>
    <t>Tysons North Four</t>
  </si>
  <si>
    <t>7043</t>
  </si>
  <si>
    <t>7133</t>
  </si>
  <si>
    <t>7036</t>
  </si>
  <si>
    <t>Crestview Senior</t>
  </si>
  <si>
    <t>7196</t>
  </si>
  <si>
    <t>7037</t>
  </si>
  <si>
    <t>Dominion North Four</t>
  </si>
  <si>
    <t>7038</t>
  </si>
  <si>
    <t>Dominion South Four</t>
  </si>
  <si>
    <t>7158</t>
  </si>
  <si>
    <t>7154</t>
  </si>
  <si>
    <t>First Christian Church of Falls Church</t>
  </si>
  <si>
    <t>7033</t>
  </si>
  <si>
    <t>7054</t>
  </si>
  <si>
    <t>7056</t>
  </si>
  <si>
    <t>Goodson Hills</t>
  </si>
  <si>
    <t>7058</t>
  </si>
  <si>
    <t>7063</t>
  </si>
  <si>
    <t>7075</t>
  </si>
  <si>
    <t>7073</t>
  </si>
  <si>
    <t>7081</t>
  </si>
  <si>
    <t>7023</t>
  </si>
  <si>
    <t>Legacy Phase II - Rental</t>
  </si>
  <si>
    <t>7096</t>
  </si>
  <si>
    <t>7030</t>
  </si>
  <si>
    <t>7162</t>
  </si>
  <si>
    <t>Marbella North Nine</t>
  </si>
  <si>
    <t>7163</t>
  </si>
  <si>
    <t>Marbella South Four</t>
  </si>
  <si>
    <t>7092</t>
  </si>
  <si>
    <t>Market Heights Apartments 4%</t>
  </si>
  <si>
    <t>7091</t>
  </si>
  <si>
    <t>Market Heights Apartments 9%</t>
  </si>
  <si>
    <t>7077</t>
  </si>
  <si>
    <t>7174</t>
  </si>
  <si>
    <t>Middlebrook Trace II</t>
  </si>
  <si>
    <t>7090</t>
  </si>
  <si>
    <t>Miller's Rest Apartments</t>
  </si>
  <si>
    <t>7079</t>
  </si>
  <si>
    <t>7087</t>
  </si>
  <si>
    <t>7039</t>
  </si>
  <si>
    <t>7078</t>
  </si>
  <si>
    <t>7095</t>
  </si>
  <si>
    <t>7094</t>
  </si>
  <si>
    <t>7041</t>
  </si>
  <si>
    <t>Orcutt Townhomes 1</t>
  </si>
  <si>
    <t>7117</t>
  </si>
  <si>
    <t>7151</t>
  </si>
  <si>
    <t>Pathway Homes Renovating Support 2022</t>
  </si>
  <si>
    <t>Pathway Homes, Inc.</t>
  </si>
  <si>
    <t>8468</t>
  </si>
  <si>
    <t>Tysons South Four</t>
  </si>
  <si>
    <t>7026</t>
  </si>
  <si>
    <t>7027</t>
  </si>
  <si>
    <t>Princedale Apartments</t>
  </si>
  <si>
    <t>7150</t>
  </si>
  <si>
    <t>7076</t>
  </si>
  <si>
    <t>7070</t>
  </si>
  <si>
    <t>7050</t>
  </si>
  <si>
    <t>7052</t>
  </si>
  <si>
    <t>7028</t>
  </si>
  <si>
    <t>The Arbors at 29 North</t>
  </si>
  <si>
    <t>7062</t>
  </si>
  <si>
    <t>7025</t>
  </si>
  <si>
    <t>The Rendezvous</t>
  </si>
  <si>
    <t>7101</t>
  </si>
  <si>
    <t>7129</t>
  </si>
  <si>
    <t>7074</t>
  </si>
  <si>
    <t>7032</t>
  </si>
  <si>
    <t>Wesley Apartments</t>
  </si>
  <si>
    <t>8429</t>
  </si>
  <si>
    <t>Wytheville RHA/Southridge Housing</t>
  </si>
  <si>
    <t>Wytheville Redevelopment and Housing Authority</t>
  </si>
  <si>
    <t>7029</t>
  </si>
  <si>
    <t>7080</t>
  </si>
  <si>
    <t>8464</t>
  </si>
  <si>
    <t>ZeroPak Developer, The ZeroPak - Phase 1, 2023</t>
  </si>
  <si>
    <t>ZeroPak Development LLC</t>
  </si>
  <si>
    <t>7111</t>
  </si>
  <si>
    <t>Belmont Lofts Adaptive Reuse Recovery Housing Development 2023</t>
  </si>
  <si>
    <t>Belmont Recovery Housing</t>
  </si>
  <si>
    <t>9482</t>
  </si>
  <si>
    <t>1903 Semmes</t>
  </si>
  <si>
    <t>9383</t>
  </si>
  <si>
    <t>7175</t>
  </si>
  <si>
    <t>Community Havens, Inc. New Construction Group Home - ID/DD Adults in NOVA, Oct 2022</t>
  </si>
  <si>
    <t>7114</t>
  </si>
  <si>
    <t>PHA MACAA-A Redevelopment 2022</t>
  </si>
  <si>
    <t>7153</t>
  </si>
  <si>
    <t>Westside Village Renewal LLC, Westside Village Apartments, 2022</t>
  </si>
  <si>
    <t>Huntington Housing, Inc.</t>
  </si>
  <si>
    <t>5691</t>
  </si>
  <si>
    <t>925 Apartments II</t>
  </si>
  <si>
    <t>5718</t>
  </si>
  <si>
    <t>APAH, Dominion Square C6 Residential, 2022</t>
  </si>
  <si>
    <t>5717</t>
  </si>
  <si>
    <t>APAH, Dominion Square: C5 Residential, 2022</t>
  </si>
  <si>
    <t>5716</t>
  </si>
  <si>
    <t>Atlantic Custom Builders Specialty Housing Program</t>
  </si>
  <si>
    <t>Atlantic Custom Builders LLC</t>
  </si>
  <si>
    <t>Rental Unspecified</t>
  </si>
  <si>
    <t>5720</t>
  </si>
  <si>
    <t>Bellwood Crossing</t>
  </si>
  <si>
    <t>5683</t>
  </si>
  <si>
    <t>Brinshore Block 17 2022</t>
  </si>
  <si>
    <t>5692</t>
  </si>
  <si>
    <t>HRHA - The Rendezvous 2022</t>
  </si>
  <si>
    <t>5616</t>
  </si>
  <si>
    <t>Legacy Project Phase I</t>
  </si>
  <si>
    <t>5627</t>
  </si>
  <si>
    <t>Newbourne Investment LLC, affordable housing and special need, 2022</t>
  </si>
  <si>
    <t>Newbourne Investment LLC</t>
  </si>
  <si>
    <t>5684</t>
  </si>
  <si>
    <t>Norfolk CNI Block 18 Apartments 2022</t>
  </si>
  <si>
    <t>9377</t>
  </si>
  <si>
    <t>5654</t>
  </si>
  <si>
    <t>Senior Townsquare at Dumfries - delete</t>
  </si>
  <si>
    <t>5619</t>
  </si>
  <si>
    <t>Sommerset Senior</t>
  </si>
  <si>
    <t>WinnDevelopment</t>
  </si>
  <si>
    <t>5649</t>
  </si>
  <si>
    <t>Southridge appts. 2022</t>
  </si>
  <si>
    <t>5677</t>
  </si>
  <si>
    <t>THC - Newport Gardens - 21/22</t>
  </si>
  <si>
    <t>9417</t>
  </si>
  <si>
    <t>Jersey Park Apartments - GSH - ASNH - 2024</t>
  </si>
  <si>
    <t>5387</t>
  </si>
  <si>
    <t>CHP - Merrimac Phase I - Oct 2021</t>
  </si>
  <si>
    <t>5208</t>
  </si>
  <si>
    <t>Mark-Dana Corporation, Ashlake Crossing, 2021/22</t>
  </si>
  <si>
    <t>9494</t>
  </si>
  <si>
    <t>5236</t>
  </si>
  <si>
    <t>New Road Legacy Project - Phase 1 - Legacy Block</t>
  </si>
  <si>
    <t>9472</t>
  </si>
  <si>
    <t>5334</t>
  </si>
  <si>
    <t>Pathway Homes in Fairfax and Arlington 2022</t>
  </si>
  <si>
    <t>5345</t>
  </si>
  <si>
    <t>5332</t>
  </si>
  <si>
    <t>9370</t>
  </si>
  <si>
    <t>North Fork Manor</t>
  </si>
  <si>
    <t>9480</t>
  </si>
  <si>
    <t>Oak Grove Apts - Lynx - Spring 2024</t>
  </si>
  <si>
    <t>9372</t>
  </si>
  <si>
    <t>Pleasant View</t>
  </si>
  <si>
    <t>5256</t>
  </si>
  <si>
    <t>TCB - Creighton Phase A - Fall 2021</t>
  </si>
  <si>
    <t>9353</t>
  </si>
  <si>
    <t>PSCC Apartments</t>
  </si>
  <si>
    <t>5330</t>
  </si>
  <si>
    <t>The Heights at Brady Square Phase 4</t>
  </si>
  <si>
    <t>4476</t>
  </si>
  <si>
    <t>Renaissance Ridge - Phase 1</t>
  </si>
  <si>
    <t>Nelson County Community Development Foundation</t>
  </si>
  <si>
    <t>4535</t>
  </si>
  <si>
    <t>Richmond Senior Apartments</t>
  </si>
  <si>
    <t>3283</t>
  </si>
  <si>
    <t>Queens Court South</t>
  </si>
  <si>
    <t>3030</t>
  </si>
  <si>
    <t>Alleghany Apartments</t>
  </si>
  <si>
    <t>9401</t>
  </si>
  <si>
    <t>Trinity Commons Affordable Housing Project</t>
  </si>
  <si>
    <t>2765</t>
  </si>
  <si>
    <t>Carlton Views II</t>
  </si>
  <si>
    <t>9423</t>
  </si>
  <si>
    <t>Woda Cooper Companies - Bains Pointe 2024</t>
  </si>
  <si>
    <t>2858</t>
  </si>
  <si>
    <t>South HIll Subdivsion Development</t>
  </si>
  <si>
    <t>Pathways</t>
  </si>
  <si>
    <t>8923</t>
  </si>
  <si>
    <t>8927</t>
  </si>
  <si>
    <t>8839</t>
  </si>
  <si>
    <t>8831</t>
  </si>
  <si>
    <t>9022</t>
  </si>
  <si>
    <t>8838</t>
  </si>
  <si>
    <t>288 Lofts Phase I</t>
  </si>
  <si>
    <t>8948</t>
  </si>
  <si>
    <t>288 Lofts Phase II</t>
  </si>
  <si>
    <t>9061</t>
  </si>
  <si>
    <t>311 33rd Street Apartments</t>
  </si>
  <si>
    <t>9009</t>
  </si>
  <si>
    <t>9062</t>
  </si>
  <si>
    <t>80 29th Street Apartments</t>
  </si>
  <si>
    <t>9060</t>
  </si>
  <si>
    <t>Afton Avenue Apartments</t>
  </si>
  <si>
    <t>8920</t>
  </si>
  <si>
    <t>Avonlea Senior Four</t>
  </si>
  <si>
    <t>8908</t>
  </si>
  <si>
    <t>Avonlea Senior Nine</t>
  </si>
  <si>
    <t>8958</t>
  </si>
  <si>
    <t>Bellevue Gardens</t>
  </si>
  <si>
    <t>9013</t>
  </si>
  <si>
    <t>8928</t>
  </si>
  <si>
    <t>Cherry A</t>
  </si>
  <si>
    <t>9057</t>
  </si>
  <si>
    <t>Cherry B</t>
  </si>
  <si>
    <t>9052</t>
  </si>
  <si>
    <t>8843</t>
  </si>
  <si>
    <t>Commerce Village II Annex PSH</t>
  </si>
  <si>
    <t>8921</t>
  </si>
  <si>
    <t>Crystal House Six</t>
  </si>
  <si>
    <t>9038</t>
  </si>
  <si>
    <t>Dearington Hills Apartments I</t>
  </si>
  <si>
    <t>The Housing Development Corporation of Lynchburg</t>
  </si>
  <si>
    <t>9051</t>
  </si>
  <si>
    <t>Dearington Hills Apartments II</t>
  </si>
  <si>
    <t>SHAG DEVELOPMENT, LLC</t>
  </si>
  <si>
    <t>9030</t>
  </si>
  <si>
    <t>Deerfield Apartments</t>
  </si>
  <si>
    <t>Deerfield Elderly Apartments TM LLC</t>
  </si>
  <si>
    <t>9063</t>
  </si>
  <si>
    <t>9055</t>
  </si>
  <si>
    <t>Dorsey Homes</t>
  </si>
  <si>
    <t>PB Petersburg Owner II LLC</t>
  </si>
  <si>
    <t>8929</t>
  </si>
  <si>
    <t>8917</t>
  </si>
  <si>
    <t>Essex Point at Mount Clement Family</t>
  </si>
  <si>
    <t>7 and M Virginia LLC</t>
  </si>
  <si>
    <t>8952</t>
  </si>
  <si>
    <t>Essex Point at Mount Clement Senior</t>
  </si>
  <si>
    <t>8965</t>
  </si>
  <si>
    <t>8907</t>
  </si>
  <si>
    <t>8873</t>
  </si>
  <si>
    <t>GMV 4A</t>
  </si>
  <si>
    <t>8874</t>
  </si>
  <si>
    <t>GMV 4B</t>
  </si>
  <si>
    <t>8872</t>
  </si>
  <si>
    <t>GMV 9A</t>
  </si>
  <si>
    <t>9056</t>
  </si>
  <si>
    <t>9044</t>
  </si>
  <si>
    <t>9041</t>
  </si>
  <si>
    <t>Hillpoint Trace</t>
  </si>
  <si>
    <t>8924</t>
  </si>
  <si>
    <t>9031</t>
  </si>
  <si>
    <t>9033</t>
  </si>
  <si>
    <t>Legacy Plaza Rental</t>
  </si>
  <si>
    <t>9042</t>
  </si>
  <si>
    <t>Lily Gardens</t>
  </si>
  <si>
    <t>8976</t>
  </si>
  <si>
    <t>Little River Glen 1</t>
  </si>
  <si>
    <t>Fairfax County Redevelopment and Housing Authority</t>
  </si>
  <si>
    <t>8979</t>
  </si>
  <si>
    <t>Little River Glen 4</t>
  </si>
  <si>
    <t>8980</t>
  </si>
  <si>
    <t>8971</t>
  </si>
  <si>
    <t>8984</t>
  </si>
  <si>
    <t>Mainline Apartments Phase I</t>
  </si>
  <si>
    <t>9003</t>
  </si>
  <si>
    <t>Mainline Apartments Phase II</t>
  </si>
  <si>
    <t>8852</t>
  </si>
  <si>
    <t>Manassas Veterans Housing and Post Center</t>
  </si>
  <si>
    <t>9011</t>
  </si>
  <si>
    <t>Millers Rest Apartments II - 4%</t>
  </si>
  <si>
    <t>9012</t>
  </si>
  <si>
    <t>Millers Rest Apartments II - 9%</t>
  </si>
  <si>
    <t>9048</t>
  </si>
  <si>
    <t>9050</t>
  </si>
  <si>
    <t>8844</t>
  </si>
  <si>
    <t>Oak Grove Apartments</t>
  </si>
  <si>
    <t>9064</t>
  </si>
  <si>
    <t>8982</t>
  </si>
  <si>
    <t>8981</t>
  </si>
  <si>
    <t>9039</t>
  </si>
  <si>
    <t>Overlook Ridge</t>
  </si>
  <si>
    <t>9036</t>
  </si>
  <si>
    <t>8996</t>
  </si>
  <si>
    <t>Rivermont School Apartments</t>
  </si>
  <si>
    <t>8846</t>
  </si>
  <si>
    <t>8840</t>
  </si>
  <si>
    <t>Somos Phase A</t>
  </si>
  <si>
    <t>8841</t>
  </si>
  <si>
    <t>Somos Phase B</t>
  </si>
  <si>
    <t>8916</t>
  </si>
  <si>
    <t>South Gate Apartments</t>
  </si>
  <si>
    <t>8919</t>
  </si>
  <si>
    <t>Swansboro Place</t>
  </si>
  <si>
    <t>8985</t>
  </si>
  <si>
    <t>Telestar Court</t>
  </si>
  <si>
    <t>Conifer, LLC</t>
  </si>
  <si>
    <t>8945</t>
  </si>
  <si>
    <t>The Harbor at Quantico Creek</t>
  </si>
  <si>
    <t>Community Housing Initiative, Inc.</t>
  </si>
  <si>
    <t>9037</t>
  </si>
  <si>
    <t>8836</t>
  </si>
  <si>
    <t>The Landing at Mason's Bridge</t>
  </si>
  <si>
    <t>8903</t>
  </si>
  <si>
    <t>The ZeroPak Phase I</t>
  </si>
  <si>
    <t>8949</t>
  </si>
  <si>
    <t>8950</t>
  </si>
  <si>
    <t>8951</t>
  </si>
  <si>
    <t>9053</t>
  </si>
  <si>
    <t>8845</t>
  </si>
  <si>
    <t>Witter Place</t>
  </si>
  <si>
    <t>Project ID</t>
  </si>
  <si>
    <t>Project Name</t>
  </si>
  <si>
    <t>Program Name</t>
  </si>
  <si>
    <t>Subprogram Name</t>
  </si>
  <si>
    <t>Org Address</t>
  </si>
  <si>
    <t>Org City</t>
  </si>
  <si>
    <t>Org State</t>
  </si>
  <si>
    <t>Org Zip Code</t>
  </si>
  <si>
    <t>Contract #</t>
  </si>
  <si>
    <t>Contract Start Date</t>
  </si>
  <si>
    <t>Contract End Date</t>
  </si>
  <si>
    <t>Address</t>
  </si>
  <si>
    <t>City</t>
  </si>
  <si>
    <t>Zip Code</t>
  </si>
  <si>
    <t>Housing Type</t>
  </si>
  <si>
    <t>Characteristic List</t>
  </si>
  <si>
    <t>Budget</t>
  </si>
  <si>
    <t>Service Area Locality</t>
  </si>
  <si>
    <t>GOVA Region</t>
  </si>
  <si>
    <t>Audit Status</t>
  </si>
  <si>
    <t>First Name</t>
  </si>
  <si>
    <t>Last Name</t>
  </si>
  <si>
    <t>User Status</t>
  </si>
  <si>
    <t>Email</t>
  </si>
  <si>
    <t>Work Phone</t>
  </si>
  <si>
    <t>Cell Phone</t>
  </si>
  <si>
    <t>Project URL</t>
  </si>
  <si>
    <t>Service Area Localities</t>
  </si>
  <si>
    <t>Total Award</t>
  </si>
  <si>
    <t>Total Expended</t>
  </si>
  <si>
    <t>Total Available</t>
  </si>
  <si>
    <t>30% AMI</t>
  </si>
  <si>
    <t>60% AMI</t>
  </si>
  <si>
    <t>80% AMI</t>
  </si>
  <si>
    <t>120% AMI</t>
  </si>
  <si>
    <t>Low HOME</t>
  </si>
  <si>
    <t>High HOME</t>
  </si>
  <si>
    <t>NHTF</t>
  </si>
  <si>
    <t>PSH</t>
  </si>
  <si>
    <t>Total 504</t>
  </si>
  <si>
    <t>504 - Sensory</t>
  </si>
  <si>
    <t>Add'l Special Needs</t>
  </si>
  <si>
    <t>Market Rate</t>
  </si>
  <si>
    <t>Affordable</t>
  </si>
  <si>
    <t>Funding Source</t>
  </si>
  <si>
    <t>App VHTF</t>
  </si>
  <si>
    <t>VHTF Award Round</t>
  </si>
  <si>
    <t>VHTF Top-Off</t>
  </si>
  <si>
    <t>FY (Initial Award)</t>
  </si>
  <si>
    <t>FY (Top-Off)</t>
  </si>
  <si>
    <t>7243</t>
  </si>
  <si>
    <t>Affordable and Special Needs Housing (ASNH) 2022-2023</t>
  </si>
  <si>
    <t>ASNH: State Housing Trust Fund (2022-2023)</t>
  </si>
  <si>
    <t>682 Berkmar Circle</t>
  </si>
  <si>
    <t>Charlottesville</t>
  </si>
  <si>
    <t>VA</t>
  </si>
  <si>
    <t>22901</t>
  </si>
  <si>
    <t>SP23-VHTF-37</t>
  </si>
  <si>
    <t>8/15/2023</t>
  </si>
  <si>
    <t>8/15/2024</t>
  </si>
  <si>
    <t>1025 Park St</t>
  </si>
  <si>
    <t>Universal Design, Green Built, LIHTC 9%</t>
  </si>
  <si>
    <t>City of Charlottesville</t>
  </si>
  <si>
    <t>9</t>
  </si>
  <si>
    <t>Accepted</t>
  </si>
  <si>
    <t>Sunshine</t>
  </si>
  <si>
    <t>Mathon</t>
  </si>
  <si>
    <t>Active</t>
  </si>
  <si>
    <t>smathon@piedmonthousing.org</t>
  </si>
  <si>
    <t>4348170661</t>
  </si>
  <si>
    <t/>
  </si>
  <si>
    <t>http://apps/cams/PrjManage/PrjDetail.aspx?PrjID=7243</t>
  </si>
  <si>
    <t>ASNH</t>
  </si>
  <si>
    <t xml:space="preserve"> State Housing Trust Fund </t>
  </si>
  <si>
    <t>2022-2023)</t>
  </si>
  <si>
    <t xml:space="preserve">FY </t>
  </si>
  <si>
    <t>7254</t>
  </si>
  <si>
    <t>SP23-VHTF-31</t>
  </si>
  <si>
    <t>Universal Design, Green Built</t>
  </si>
  <si>
    <t>http://apps/cams/PrjManage/PrjDetail.aspx?PrjID=7254</t>
  </si>
  <si>
    <t>6082</t>
  </si>
  <si>
    <t>1203 East Brookland Park Blvd.</t>
  </si>
  <si>
    <t>Affordable and Special Needs Housing (ASNH) 2021-2022</t>
  </si>
  <si>
    <t>ASNH: State Housing Trust Fund (2021-2022)</t>
  </si>
  <si>
    <t>11 S. 12th St</t>
  </si>
  <si>
    <t>Richmond</t>
  </si>
  <si>
    <t>23219</t>
  </si>
  <si>
    <t>2022-VHTF-10</t>
  </si>
  <si>
    <t>8/1/2022</t>
  </si>
  <si>
    <t>8/1/2023</t>
  </si>
  <si>
    <t>23222</t>
  </si>
  <si>
    <t>Universal Design</t>
  </si>
  <si>
    <t>City of Richmond</t>
  </si>
  <si>
    <t>4</t>
  </si>
  <si>
    <t>Kathleen</t>
  </si>
  <si>
    <t>Kramer</t>
  </si>
  <si>
    <t>kkramer@ecdcommunities.org</t>
  </si>
  <si>
    <t>8046585889</t>
  </si>
  <si>
    <t>http://apps/cams/PrjManage/PrjDetail.aspx?PrjID=6082</t>
  </si>
  <si>
    <t>2021-2022)</t>
  </si>
  <si>
    <t>7623</t>
  </si>
  <si>
    <t>Affordable and Special Needs Housing (ASNH) 2023-2024</t>
  </si>
  <si>
    <t>ASNH: State Housing Trust Fund (2023-2024)</t>
  </si>
  <si>
    <t>1601 Rolling Hills Drive</t>
  </si>
  <si>
    <t>23229</t>
  </si>
  <si>
    <t>FA24-VHTF-34</t>
  </si>
  <si>
    <t>10/6/2023</t>
  </si>
  <si>
    <t>10/7/2024</t>
  </si>
  <si>
    <t>1903 SEMMES AVE</t>
  </si>
  <si>
    <t>RICHMOND</t>
  </si>
  <si>
    <t>23225</t>
  </si>
  <si>
    <t>Universal Design, Senior Housing</t>
  </si>
  <si>
    <t>Charles</t>
  </si>
  <si>
    <t>Hall</t>
  </si>
  <si>
    <t>charles.hall@cccofva.org</t>
  </si>
  <si>
    <t>4015958290</t>
  </si>
  <si>
    <t>http://apps/cams/PrjManage/PrjDetail.aspx?PrjID=7623</t>
  </si>
  <si>
    <t>2023-2024)</t>
  </si>
  <si>
    <t>7266</t>
  </si>
  <si>
    <t>88 Carnation St</t>
  </si>
  <si>
    <t>SP23-VHTF-44</t>
  </si>
  <si>
    <t>8/15/2026</t>
  </si>
  <si>
    <t>2100 Bainbridge Street</t>
  </si>
  <si>
    <t>Senior Housing, Green Built</t>
  </si>
  <si>
    <t>Matt</t>
  </si>
  <si>
    <t>Morgan</t>
  </si>
  <si>
    <t>matthew.morgan@projecthomes.org</t>
  </si>
  <si>
    <t>8045257651</t>
  </si>
  <si>
    <t>http://apps/cams/PrjManage/PrjDetail.aspx?PrjID=7266</t>
  </si>
  <si>
    <t>7663</t>
  </si>
  <si>
    <t>440 Monticello Avenue, Suite 1700</t>
  </si>
  <si>
    <t>Norfolk</t>
  </si>
  <si>
    <t>23510</t>
  </si>
  <si>
    <t>FA24-VHTF-58</t>
  </si>
  <si>
    <t>200 Katrina Ct.</t>
  </si>
  <si>
    <t>Midlothian</t>
  </si>
  <si>
    <t>23113</t>
  </si>
  <si>
    <t>Chesterfield County</t>
  </si>
  <si>
    <t>No Current Audits Found</t>
  </si>
  <si>
    <t>Sharon</t>
  </si>
  <si>
    <t>Swanberg</t>
  </si>
  <si>
    <t>sswanberg@slnusbaum.com</t>
  </si>
  <si>
    <t>7576402211</t>
  </si>
  <si>
    <t>7575742871</t>
  </si>
  <si>
    <t>http://apps/cams/PrjManage/PrjDetail.aspx?PrjID=7663</t>
  </si>
  <si>
    <t>7664</t>
  </si>
  <si>
    <t>FA24-VHTF-59</t>
  </si>
  <si>
    <t>LIHTC 4%</t>
  </si>
  <si>
    <t>http://apps/cams/PrjManage/PrjDetail.aspx?PrjID=7664</t>
  </si>
  <si>
    <t>7229</t>
  </si>
  <si>
    <t>150 W Main St., Suite 1650</t>
  </si>
  <si>
    <t>SP23-VHTF-48</t>
  </si>
  <si>
    <t>700 West 44th Street</t>
  </si>
  <si>
    <t>Green Built, LIHTC 4%</t>
  </si>
  <si>
    <t>Austin</t>
  </si>
  <si>
    <t>Pittman</t>
  </si>
  <si>
    <t>apittman@lawsoncompanies.com</t>
  </si>
  <si>
    <t>7574996161</t>
  </si>
  <si>
    <t>http://apps/cams/PrjManage/PrjDetail.aspx?PrjID=7229</t>
  </si>
  <si>
    <t>6570</t>
  </si>
  <si>
    <t>700 West 44 - 9%</t>
  </si>
  <si>
    <t>2023-VHTF-24</t>
  </si>
  <si>
    <t>4/19/2023</t>
  </si>
  <si>
    <t>http://apps/cams/PrjManage/PrjDetail.aspx?PrjID=6570</t>
  </si>
  <si>
    <t>6560</t>
  </si>
  <si>
    <t>7 East 2nd Street</t>
  </si>
  <si>
    <t>23224</t>
  </si>
  <si>
    <t>2023-VHTF-14</t>
  </si>
  <si>
    <t>4/4/2023</t>
  </si>
  <si>
    <t>4/4/2025</t>
  </si>
  <si>
    <t>7000 W Carnation St</t>
  </si>
  <si>
    <t>John</t>
  </si>
  <si>
    <t>Gregory</t>
  </si>
  <si>
    <t>jgregory@lynxventures.com</t>
  </si>
  <si>
    <t>8049205435</t>
  </si>
  <si>
    <t>http://apps/cams/PrjManage/PrjDetail.aspx?PrjID=6560</t>
  </si>
  <si>
    <t>7251</t>
  </si>
  <si>
    <t>1624 Hull Street</t>
  </si>
  <si>
    <t>SP23-VHTF-39</t>
  </si>
  <si>
    <t>Petersburg</t>
  </si>
  <si>
    <t>23803</t>
  </si>
  <si>
    <t>City of Petersburg</t>
  </si>
  <si>
    <t>Robbie</t>
  </si>
  <si>
    <t>Franklin</t>
  </si>
  <si>
    <t>rfranklin@scdhc.com</t>
  </si>
  <si>
    <t>8049640412</t>
  </si>
  <si>
    <t>http://apps/cams/PrjManage/PrjDetail.aspx?PrjID=7251</t>
  </si>
  <si>
    <t>8647</t>
  </si>
  <si>
    <t>Affordable and Special Needs Housing (ASNH) Rental Project Portfolio</t>
  </si>
  <si>
    <t>2024 Rental Project Portfolio</t>
  </si>
  <si>
    <t>300 32nd Street</t>
  </si>
  <si>
    <t>Virginia Beach</t>
  </si>
  <si>
    <t>23451</t>
  </si>
  <si>
    <t>6/28/2024</t>
  </si>
  <si>
    <t>6/28/2059</t>
  </si>
  <si>
    <t>City of Virginia Beach</t>
  </si>
  <si>
    <t>5</t>
  </si>
  <si>
    <t>Craig</t>
  </si>
  <si>
    <t>Dorler</t>
  </si>
  <si>
    <t>cdorler@tfjgroup.com</t>
  </si>
  <si>
    <t>7579656200</t>
  </si>
  <si>
    <t>http://apps/cams/PrjManage/PrjDetail.aspx?PrjID=8647</t>
  </si>
  <si>
    <t>Affordable and Special Needs Housing (ASNH) 2020-2021</t>
  </si>
  <si>
    <t>ASNH: State Housing Trust Fund (2020-2021)</t>
  </si>
  <si>
    <t>406 E 4th STreet</t>
  </si>
  <si>
    <t>Winston Salem</t>
  </si>
  <si>
    <t>27101</t>
  </si>
  <si>
    <t>27-VHTF-20</t>
  </si>
  <si>
    <t>5/12/2022</t>
  </si>
  <si>
    <t>5/12/2024</t>
  </si>
  <si>
    <t>201 Aaron Street</t>
  </si>
  <si>
    <t>Martinsville</t>
  </si>
  <si>
    <t>24112</t>
  </si>
  <si>
    <t>Universal Design, Senior Housing, Green Built</t>
  </si>
  <si>
    <t>City of Martinsville</t>
  </si>
  <si>
    <t>3</t>
  </si>
  <si>
    <t>Sam</t>
  </si>
  <si>
    <t>Sari</t>
  </si>
  <si>
    <t>sam@landmarkdevco.com</t>
  </si>
  <si>
    <t>3367148910</t>
  </si>
  <si>
    <t>3367825976</t>
  </si>
  <si>
    <t>http://apps/cams/PrjManage/PrjDetail.aspx?PrjID=5342</t>
  </si>
  <si>
    <t>2020-2021)</t>
  </si>
  <si>
    <t>8301</t>
  </si>
  <si>
    <t>2022 Rental Project Portfolio</t>
  </si>
  <si>
    <t>4318 N. Carlin Springs Road</t>
  </si>
  <si>
    <t>Arlington</t>
  </si>
  <si>
    <t>22203</t>
  </si>
  <si>
    <t>12/22/2023</t>
  </si>
  <si>
    <t>12/22/2053</t>
  </si>
  <si>
    <t>3445 Washington Boulevard</t>
  </si>
  <si>
    <t>22201</t>
  </si>
  <si>
    <t>Universal Design, Mixed Use, Green Built, LIHTC 4%</t>
  </si>
  <si>
    <t>Fairfax County</t>
  </si>
  <si>
    <t>7</t>
  </si>
  <si>
    <t>Ryan</t>
  </si>
  <si>
    <t>Nash</t>
  </si>
  <si>
    <t>rnash@apah.org</t>
  </si>
  <si>
    <t>5718006449</t>
  </si>
  <si>
    <t>http://apps/cams/PrjManage/PrjDetail.aspx?PrjID=8301</t>
  </si>
  <si>
    <t>308 35th St</t>
  </si>
  <si>
    <t>2021-VHTF-0007</t>
  </si>
  <si>
    <t>1/31/2022</t>
  </si>
  <si>
    <t>1/31/2023</t>
  </si>
  <si>
    <t>Birchwood Park Drive and Virginia Beach Boulevard</t>
  </si>
  <si>
    <t>Virginia</t>
  </si>
  <si>
    <t>23452</t>
  </si>
  <si>
    <t>Brian</t>
  </si>
  <si>
    <t>Staub</t>
  </si>
  <si>
    <t>bstaub@marlyndv.com</t>
  </si>
  <si>
    <t>7574371677</t>
  </si>
  <si>
    <t>http://apps/cams/PrjManage/PrjDetail.aspx?PrjID=5676</t>
  </si>
  <si>
    <t>8325</t>
  </si>
  <si>
    <t>2230 N. Fairfax Drive</t>
  </si>
  <si>
    <t>11/1/2023</t>
  </si>
  <si>
    <t>11/1/2053</t>
  </si>
  <si>
    <t>2230 N. Fairfax Drive, Suite 100</t>
  </si>
  <si>
    <t>Green Built, LIHTC 9%</t>
  </si>
  <si>
    <t>Arlington County</t>
  </si>
  <si>
    <t>Joshua</t>
  </si>
  <si>
    <t>Childs</t>
  </si>
  <si>
    <t>joshua.childs@ahcinc.org</t>
  </si>
  <si>
    <t>3042886259</t>
  </si>
  <si>
    <t>http://apps/cams/PrjManage/PrjDetail.aspx?PrjID=8325</t>
  </si>
  <si>
    <t>5606</t>
  </si>
  <si>
    <t>2021-VHTF-001</t>
  </si>
  <si>
    <t>1/25/2022</t>
  </si>
  <si>
    <t>1/25/2023</t>
  </si>
  <si>
    <t>2300 25th St S</t>
  </si>
  <si>
    <t>22206</t>
  </si>
  <si>
    <t>Universal Design, Scattered Site, Green Built</t>
  </si>
  <si>
    <t>Jordi</t>
  </si>
  <si>
    <t>Fabian</t>
  </si>
  <si>
    <t>Initial Login</t>
  </si>
  <si>
    <t>jfabian@apah.org</t>
  </si>
  <si>
    <t>7035085230</t>
  </si>
  <si>
    <t>http://apps/cams/PrjManage/PrjDetail.aspx?PrjID=5606</t>
  </si>
  <si>
    <t>6092</t>
  </si>
  <si>
    <t>26302 Oak Ridge Road</t>
  </si>
  <si>
    <t>TX</t>
  </si>
  <si>
    <t>77380</t>
  </si>
  <si>
    <t>ASH-VHTF</t>
  </si>
  <si>
    <t>7/29/2022</t>
  </si>
  <si>
    <t>7420 Ashlake Parkway</t>
  </si>
  <si>
    <t>Chesterfield</t>
  </si>
  <si>
    <t>23832</t>
  </si>
  <si>
    <t>Zachary</t>
  </si>
  <si>
    <t>Cavender</t>
  </si>
  <si>
    <t>zcavender@mark-dana.com</t>
  </si>
  <si>
    <t>2812921968</t>
  </si>
  <si>
    <t>http://apps/cams/PrjManage/PrjDetail.aspx?PrjID=6092</t>
  </si>
  <si>
    <t>2021-VHTF-08</t>
  </si>
  <si>
    <t>14500 Ashbrook Pkwy</t>
  </si>
  <si>
    <t>http://apps/cams/PrjManage/PrjDetail.aspx?PrjID=5619</t>
  </si>
  <si>
    <t>292 Weymouth Avenue</t>
  </si>
  <si>
    <t>Elgin</t>
  </si>
  <si>
    <t>60124</t>
  </si>
  <si>
    <t>2021-VHTF-0012</t>
  </si>
  <si>
    <t>11/14/2024</t>
  </si>
  <si>
    <t>645 Church Street</t>
  </si>
  <si>
    <t>Green Built</t>
  </si>
  <si>
    <t>City of Norfolk</t>
  </si>
  <si>
    <t>Andre</t>
  </si>
  <si>
    <t>Blakley</t>
  </si>
  <si>
    <t>blakleya@richmancapital.com</t>
  </si>
  <si>
    <t>7739100732</t>
  </si>
  <si>
    <t>http://apps/cams/PrjManage/PrjDetail.aspx?PrjID=5690</t>
  </si>
  <si>
    <t>6098</t>
  </si>
  <si>
    <t>3 East Stow Road</t>
  </si>
  <si>
    <t>Marlton</t>
  </si>
  <si>
    <t>08053</t>
  </si>
  <si>
    <t>2022-VHTF-30</t>
  </si>
  <si>
    <t>8/8/2022</t>
  </si>
  <si>
    <t>3/9/2025</t>
  </si>
  <si>
    <t>13090 Autumn Willow Drive</t>
  </si>
  <si>
    <t>Fairfax</t>
  </si>
  <si>
    <t>22030</t>
  </si>
  <si>
    <t>Rosa</t>
  </si>
  <si>
    <t>Estrada</t>
  </si>
  <si>
    <t>Restrada@tmo.com</t>
  </si>
  <si>
    <t>2026970331</t>
  </si>
  <si>
    <t>5713082102</t>
  </si>
  <si>
    <t>http://apps/cams/PrjManage/PrjDetail.aspx?PrjID=6098</t>
  </si>
  <si>
    <t>6089</t>
  </si>
  <si>
    <t>AW9-VHTF</t>
  </si>
  <si>
    <t>http://apps/cams/PrjManage/PrjDetail.aspx?PrjID=6089</t>
  </si>
  <si>
    <t>7675</t>
  </si>
  <si>
    <t>FA24-VHTF-25</t>
  </si>
  <si>
    <t>8/8/2024</t>
  </si>
  <si>
    <t>4/30/2027</t>
  </si>
  <si>
    <t>24970 PINEBROOK RD</t>
  </si>
  <si>
    <t>CHANTILLY</t>
  </si>
  <si>
    <t>20152</t>
  </si>
  <si>
    <t>Universal Design, Senior Housing, Green Built, LIHTC 4%</t>
  </si>
  <si>
    <t>Goggin</t>
  </si>
  <si>
    <t>bgoggin@apah.org</t>
  </si>
  <si>
    <t>5717339631</t>
  </si>
  <si>
    <t>http://apps/cams/PrjManage/PrjDetail.aspx?PrjID=7675</t>
  </si>
  <si>
    <t>7678</t>
  </si>
  <si>
    <t>FA24-VHTF-26</t>
  </si>
  <si>
    <t>Universal Design, Senior Housing, Green Built, LIHTC 9%</t>
  </si>
  <si>
    <t>Loudoun County</t>
  </si>
  <si>
    <t>http://apps/cams/PrjManage/PrjDetail.aspx?PrjID=7678</t>
  </si>
  <si>
    <t>8501</t>
  </si>
  <si>
    <t>Bains Pointe</t>
  </si>
  <si>
    <t>500 S. Front Street</t>
  </si>
  <si>
    <t>Columbus</t>
  </si>
  <si>
    <t>43215</t>
  </si>
  <si>
    <t>SP24-VHTF-15</t>
  </si>
  <si>
    <t>3/25/2024</t>
  </si>
  <si>
    <t>3/25/2025</t>
  </si>
  <si>
    <t>1100 High St</t>
  </si>
  <si>
    <t>Portsmouth</t>
  </si>
  <si>
    <t>23704</t>
  </si>
  <si>
    <t>Pending (FA)</t>
  </si>
  <si>
    <t>City of Portsmouth</t>
  </si>
  <si>
    <t>Greg</t>
  </si>
  <si>
    <t>Mustric</t>
  </si>
  <si>
    <t>gmustric@wodagroup.com</t>
  </si>
  <si>
    <t>6142071314</t>
  </si>
  <si>
    <t>http://apps/cams/PrjManage/PrjDetail.aspx?PrjID=8501</t>
  </si>
  <si>
    <t>8300</t>
  </si>
  <si>
    <t>6/28/2022</t>
  </si>
  <si>
    <t>6/28/2042</t>
  </si>
  <si>
    <t>100 W Baker Street</t>
  </si>
  <si>
    <t>23220</t>
  </si>
  <si>
    <t>Universal Design, Senior Housing, LIHTC 4%</t>
  </si>
  <si>
    <t>Lee</t>
  </si>
  <si>
    <t>Alford</t>
  </si>
  <si>
    <t>Inactive</t>
  </si>
  <si>
    <t>lalford@cpdc.org</t>
  </si>
  <si>
    <t>8043032330</t>
  </si>
  <si>
    <t>http://apps/cams/PrjManage/PrjDetail.aspx?PrjID=8300</t>
  </si>
  <si>
    <t>7634</t>
  </si>
  <si>
    <t>120 Green Tree Circle</t>
  </si>
  <si>
    <t>Bristol</t>
  </si>
  <si>
    <t>24201</t>
  </si>
  <si>
    <t>FA24-VHTF-66</t>
  </si>
  <si>
    <t>10/7/2026</t>
  </si>
  <si>
    <t>1717 BELLEVUE AVE</t>
  </si>
  <si>
    <t>23227</t>
  </si>
  <si>
    <t>Jen</t>
  </si>
  <si>
    <t>Surber</t>
  </si>
  <si>
    <t>jensurber@surberdev.com</t>
  </si>
  <si>
    <t>2766988760</t>
  </si>
  <si>
    <t>http://apps/cams/PrjManage/PrjDetail.aspx?PrjID=7634</t>
  </si>
  <si>
    <t>8308</t>
  </si>
  <si>
    <t>2023 Rental Project Portfolio</t>
  </si>
  <si>
    <t>2/22/2023</t>
  </si>
  <si>
    <t>2/22/2058</t>
  </si>
  <si>
    <t>1401 Bickerstaff Road</t>
  </si>
  <si>
    <t>Henrico</t>
  </si>
  <si>
    <t>23231</t>
  </si>
  <si>
    <t>Henrico County</t>
  </si>
  <si>
    <t>http://apps/cams/PrjManage/PrjDetail.aspx?PrjID=8308</t>
  </si>
  <si>
    <t>City of Richmond, Henrico County</t>
  </si>
  <si>
    <t>VHTF</t>
  </si>
  <si>
    <t>6095</t>
  </si>
  <si>
    <t>SP22-Blaine</t>
  </si>
  <si>
    <t>11/9/2024</t>
  </si>
  <si>
    <t>7581 Richmond Rd</t>
  </si>
  <si>
    <t>Williamsburg</t>
  </si>
  <si>
    <t>23188</t>
  </si>
  <si>
    <t>City of Williamsburg</t>
  </si>
  <si>
    <t>http://apps/cams/PrjManage/PrjDetail.aspx?PrjID=6095</t>
  </si>
  <si>
    <t>6566</t>
  </si>
  <si>
    <t>2023-VHTF-20</t>
  </si>
  <si>
    <t>3/14/2023</t>
  </si>
  <si>
    <t>10/31/2023</t>
  </si>
  <si>
    <t>7581 Richmond Road</t>
  </si>
  <si>
    <t>James City County</t>
  </si>
  <si>
    <t>http://apps/cams/PrjManage/PrjDetail.aspx?PrjID=6566</t>
  </si>
  <si>
    <t>City of Williamsburg, James City County</t>
  </si>
  <si>
    <t>5381</t>
  </si>
  <si>
    <t>34-VHTF-20</t>
  </si>
  <si>
    <t>7/22/2021</t>
  </si>
  <si>
    <t>7/22/2022</t>
  </si>
  <si>
    <t>9901 Braddock Rd.</t>
  </si>
  <si>
    <t>22032</t>
  </si>
  <si>
    <t>Mitchell</t>
  </si>
  <si>
    <t>Crispell</t>
  </si>
  <si>
    <t>mcrispell@apah.org</t>
  </si>
  <si>
    <t>5718009511</t>
  </si>
  <si>
    <t>http://apps/cams/PrjManage/PrjDetail.aspx?PrjID=5381</t>
  </si>
  <si>
    <t>5382</t>
  </si>
  <si>
    <t>35-VHTF-20</t>
  </si>
  <si>
    <t>9901 Braddock Road</t>
  </si>
  <si>
    <t>http://apps/cams/PrjManage/PrjDetail.aspx?PrjID=5382</t>
  </si>
  <si>
    <t>4279</t>
  </si>
  <si>
    <t>Affordable and Special Needs Housing (ASNH) 2019-2020</t>
  </si>
  <si>
    <t>ASNH: State Housing Trust Fund (2019-2020)</t>
  </si>
  <si>
    <t>1264</t>
  </si>
  <si>
    <t>Waltham</t>
  </si>
  <si>
    <t>02451</t>
  </si>
  <si>
    <t>22-VHTF-20</t>
  </si>
  <si>
    <t>7/15/2020</t>
  </si>
  <si>
    <t>7/15/2021</t>
  </si>
  <si>
    <t>2200 Brady Street</t>
  </si>
  <si>
    <t>23234</t>
  </si>
  <si>
    <t>Richmond County</t>
  </si>
  <si>
    <t>Cheryl</t>
  </si>
  <si>
    <t>Stulpin</t>
  </si>
  <si>
    <t>cstulpin@dakotapartners.net</t>
  </si>
  <si>
    <t>7818994002</t>
  </si>
  <si>
    <t>http://apps/cams/PrjManage/PrjDetail.aspx?PrjID=4279</t>
  </si>
  <si>
    <t>City of Richmond, Richmond County</t>
  </si>
  <si>
    <t>2019-2020)</t>
  </si>
  <si>
    <t>5635</t>
  </si>
  <si>
    <t>666 Dundee Road, Suite 1102</t>
  </si>
  <si>
    <t>Northbrook, IL</t>
  </si>
  <si>
    <t>60062</t>
  </si>
  <si>
    <t>2021-VHTF-0001</t>
  </si>
  <si>
    <t>1/27/2022</t>
  </si>
  <si>
    <t>7/18/2025</t>
  </si>
  <si>
    <t>600 E Freemason St</t>
  </si>
  <si>
    <t>Senior Housing, Mixed Use, Green Built</t>
  </si>
  <si>
    <t>Richard</t>
  </si>
  <si>
    <t>Sciortino</t>
  </si>
  <si>
    <t>Richs@brinshore.com</t>
  </si>
  <si>
    <t>2249275053</t>
  </si>
  <si>
    <t>http://apps/cams/PrjManage/PrjDetail.aspx?PrjID=5635</t>
  </si>
  <si>
    <t>6568</t>
  </si>
  <si>
    <t>1003 K Street NW</t>
  </si>
  <si>
    <t>Washington</t>
  </si>
  <si>
    <t>23223</t>
  </si>
  <si>
    <t>2023-VHTF-22</t>
  </si>
  <si>
    <t>3040 Woodland Avenue (multiple addresses)</t>
  </si>
  <si>
    <t>23504</t>
  </si>
  <si>
    <t>Scattered Site, Green Built</t>
  </si>
  <si>
    <t>Pending Review</t>
  </si>
  <si>
    <t>Juan</t>
  </si>
  <si>
    <t>Powell</t>
  </si>
  <si>
    <t>juan.powell@TCBINC.org</t>
  </si>
  <si>
    <t>2025522512</t>
  </si>
  <si>
    <t>http://apps/cams/PrjManage/PrjDetail.aspx?PrjID=6568</t>
  </si>
  <si>
    <t>5246</t>
  </si>
  <si>
    <t>19-VHTF-20</t>
  </si>
  <si>
    <t>8000 Block of Villa Park Dr.</t>
  </si>
  <si>
    <t>23228</t>
  </si>
  <si>
    <t>http://apps/cams/PrjManage/PrjDetail.aspx?PrjID=5246</t>
  </si>
  <si>
    <t>3465</t>
  </si>
  <si>
    <t>Affordable and Special Needs Housing (ASNH) 2018-2019</t>
  </si>
  <si>
    <t>ASNH: State Housing Trust Fund (2018-2019)</t>
  </si>
  <si>
    <t>18-VHTF-06</t>
  </si>
  <si>
    <t>6/20/2019</t>
  </si>
  <si>
    <t>8/8/2025</t>
  </si>
  <si>
    <t>1224 East Brookland Park Boulevard</t>
  </si>
  <si>
    <t>http://apps/cams/PrjManage/PrjDetail.aspx?PrjID=3465</t>
  </si>
  <si>
    <t>2018-2019)</t>
  </si>
  <si>
    <t>8313</t>
  </si>
  <si>
    <t>23 West Broad Street, Suite 100</t>
  </si>
  <si>
    <t>11/27/2023</t>
  </si>
  <si>
    <t>11/27/2058</t>
  </si>
  <si>
    <t>14 W. Jackson Street</t>
  </si>
  <si>
    <t>l.alford@betterhousingcoalition.org</t>
  </si>
  <si>
    <t>8046640546</t>
  </si>
  <si>
    <t>http://apps/cams/PrjManage/PrjDetail.aspx?PrjID=8313</t>
  </si>
  <si>
    <t>8287</t>
  </si>
  <si>
    <t>2021 Rental Project Portfolio</t>
  </si>
  <si>
    <t>1201 E Abingdon Dr #210</t>
  </si>
  <si>
    <t>Alexandria</t>
  </si>
  <si>
    <t>22314</t>
  </si>
  <si>
    <t>9/2/2021</t>
  </si>
  <si>
    <t>9/2/2041</t>
  </si>
  <si>
    <t>930 North Henry Street</t>
  </si>
  <si>
    <t>City of Alexandria</t>
  </si>
  <si>
    <t>Jonathan</t>
  </si>
  <si>
    <t>Frederick</t>
  </si>
  <si>
    <t>jfrederick@housingalexandria.org</t>
  </si>
  <si>
    <t>7037397775</t>
  </si>
  <si>
    <t>7033037272</t>
  </si>
  <si>
    <t>http://apps/cams/PrjManage/PrjDetail.aspx?PrjID=8287</t>
  </si>
  <si>
    <t>8326</t>
  </si>
  <si>
    <t>227 27th Street</t>
  </si>
  <si>
    <t>Newport News</t>
  </si>
  <si>
    <t>23607</t>
  </si>
  <si>
    <t>3/1/2024</t>
  </si>
  <si>
    <t>3/1/2054</t>
  </si>
  <si>
    <t>2800 Jefferson Ave. &amp; 612 29th Street</t>
  </si>
  <si>
    <t>City of Newport News</t>
  </si>
  <si>
    <t>Karen R.</t>
  </si>
  <si>
    <t>Wilds</t>
  </si>
  <si>
    <t>kwilds@nnrha.org</t>
  </si>
  <si>
    <t>7579282620</t>
  </si>
  <si>
    <t>http://apps/cams/PrjManage/PrjDetail.aspx?PrjID=8326</t>
  </si>
  <si>
    <t>4887</t>
  </si>
  <si>
    <t>04-VHTF-201</t>
  </si>
  <si>
    <t>3/12/2021</t>
  </si>
  <si>
    <t>3/12/2022</t>
  </si>
  <si>
    <t>2700 Jefferson Avenue</t>
  </si>
  <si>
    <t>http://apps/cams/PrjManage/PrjDetail.aspx?PrjID=4887</t>
  </si>
  <si>
    <t>6550</t>
  </si>
  <si>
    <t>2023-VHTF-5</t>
  </si>
  <si>
    <t>301 Dabbs House Road</t>
  </si>
  <si>
    <t>Greta</t>
  </si>
  <si>
    <t>Harris</t>
  </si>
  <si>
    <t>g.harris@betterhousingcoalition.org</t>
  </si>
  <si>
    <t>8046440546</t>
  </si>
  <si>
    <t>8043389436</t>
  </si>
  <si>
    <t>http://apps/cams/PrjManage/PrjDetail.aspx?PrjID=6550</t>
  </si>
  <si>
    <t>7232</t>
  </si>
  <si>
    <t>SP23-VHTF-30</t>
  </si>
  <si>
    <t>http://apps/cams/PrjManage/PrjDetail.aspx?PrjID=7232</t>
  </si>
  <si>
    <t>7656</t>
  </si>
  <si>
    <t>FA24-VHTF-53</t>
  </si>
  <si>
    <t>501 CHERRY AVE</t>
  </si>
  <si>
    <t>CHARLOTTESVLE</t>
  </si>
  <si>
    <t>22903</t>
  </si>
  <si>
    <t>Universal Design, Senior Housing, Mixed Use, Green Built, LIHTC 4%</t>
  </si>
  <si>
    <t>Ernecia</t>
  </si>
  <si>
    <t>Coles</t>
  </si>
  <si>
    <t>ecoles@piedmonthousing.org</t>
  </si>
  <si>
    <t>4344224869</t>
  </si>
  <si>
    <t>http://apps/cams/PrjManage/PrjDetail.aspx?PrjID=7656</t>
  </si>
  <si>
    <t>7658</t>
  </si>
  <si>
    <t>FA24-VHTF-54</t>
  </si>
  <si>
    <t>http://apps/cams/PrjManage/PrjDetail.aspx?PrjID=7658</t>
  </si>
  <si>
    <t>5679</t>
  </si>
  <si>
    <t>2021-VHTF-0008</t>
  </si>
  <si>
    <t>600 Ridley Circle</t>
  </si>
  <si>
    <t>Lynne</t>
  </si>
  <si>
    <t>Carruth</t>
  </si>
  <si>
    <t>lcarruth@nnrha.org</t>
  </si>
  <si>
    <t>7579282662</t>
  </si>
  <si>
    <t>http://apps/cams/PrjManage/PrjDetail.aspx?PrjID=5679</t>
  </si>
  <si>
    <t>2021-VHTF-0009</t>
  </si>
  <si>
    <t>5/17/2026</t>
  </si>
  <si>
    <t>1515 Ivy Avenue</t>
  </si>
  <si>
    <t>http://apps/cams/PrjManage/PrjDetail.aspx?PrjID=5682</t>
  </si>
  <si>
    <t>8298</t>
  </si>
  <si>
    <t>4/25/2022</t>
  </si>
  <si>
    <t>4/25/2052</t>
  </si>
  <si>
    <t>1611 North 31st Street</t>
  </si>
  <si>
    <t>Universal Design, LIHTC 9%</t>
  </si>
  <si>
    <t>Jennifer</t>
  </si>
  <si>
    <t>Schneider</t>
  </si>
  <si>
    <t>ephillips@TCBINC.ORG</t>
  </si>
  <si>
    <t>2025522522</t>
  </si>
  <si>
    <t>http://apps/cams/PrjManage/PrjDetail.aspx?PrjID=8298</t>
  </si>
  <si>
    <t>8314</t>
  </si>
  <si>
    <t>12/7/2022</t>
  </si>
  <si>
    <t>12/7/2052</t>
  </si>
  <si>
    <t>3201 South Rabza Blvd.</t>
  </si>
  <si>
    <t>jennifer.schneider@tcbinc.org</t>
  </si>
  <si>
    <t>http://apps/cams/PrjManage/PrjDetail.aspx?PrjID=8314</t>
  </si>
  <si>
    <t>6559</t>
  </si>
  <si>
    <t>2023-VHTF-13</t>
  </si>
  <si>
    <t>800 Ridge Avenue</t>
  </si>
  <si>
    <t>Pulaski</t>
  </si>
  <si>
    <t>24301</t>
  </si>
  <si>
    <t>Pulaski County</t>
  </si>
  <si>
    <t>2</t>
  </si>
  <si>
    <t>http://apps/cams/PrjManage/PrjDetail.aspx?PrjID=6559</t>
  </si>
  <si>
    <t>5590</t>
  </si>
  <si>
    <t>2021-VHTF-010</t>
  </si>
  <si>
    <t>7/31/2025</t>
  </si>
  <si>
    <t>13920 Jefferson Davis Highway</t>
  </si>
  <si>
    <t>Chester</t>
  </si>
  <si>
    <t>23831</t>
  </si>
  <si>
    <t>http://apps/cams/PrjManage/PrjDetail.aspx?PrjID=5590</t>
  </si>
  <si>
    <t>6553</t>
  </si>
  <si>
    <t>2023-VHTF-6</t>
  </si>
  <si>
    <t>13916 &amp; 13920 Jefferson Davis Highway</t>
  </si>
  <si>
    <t>Universal Design, LIHTC 4%</t>
  </si>
  <si>
    <t>http://apps/cams/PrjManage/PrjDetail.aspx?PrjID=6553</t>
  </si>
  <si>
    <t>7651</t>
  </si>
  <si>
    <t>286 Kelley Street</t>
  </si>
  <si>
    <t>Harrisonburg</t>
  </si>
  <si>
    <t>22802</t>
  </si>
  <si>
    <t>FA24-VHTF-42</t>
  </si>
  <si>
    <t>298 E WASHINGTON ST</t>
  </si>
  <si>
    <t>HARRISONBURG</t>
  </si>
  <si>
    <t>City of Harrisonburg</t>
  </si>
  <si>
    <t>8</t>
  </si>
  <si>
    <t>Kim</t>
  </si>
  <si>
    <t>Haines</t>
  </si>
  <si>
    <t>khaines@harrisonburgrha.com</t>
  </si>
  <si>
    <t>5404347386</t>
  </si>
  <si>
    <t>http://apps/cams/PrjManage/PrjDetail.aspx?PrjID=7651</t>
  </si>
  <si>
    <t>3879</t>
  </si>
  <si>
    <t>PO BOX 8585</t>
  </si>
  <si>
    <t>23226</t>
  </si>
  <si>
    <t>19-VHTF-03</t>
  </si>
  <si>
    <t>1/27/2020</t>
  </si>
  <si>
    <t>1/27/2021</t>
  </si>
  <si>
    <t>1900 Cool Lane</t>
  </si>
  <si>
    <t>Elizabeth</t>
  </si>
  <si>
    <t>Nice</t>
  </si>
  <si>
    <t>enice@virginiasupportivehousing.org</t>
  </si>
  <si>
    <t>8048361063</t>
  </si>
  <si>
    <t>http://apps/cams/PrjManage/PrjDetail.aspx?PrjID=3879</t>
  </si>
  <si>
    <t>6123</t>
  </si>
  <si>
    <t>VHTF-0002</t>
  </si>
  <si>
    <t>5/18/2025</t>
  </si>
  <si>
    <t>3100 Nine Mile Road</t>
  </si>
  <si>
    <t>David</t>
  </si>
  <si>
    <t>Brotman</t>
  </si>
  <si>
    <t>david.brotman@tcbinc.org</t>
  </si>
  <si>
    <t>2036745302</t>
  </si>
  <si>
    <t>http://apps/cams/PrjManage/PrjDetail.aspx?PrjID=6123</t>
  </si>
  <si>
    <t>6124</t>
  </si>
  <si>
    <t>VHTF-0003</t>
  </si>
  <si>
    <t>3127 Newbourne St</t>
  </si>
  <si>
    <t>http://apps/cams/PrjManage/PrjDetail.aspx?PrjID=6124</t>
  </si>
  <si>
    <t>3449</t>
  </si>
  <si>
    <t>Post Office Box 1405</t>
  </si>
  <si>
    <t>22902</t>
  </si>
  <si>
    <t>18-VHTF-05</t>
  </si>
  <si>
    <t>6/20/2020</t>
  </si>
  <si>
    <t>500 S. First Street</t>
  </si>
  <si>
    <t>Universal Design, Senior Housing, Single Room Occupancy, Green Built</t>
  </si>
  <si>
    <t>Grant</t>
  </si>
  <si>
    <t>Duffield</t>
  </si>
  <si>
    <t>duffieldg@charlottesville.org</t>
  </si>
  <si>
    <t>4343264798</t>
  </si>
  <si>
    <t>http://apps/cams/PrjManage/PrjDetail.aspx?PrjID=3449</t>
  </si>
  <si>
    <t>7680</t>
  </si>
  <si>
    <t>FA24-VHTF-27</t>
  </si>
  <si>
    <t>4318 N CARLIN SPRINGS RD</t>
  </si>
  <si>
    <t>ARLINGTON</t>
  </si>
  <si>
    <t>Danny</t>
  </si>
  <si>
    <t>Ross</t>
  </si>
  <si>
    <t>dross@apah.org</t>
  </si>
  <si>
    <t>5718009519</t>
  </si>
  <si>
    <t>http://apps/cams/PrjManage/PrjDetail.aspx?PrjID=7680</t>
  </si>
  <si>
    <t>8255</t>
  </si>
  <si>
    <t>2018 Rental Project Portfolio</t>
  </si>
  <si>
    <t>5515 Cherokee Avenue</t>
  </si>
  <si>
    <t>22312</t>
  </si>
  <si>
    <t>4/11/2018</t>
  </si>
  <si>
    <t>4/11/2038</t>
  </si>
  <si>
    <t>4435 N. Pershing Dr.</t>
  </si>
  <si>
    <t>Senior Housing, LIHTC 4%</t>
  </si>
  <si>
    <t>Paul</t>
  </si>
  <si>
    <t>Browne</t>
  </si>
  <si>
    <t>pbrowne@whdc.org</t>
  </si>
  <si>
    <t>7036423830</t>
  </si>
  <si>
    <t>http://apps/cams/PrjManage/PrjDetail.aspx?PrjID=8255</t>
  </si>
  <si>
    <t>4941</t>
  </si>
  <si>
    <t>12-VHTF-20</t>
  </si>
  <si>
    <t>5/10/2021</t>
  </si>
  <si>
    <t>4318 N. Carlin Springs Rd.</t>
  </si>
  <si>
    <t>http://apps/cams/PrjManage/PrjDetail.aspx?PrjID=4941</t>
  </si>
  <si>
    <t>8323</t>
  </si>
  <si>
    <t>390 Virginia Street, Suite B</t>
  </si>
  <si>
    <t>Urbanna</t>
  </si>
  <si>
    <t>23175</t>
  </si>
  <si>
    <t>3/18/2024</t>
  </si>
  <si>
    <t>3/18/2054</t>
  </si>
  <si>
    <t>5899 FIDDLERS GREEN RD</t>
  </si>
  <si>
    <t>GLOUCESTER</t>
  </si>
  <si>
    <t>23061</t>
  </si>
  <si>
    <t>Universal Design, Senior Housing, LIHTC 9%</t>
  </si>
  <si>
    <t>Gloucester County</t>
  </si>
  <si>
    <t>6</t>
  </si>
  <si>
    <t>Sandra</t>
  </si>
  <si>
    <t>Ball</t>
  </si>
  <si>
    <t>sdelanoball@bayaging.org</t>
  </si>
  <si>
    <t>8047581260</t>
  </si>
  <si>
    <t>http://apps/cams/PrjManage/PrjDetail.aspx?PrjID=8323</t>
  </si>
  <si>
    <t>FY2019</t>
  </si>
  <si>
    <t>7670</t>
  </si>
  <si>
    <t>1079 Mulberry Way</t>
  </si>
  <si>
    <t>Boca Raton</t>
  </si>
  <si>
    <t>33486</t>
  </si>
  <si>
    <t>FA24-VHTF-64</t>
  </si>
  <si>
    <t>311 CHAMBERS ST</t>
  </si>
  <si>
    <t>LYNCHBURG</t>
  </si>
  <si>
    <t>24501</t>
  </si>
  <si>
    <t>Universal Design, Green Built, LIHTC 4%</t>
  </si>
  <si>
    <t>City of Lynchburg</t>
  </si>
  <si>
    <t>Michael</t>
  </si>
  <si>
    <t>Henzy</t>
  </si>
  <si>
    <t>mhenzy@smithhenzy.com</t>
  </si>
  <si>
    <t>6313572411</t>
  </si>
  <si>
    <t>http://apps/cams/PrjManage/PrjDetail.aspx?PrjID=7670</t>
  </si>
  <si>
    <t>7673</t>
  </si>
  <si>
    <t>1375 Piccard Drive</t>
  </si>
  <si>
    <t>Rockville</t>
  </si>
  <si>
    <t>20850</t>
  </si>
  <si>
    <t>FA24-VHTF-74</t>
  </si>
  <si>
    <t>5/14/2024</t>
  </si>
  <si>
    <t>1651 W MARYLAND AVE</t>
  </si>
  <si>
    <t>CREWE</t>
  </si>
  <si>
    <t>23930</t>
  </si>
  <si>
    <t>Town of Crewe</t>
  </si>
  <si>
    <t>Margolis</t>
  </si>
  <si>
    <t>jmargolis@tmadevelopment.com</t>
  </si>
  <si>
    <t>3015258668</t>
  </si>
  <si>
    <t>http://apps/cams/PrjManage/PrjDetail.aspx?PrjID=7673</t>
  </si>
  <si>
    <t>6546</t>
  </si>
  <si>
    <t>2023-VHTF-1</t>
  </si>
  <si>
    <t>3/1/2028</t>
  </si>
  <si>
    <t>1592 Spring Hill Rd</t>
  </si>
  <si>
    <t>Vienna</t>
  </si>
  <si>
    <t>22182</t>
  </si>
  <si>
    <t>Town of Vienna</t>
  </si>
  <si>
    <t>http://apps/cams/PrjManage/PrjDetail.aspx?PrjID=6546</t>
  </si>
  <si>
    <t>6548</t>
  </si>
  <si>
    <t>2023-VHTF-2</t>
  </si>
  <si>
    <t>http://apps/cams/PrjManage/PrjDetail.aspx?PrjID=6548</t>
  </si>
  <si>
    <t>7269</t>
  </si>
  <si>
    <t>SP23-VHTF-41</t>
  </si>
  <si>
    <t>307 Reese Street</t>
  </si>
  <si>
    <t>Emporia</t>
  </si>
  <si>
    <t>23847</t>
  </si>
  <si>
    <t>City of Emporia</t>
  </si>
  <si>
    <t>http://apps/cams/PrjManage/PrjDetail.aspx?PrjID=7269</t>
  </si>
  <si>
    <t>5685</t>
  </si>
  <si>
    <t>1700 New Hope Rd.</t>
  </si>
  <si>
    <t>Waynesboro</t>
  </si>
  <si>
    <t>22980</t>
  </si>
  <si>
    <t>2021-VHTF-0010</t>
  </si>
  <si>
    <t>1101 Reservoir Street</t>
  </si>
  <si>
    <t>City of Waynesboro</t>
  </si>
  <si>
    <t>Kimberly</t>
  </si>
  <si>
    <t>Byrd</t>
  </si>
  <si>
    <t>k_byrd@wrha.org</t>
  </si>
  <si>
    <t>5409469230</t>
  </si>
  <si>
    <t>http://apps/cams/PrjManage/PrjDetail.aspx?PrjID=5685</t>
  </si>
  <si>
    <t>4918</t>
  </si>
  <si>
    <t>680 W. Main Street</t>
  </si>
  <si>
    <t>Wytheville</t>
  </si>
  <si>
    <t>24382</t>
  </si>
  <si>
    <t>06-VHTF-20</t>
  </si>
  <si>
    <t>4/29/2021</t>
  </si>
  <si>
    <t>745 Fairview Road</t>
  </si>
  <si>
    <t>Wythe County</t>
  </si>
  <si>
    <t>1</t>
  </si>
  <si>
    <t>Andy</t>
  </si>
  <si>
    <t>Kegley</t>
  </si>
  <si>
    <t>akegley@wythehope.org</t>
  </si>
  <si>
    <t>2762286280</t>
  </si>
  <si>
    <t>2766201074</t>
  </si>
  <si>
    <t>http://apps/cams/PrjManage/PrjDetail.aspx?PrjID=4918</t>
  </si>
  <si>
    <t>6578</t>
  </si>
  <si>
    <t>2023-VHTF-32</t>
  </si>
  <si>
    <t>6165 Leesburg Pike</t>
  </si>
  <si>
    <t>Falls Church</t>
  </si>
  <si>
    <t>22044</t>
  </si>
  <si>
    <t>City of Falls Church</t>
  </si>
  <si>
    <t>Judith</t>
  </si>
  <si>
    <t>Cabeli</t>
  </si>
  <si>
    <t>jcabelli@whdc.org</t>
  </si>
  <si>
    <t>http://apps/cams/PrjManage/PrjDetail.aspx?PrjID=6578</t>
  </si>
  <si>
    <t>4925</t>
  </si>
  <si>
    <t>1721 Monsview Place</t>
  </si>
  <si>
    <t>Lynchburg</t>
  </si>
  <si>
    <t>24503</t>
  </si>
  <si>
    <t>09-VHTF-20</t>
  </si>
  <si>
    <t>4/6/2023</t>
  </si>
  <si>
    <t>4/6/2025</t>
  </si>
  <si>
    <t>2117 Florida Avenue</t>
  </si>
  <si>
    <t>Tracey</t>
  </si>
  <si>
    <t>Ballagh</t>
  </si>
  <si>
    <t>tracey@rushhomes.org</t>
  </si>
  <si>
    <t>4344552120</t>
  </si>
  <si>
    <t>http://apps/cams/PrjManage/PrjDetail.aspx?PrjID=4925</t>
  </si>
  <si>
    <t>3878</t>
  </si>
  <si>
    <t>19-VHTF-02</t>
  </si>
  <si>
    <t>418 Garrett Street</t>
  </si>
  <si>
    <t>Mixed Use, Green Built</t>
  </si>
  <si>
    <t>smathon@pidemonthousing.org</t>
  </si>
  <si>
    <t>http://apps/cams/PrjManage/PrjDetail.aspx?PrjID=3878</t>
  </si>
  <si>
    <t>7257</t>
  </si>
  <si>
    <t>SP23-VHTF-43</t>
  </si>
  <si>
    <t>418 Garrett St.</t>
  </si>
  <si>
    <t>http://apps/cams/PrjManage/PrjDetail.aspx?PrjID=7257</t>
  </si>
  <si>
    <t>8277</t>
  </si>
  <si>
    <t>2020 Rental Project Portfolio</t>
  </si>
  <si>
    <t>3507 Columbia Pike</t>
  </si>
  <si>
    <t>22204</t>
  </si>
  <si>
    <t>http://apps/cams/PrjManage/PrjDetail.aspx?PrjID=8277</t>
  </si>
  <si>
    <t>8294</t>
  </si>
  <si>
    <t>474 Wando Park Blvd., Ste. 102</t>
  </si>
  <si>
    <t>Mount Pleasant</t>
  </si>
  <si>
    <t>SC</t>
  </si>
  <si>
    <t>29464</t>
  </si>
  <si>
    <t>2/24/2021</t>
  </si>
  <si>
    <t>2/24/2041</t>
  </si>
  <si>
    <t>3801 Glenwood Ave</t>
  </si>
  <si>
    <t>Tracy</t>
  </si>
  <si>
    <t>Doran</t>
  </si>
  <si>
    <t>tdoran@humanitiesfoundation.org</t>
  </si>
  <si>
    <t>8488564120</t>
  </si>
  <si>
    <t>http://apps/cams/PrjManage/PrjDetail.aspx?PrjID=8294</t>
  </si>
  <si>
    <t>7682</t>
  </si>
  <si>
    <t>FA24-VHTF-22</t>
  </si>
  <si>
    <t>3600 MOUNT VERNON AVE</t>
  </si>
  <si>
    <t>ALEXANDRIA</t>
  </si>
  <si>
    <t>22305</t>
  </si>
  <si>
    <t>Mixed Use, Green Built, LIHTC 4%</t>
  </si>
  <si>
    <t>Briana</t>
  </si>
  <si>
    <t>bharris@housingalexandria.org</t>
  </si>
  <si>
    <t>http://apps/cams/PrjManage/PrjDetail.aspx?PrjID=7682</t>
  </si>
  <si>
    <t>7685</t>
  </si>
  <si>
    <t>FA24-VHTF-23</t>
  </si>
  <si>
    <t>http://apps/cams/PrjManage/PrjDetail.aspx?PrjID=7685</t>
  </si>
  <si>
    <t>7686</t>
  </si>
  <si>
    <t>FA24-VHTF-24</t>
  </si>
  <si>
    <t>Mixed Use, Green Built, LIHTC 9%</t>
  </si>
  <si>
    <t>http://apps/cams/PrjManage/PrjDetail.aspx?PrjID=7686</t>
  </si>
  <si>
    <t>6554</t>
  </si>
  <si>
    <t>809 Edmond St.</t>
  </si>
  <si>
    <t>2023-VHTF-8</t>
  </si>
  <si>
    <t>109 Bonham Circle</t>
  </si>
  <si>
    <t>City of Bristol</t>
  </si>
  <si>
    <t>Charlie</t>
  </si>
  <si>
    <t>Harrington</t>
  </si>
  <si>
    <t>lisa@brha.com</t>
  </si>
  <si>
    <t>2763787989</t>
  </si>
  <si>
    <t>2764779409</t>
  </si>
  <si>
    <t>http://apps/cams/PrjManage/PrjDetail.aspx?PrjID=6554</t>
  </si>
  <si>
    <t>6576</t>
  </si>
  <si>
    <t>2023-VHTF-30</t>
  </si>
  <si>
    <t>2425 Gosnold Ave</t>
  </si>
  <si>
    <t>23517</t>
  </si>
  <si>
    <t>http://apps/cams/PrjManage/PrjDetail.aspx?PrjID=6576</t>
  </si>
  <si>
    <t>6342</t>
  </si>
  <si>
    <t>Grande-VHTF</t>
  </si>
  <si>
    <t>5/22/2025</t>
  </si>
  <si>
    <t>6300 Old Mooretown Road</t>
  </si>
  <si>
    <t>http://apps/cams/PrjManage/PrjDetail.aspx?PrjID=6342</t>
  </si>
  <si>
    <t>7270</t>
  </si>
  <si>
    <t>SP23-VHTF-60</t>
  </si>
  <si>
    <t>York County</t>
  </si>
  <si>
    <t>http://apps/cams/PrjManage/PrjDetail.aspx?PrjID=7270</t>
  </si>
  <si>
    <t>2021-VHTF-081</t>
  </si>
  <si>
    <t>9/11/2026</t>
  </si>
  <si>
    <t>http://apps/cams/PrjManage/PrjDetail.aspx?PrjID=5638</t>
  </si>
  <si>
    <t>5671</t>
  </si>
  <si>
    <t>448 Depot Street NE</t>
  </si>
  <si>
    <t>Christiansburg</t>
  </si>
  <si>
    <t>24073</t>
  </si>
  <si>
    <t>2021-VHTF-0004</t>
  </si>
  <si>
    <t>244 Nichols Drive</t>
  </si>
  <si>
    <t>Independence</t>
  </si>
  <si>
    <t>24348</t>
  </si>
  <si>
    <t>Town of Independence</t>
  </si>
  <si>
    <t>Bernard</t>
  </si>
  <si>
    <t>Rogers</t>
  </si>
  <si>
    <t>h.bernard.rogers@chpc2.org</t>
  </si>
  <si>
    <t>3015028856</t>
  </si>
  <si>
    <t>http://apps/cams/PrjManage/PrjDetail.aspx?PrjID=5671</t>
  </si>
  <si>
    <t>Grayson County, Town of Independence</t>
  </si>
  <si>
    <t>7641</t>
  </si>
  <si>
    <t>631 Dickinson Avenue</t>
  </si>
  <si>
    <t>Greeneville</t>
  </si>
  <si>
    <t>27834</t>
  </si>
  <si>
    <t>FA24-VHTF-69</t>
  </si>
  <si>
    <t>602 HILLPOINT BLVD</t>
  </si>
  <si>
    <t>SUFFOLK</t>
  </si>
  <si>
    <t>23434</t>
  </si>
  <si>
    <t>City of Suffolk</t>
  </si>
  <si>
    <t>Cj</t>
  </si>
  <si>
    <t>Tyree</t>
  </si>
  <si>
    <t>cj@taftmillsgroup.com</t>
  </si>
  <si>
    <t>2166598178</t>
  </si>
  <si>
    <t>http://apps/cams/PrjManage/PrjDetail.aspx?PrjID=7641</t>
  </si>
  <si>
    <t>5336</t>
  </si>
  <si>
    <t>26-VHTF-20</t>
  </si>
  <si>
    <t>201 Wiggins Avenue</t>
  </si>
  <si>
    <t>Kilmarnock</t>
  </si>
  <si>
    <t>22482</t>
  </si>
  <si>
    <t>Lancaster County</t>
  </si>
  <si>
    <t>Todd</t>
  </si>
  <si>
    <t>Collins</t>
  </si>
  <si>
    <t>tcollins@chpc2.org</t>
  </si>
  <si>
    <t>8043384291</t>
  </si>
  <si>
    <t>http://apps/cams/PrjManage/PrjDetail.aspx?PrjID=5336</t>
  </si>
  <si>
    <t>8258</t>
  </si>
  <si>
    <t>12/4/2018</t>
  </si>
  <si>
    <t>12/4/2038</t>
  </si>
  <si>
    <t>135 Deerfield Lane</t>
  </si>
  <si>
    <t>Town of Wytheville</t>
  </si>
  <si>
    <t>http://apps/cams/PrjManage/PrjDetail.aspx?PrjID=8258</t>
  </si>
  <si>
    <t>8302</t>
  </si>
  <si>
    <t>5/31/2022</t>
  </si>
  <si>
    <t>5/31/2052</t>
  </si>
  <si>
    <t>12770 Nettles Dr.</t>
  </si>
  <si>
    <t>23606</t>
  </si>
  <si>
    <t>Northampton County</t>
  </si>
  <si>
    <t>Scott</t>
  </si>
  <si>
    <t>Shaw</t>
  </si>
  <si>
    <t>sshaw@dakotapartners.net</t>
  </si>
  <si>
    <t>http://apps/cams/PrjManage/PrjDetail.aspx?PrjID=8302</t>
  </si>
  <si>
    <t>City of Newport News, Northampton County</t>
  </si>
  <si>
    <t>8351</t>
  </si>
  <si>
    <t>10/2/2020</t>
  </si>
  <si>
    <t>10/2/2040</t>
  </si>
  <si>
    <t>105 East Duval Street</t>
  </si>
  <si>
    <t>Engel</t>
  </si>
  <si>
    <t>mengel@cpdc.org</t>
  </si>
  <si>
    <t>8019609783</t>
  </si>
  <si>
    <t>http://apps/cams/PrjManage/PrjDetail.aspx?PrjID=8351</t>
  </si>
  <si>
    <t>6119</t>
  </si>
  <si>
    <t>1053 Virginia Beach Blvd.</t>
  </si>
  <si>
    <t>Virginia Beach, VA</t>
  </si>
  <si>
    <t>JCOC-VHTF</t>
  </si>
  <si>
    <t>1053 Virginia Beach Blvd</t>
  </si>
  <si>
    <t>Universal Design, Single Room Occupancy, Green Built</t>
  </si>
  <si>
    <t>Walker</t>
  </si>
  <si>
    <t>twalker@jcoc.org</t>
  </si>
  <si>
    <t>7574912846</t>
  </si>
  <si>
    <t>7576810118</t>
  </si>
  <si>
    <t>http://apps/cams/PrjManage/PrjDetail.aspx?PrjID=6119</t>
  </si>
  <si>
    <t>8511</t>
  </si>
  <si>
    <t>Jersey Park Apartments</t>
  </si>
  <si>
    <t>212 E Main Street</t>
  </si>
  <si>
    <t>Salisbury</t>
  </si>
  <si>
    <t>21801</t>
  </si>
  <si>
    <t>SP24-VHTF-6</t>
  </si>
  <si>
    <t>775 Wrenn Road</t>
  </si>
  <si>
    <t>Smithfield</t>
  </si>
  <si>
    <t>23430</t>
  </si>
  <si>
    <t>Town of Smithfield</t>
  </si>
  <si>
    <t>Tom</t>
  </si>
  <si>
    <t>Ayd</t>
  </si>
  <si>
    <t>tom@greenstreethousing.com</t>
  </si>
  <si>
    <t>4436144976</t>
  </si>
  <si>
    <t>http://apps/cams/PrjManage/PrjDetail.aspx?PrjID=8511</t>
  </si>
  <si>
    <t>8292</t>
  </si>
  <si>
    <t>3/3/2021</t>
  </si>
  <si>
    <t>3/3/2041</t>
  </si>
  <si>
    <t>8800 Block of Lake Anna Parkway</t>
  </si>
  <si>
    <t>Spotsylvania</t>
  </si>
  <si>
    <t>22551</t>
  </si>
  <si>
    <t>Spotsylvania County</t>
  </si>
  <si>
    <t>http://apps/cams/PrjManage/PrjDetail.aspx?PrjID=8292</t>
  </si>
  <si>
    <t>8293</t>
  </si>
  <si>
    <t>6/16/2021</t>
  </si>
  <si>
    <t>6/16/2051</t>
  </si>
  <si>
    <t>0 Old Robert E. Lee Dr.</t>
  </si>
  <si>
    <t>http://apps/cams/PrjManage/PrjDetail.aspx?PrjID=8293</t>
  </si>
  <si>
    <t>8520</t>
  </si>
  <si>
    <t>11/30/2021</t>
  </si>
  <si>
    <t>11/30/2051</t>
  </si>
  <si>
    <t>8900 Block of Lake Anna Parkway</t>
  </si>
  <si>
    <t>Clark</t>
  </si>
  <si>
    <t>Mills</t>
  </si>
  <si>
    <t>cmills@humanitiesfoundation.org</t>
  </si>
  <si>
    <t>8432845134</t>
  </si>
  <si>
    <t>http://apps/cams/PrjManage/PrjDetail.aspx?PrjID=8520</t>
  </si>
  <si>
    <t>8305</t>
  </si>
  <si>
    <t>555 S South Street</t>
  </si>
  <si>
    <t>10/21/2022</t>
  </si>
  <si>
    <t>10/21/2052</t>
  </si>
  <si>
    <t>89 School Street</t>
  </si>
  <si>
    <t>Town of Kilmarnock</t>
  </si>
  <si>
    <t>Adam</t>
  </si>
  <si>
    <t>Stockmaster</t>
  </si>
  <si>
    <t>astockmaster@tmadevelopment.com</t>
  </si>
  <si>
    <t>2404287799</t>
  </si>
  <si>
    <t>http://apps/cams/PrjManage/PrjDetail.aspx?PrjID=8305</t>
  </si>
  <si>
    <t>Lancaster County, Town of Kilmarnock</t>
  </si>
  <si>
    <t>8304</t>
  </si>
  <si>
    <t>1/12/2022</t>
  </si>
  <si>
    <t>1/12/2052</t>
  </si>
  <si>
    <t>141 Pinecrest Lane</t>
  </si>
  <si>
    <t>Aylett</t>
  </si>
  <si>
    <t>23009</t>
  </si>
  <si>
    <t>King William County</t>
  </si>
  <si>
    <t>Zach</t>
  </si>
  <si>
    <t>dkoogler@mark-dana.com</t>
  </si>
  <si>
    <t>http://apps/cams/PrjManage/PrjDetail.aspx?PrjID=8304</t>
  </si>
  <si>
    <t>City of Richmond, King William County</t>
  </si>
  <si>
    <t>6552</t>
  </si>
  <si>
    <t>2023-VHTF-7</t>
  </si>
  <si>
    <t>12/1/2026</t>
  </si>
  <si>
    <t>2219 Ruffin Road</t>
  </si>
  <si>
    <t>http://apps/cams/PrjManage/PrjDetail.aspx?PrjID=6552</t>
  </si>
  <si>
    <t>5377</t>
  </si>
  <si>
    <t>31-VHTF-20</t>
  </si>
  <si>
    <t>11501 Jefferson Davis Highway</t>
  </si>
  <si>
    <t>Chelsea</t>
  </si>
  <si>
    <t>Arlantico</t>
  </si>
  <si>
    <t>carlantico@wodagroup.com</t>
  </si>
  <si>
    <t>7169463800</t>
  </si>
  <si>
    <t>http://apps/cams/PrjManage/PrjDetail.aspx?PrjID=5377</t>
  </si>
  <si>
    <t>6120</t>
  </si>
  <si>
    <t>VHTF-2985</t>
  </si>
  <si>
    <t>9/1/2024</t>
  </si>
  <si>
    <t>100 Country Club Drive SE</t>
  </si>
  <si>
    <t>Blacksburg</t>
  </si>
  <si>
    <t>24060</t>
  </si>
  <si>
    <t>Town of Christiansburg</t>
  </si>
  <si>
    <t>Ray</t>
  </si>
  <si>
    <t>Wetherbee</t>
  </si>
  <si>
    <t>ray.wetherbee@chpc2.org</t>
  </si>
  <si>
    <t>5856260400</t>
  </si>
  <si>
    <t>http://apps/cams/PrjManage/PrjDetail.aspx?PrjID=6120</t>
  </si>
  <si>
    <t>Montgomery County, Town of Blacksburg, Town of Christiansburg</t>
  </si>
  <si>
    <t>6562</t>
  </si>
  <si>
    <t>P.O. Box 1296</t>
  </si>
  <si>
    <t>Exmore</t>
  </si>
  <si>
    <t>23350</t>
  </si>
  <si>
    <t>2023-VHTF-16</t>
  </si>
  <si>
    <t>7/11/2025</t>
  </si>
  <si>
    <t>3282 Broad Street</t>
  </si>
  <si>
    <t>Ava</t>
  </si>
  <si>
    <t>Gabrielle-Wise</t>
  </si>
  <si>
    <t>avagabrielle@ussustainabledevelopmentcorp.com</t>
  </si>
  <si>
    <t>7574424509</t>
  </si>
  <si>
    <t>http://apps/cams/PrjManage/PrjDetail.aspx?PrjID=6562</t>
  </si>
  <si>
    <t>7277</t>
  </si>
  <si>
    <t>SP23-VHTF-42</t>
  </si>
  <si>
    <t>0-12 Ruth Wise Road</t>
  </si>
  <si>
    <t>Town of Exmore</t>
  </si>
  <si>
    <t>http://apps/cams/PrjManage/PrjDetail.aspx?PrjID=7277</t>
  </si>
  <si>
    <t>6328</t>
  </si>
  <si>
    <t>VHTF-0005</t>
  </si>
  <si>
    <t>9/28/2022</t>
  </si>
  <si>
    <t>10/18/2024</t>
  </si>
  <si>
    <t>1 Lexington Drive</t>
  </si>
  <si>
    <t>Glenn</t>
  </si>
  <si>
    <t>Hudson</t>
  </si>
  <si>
    <t>gfhud1@gmail.com</t>
  </si>
  <si>
    <t>8046773302</t>
  </si>
  <si>
    <t>http://apps/cams/PrjManage/PrjDetail.aspx?PrjID=6328</t>
  </si>
  <si>
    <t>5614</t>
  </si>
  <si>
    <t>3414 Peachtree Road</t>
  </si>
  <si>
    <t>Atlanta</t>
  </si>
  <si>
    <t>30326</t>
  </si>
  <si>
    <t>2021-VHTF-061</t>
  </si>
  <si>
    <t>8075 Jefferson Davis Hwy</t>
  </si>
  <si>
    <t>North Chesterfield</t>
  </si>
  <si>
    <t>23237</t>
  </si>
  <si>
    <t>Andrew</t>
  </si>
  <si>
    <t>Schryver</t>
  </si>
  <si>
    <t>andy@southcreekdevelopment.com</t>
  </si>
  <si>
    <t>8434378470</t>
  </si>
  <si>
    <t>http://apps/cams/PrjManage/PrjDetail.aspx?PrjID=5614</t>
  </si>
  <si>
    <t>6564</t>
  </si>
  <si>
    <t>1173 West Main Street</t>
  </si>
  <si>
    <t>Abingdon</t>
  </si>
  <si>
    <t>24210</t>
  </si>
  <si>
    <t>2023-VHTF-18</t>
  </si>
  <si>
    <t>Lightfoot Street</t>
  </si>
  <si>
    <t>Culpeper</t>
  </si>
  <si>
    <t>22701</t>
  </si>
  <si>
    <t>Culpeper County</t>
  </si>
  <si>
    <t>Bryan</t>
  </si>
  <si>
    <t>Phipps</t>
  </si>
  <si>
    <t>bphipps@peopleinc.net</t>
  </si>
  <si>
    <t>2766239000</t>
  </si>
  <si>
    <t>http://apps/cams/PrjManage/PrjDetail.aspx?PrjID=6564</t>
  </si>
  <si>
    <t>7644</t>
  </si>
  <si>
    <t>FA24-VHTF-70</t>
  </si>
  <si>
    <t>1119 MONTGOMERY AVE</t>
  </si>
  <si>
    <t>STAUNTON</t>
  </si>
  <si>
    <t>24401</t>
  </si>
  <si>
    <t>City of Staunton</t>
  </si>
  <si>
    <t>http://apps/cams/PrjManage/PrjDetail.aspx?PrjID=7644</t>
  </si>
  <si>
    <t>8260</t>
  </si>
  <si>
    <t>12/13/2018</t>
  </si>
  <si>
    <t>12/13/2038</t>
  </si>
  <si>
    <t>8915 Pink Carnation Court</t>
  </si>
  <si>
    <t>Lorton</t>
  </si>
  <si>
    <t>22079</t>
  </si>
  <si>
    <t>Prince William County</t>
  </si>
  <si>
    <t>Kathy</t>
  </si>
  <si>
    <t>Talley</t>
  </si>
  <si>
    <t>ktalley@chpc2.org</t>
  </si>
  <si>
    <t>8043437201</t>
  </si>
  <si>
    <t>http://apps/cams/PrjManage/PrjDetail.aspx?PrjID=8260</t>
  </si>
  <si>
    <t>2021-VHTF-05</t>
  </si>
  <si>
    <t>29 West Rock Street</t>
  </si>
  <si>
    <t>http://apps/cams/PrjManage/PrjDetail.aspx?PrjID=5612</t>
  </si>
  <si>
    <t>7691</t>
  </si>
  <si>
    <t>3700 Pender Drive</t>
  </si>
  <si>
    <t>FA24-VHTF-39</t>
  </si>
  <si>
    <t>4001 BARKER CT</t>
  </si>
  <si>
    <t>FAIRFAX</t>
  </si>
  <si>
    <t>Senior Housing, Green Built, LIHTC 4%</t>
  </si>
  <si>
    <t>Alexanne</t>
  </si>
  <si>
    <t>Yi</t>
  </si>
  <si>
    <t>alexanne.yi@fairfaxcounty.gov</t>
  </si>
  <si>
    <t>7033247776</t>
  </si>
  <si>
    <t>5712783503</t>
  </si>
  <si>
    <t>http://apps/cams/PrjManage/PrjDetail.aspx?PrjID=7691</t>
  </si>
  <si>
    <t>7692</t>
  </si>
  <si>
    <t>FA24-VHTF-40</t>
  </si>
  <si>
    <t>4013 BARKER CT</t>
  </si>
  <si>
    <t>http://apps/cams/PrjManage/PrjDetail.aspx?PrjID=7692</t>
  </si>
  <si>
    <t>7272</t>
  </si>
  <si>
    <t>15361 Bradford Road</t>
  </si>
  <si>
    <t>SP23-VHTF-53</t>
  </si>
  <si>
    <t>458 N Madison Road</t>
  </si>
  <si>
    <t>Orange</t>
  </si>
  <si>
    <t>22960</t>
  </si>
  <si>
    <t>Universal Design, Mixed Use, Green Built, LIHTC 9%</t>
  </si>
  <si>
    <t>Orange County</t>
  </si>
  <si>
    <t>Jim</t>
  </si>
  <si>
    <t>Lagraffe</t>
  </si>
  <si>
    <t>jlagraffe@rrcsb.org</t>
  </si>
  <si>
    <t>5408253100</t>
  </si>
  <si>
    <t>http://apps/cams/PrjManage/PrjDetail.aspx?PrjID=7272</t>
  </si>
  <si>
    <t>28-VHTF-20</t>
  </si>
  <si>
    <t>701 Church St.</t>
  </si>
  <si>
    <t>Blackstone</t>
  </si>
  <si>
    <t>23824</t>
  </si>
  <si>
    <t>Town of Blackstone</t>
  </si>
  <si>
    <t>http://apps/cams/PrjManage/PrjDetail.aspx?PrjID=5345</t>
  </si>
  <si>
    <t>Nottoway County, Town of Blackstone</t>
  </si>
  <si>
    <t>5628</t>
  </si>
  <si>
    <t>35 Fox Meadow Drive</t>
  </si>
  <si>
    <t>Lebanon</t>
  </si>
  <si>
    <t>24266</t>
  </si>
  <si>
    <t>2021-VHTF-20</t>
  </si>
  <si>
    <t>1/28/2022</t>
  </si>
  <si>
    <t>1213 E Main Street</t>
  </si>
  <si>
    <t>Town of Lebanon</t>
  </si>
  <si>
    <t>Keith</t>
  </si>
  <si>
    <t>Viers</t>
  </si>
  <si>
    <t>kviers@bvu.net</t>
  </si>
  <si>
    <t>2768894910</t>
  </si>
  <si>
    <t>2768701429</t>
  </si>
  <si>
    <t>http://apps/cams/PrjManage/PrjDetail.aspx?PrjID=5628</t>
  </si>
  <si>
    <t>Russell County, Town of Lebanon</t>
  </si>
  <si>
    <t>7665</t>
  </si>
  <si>
    <t>FA24-VHTF-60</t>
  </si>
  <si>
    <t>290 WARRENTON RD</t>
  </si>
  <si>
    <t>FREDERICKSBRG</t>
  </si>
  <si>
    <t>22405</t>
  </si>
  <si>
    <t>City of Fredericksburg</t>
  </si>
  <si>
    <t>http://apps/cams/PrjManage/PrjDetail.aspx?PrjID=7665</t>
  </si>
  <si>
    <t>7667</t>
  </si>
  <si>
    <t>FA24-VHTF-61</t>
  </si>
  <si>
    <t>http://apps/cams/PrjManage/PrjDetail.aspx?PrjID=7667</t>
  </si>
  <si>
    <t>7628</t>
  </si>
  <si>
    <t>FA24-VHTF-49</t>
  </si>
  <si>
    <t>9511, 9513, 9517 Prince William Street</t>
  </si>
  <si>
    <t>MANASSAS</t>
  </si>
  <si>
    <t>20110</t>
  </si>
  <si>
    <t>City of Manassas</t>
  </si>
  <si>
    <t>http://apps/cams/PrjManage/PrjDetail.aspx?PrjID=7628</t>
  </si>
  <si>
    <t>6540</t>
  </si>
  <si>
    <t>2023-VHTF-3</t>
  </si>
  <si>
    <t>7/24/2023</t>
  </si>
  <si>
    <t>3/24/2026</t>
  </si>
  <si>
    <t>4318 N Carlin Springs Rd</t>
  </si>
  <si>
    <t>http://apps/cams/PrjManage/PrjDetail.aspx?PrjID=6540</t>
  </si>
  <si>
    <t>6543</t>
  </si>
  <si>
    <t>2023-VHTF-4</t>
  </si>
  <si>
    <t>http://apps/cams/PrjManage/PrjDetail.aspx?PrjID=6543</t>
  </si>
  <si>
    <t>8319</t>
  </si>
  <si>
    <t>12/27/2023</t>
  </si>
  <si>
    <t>12/27/2053</t>
  </si>
  <si>
    <t>601 May Avenue</t>
  </si>
  <si>
    <t>http://apps/cams/PrjManage/PrjDetail.aspx?PrjID=8319</t>
  </si>
  <si>
    <t>8320</t>
  </si>
  <si>
    <t>651 May Avenue</t>
  </si>
  <si>
    <t>http://apps/cams/PrjManage/PrjDetail.aspx?PrjID=8320</t>
  </si>
  <si>
    <t>5629</t>
  </si>
  <si>
    <t>7979 Janna Lee Avenue</t>
  </si>
  <si>
    <t>22306</t>
  </si>
  <si>
    <t>2021-VHTF-11</t>
  </si>
  <si>
    <t>1/26/2022</t>
  </si>
  <si>
    <t>1/26/2023</t>
  </si>
  <si>
    <t>719 East Ferrell Street</t>
  </si>
  <si>
    <t>South Hill</t>
  </si>
  <si>
    <t>23907</t>
  </si>
  <si>
    <t>Town of South Hill</t>
  </si>
  <si>
    <t>Rick</t>
  </si>
  <si>
    <t>Edson</t>
  </si>
  <si>
    <t>redson@hcadc.com</t>
  </si>
  <si>
    <t>2405059392</t>
  </si>
  <si>
    <t>2405059293</t>
  </si>
  <si>
    <t>http://apps/cams/PrjManage/PrjDetail.aspx?PrjID=5629</t>
  </si>
  <si>
    <t>Mecklenburg County, Town of South Hill</t>
  </si>
  <si>
    <t>5644</t>
  </si>
  <si>
    <t>2021-VHTF-10</t>
  </si>
  <si>
    <t>1/28/2023</t>
  </si>
  <si>
    <t>914 Middlebrook Avenue</t>
  </si>
  <si>
    <t>Staunton</t>
  </si>
  <si>
    <t>http://apps/cams/PrjManage/PrjDetail.aspx?PrjID=5644</t>
  </si>
  <si>
    <t>Augusta County, City of Staunton</t>
  </si>
  <si>
    <t>6567</t>
  </si>
  <si>
    <t>2023-VHTF-21</t>
  </si>
  <si>
    <t>Dustin</t>
  </si>
  <si>
    <t>dustin@taftmillsgroup.com</t>
  </si>
  <si>
    <t>2529162691</t>
  </si>
  <si>
    <t>http://apps/cams/PrjManage/PrjDetail.aspx?PrjID=6567</t>
  </si>
  <si>
    <t>6573</t>
  </si>
  <si>
    <t>2023-VHTF-27</t>
  </si>
  <si>
    <t>4/19/2025</t>
  </si>
  <si>
    <t>6125 Old Mill Road</t>
  </si>
  <si>
    <t>24502</t>
  </si>
  <si>
    <t>LIHTC 9%</t>
  </si>
  <si>
    <t>http://apps/cams/PrjManage/PrjDetail.aspx?PrjID=6573</t>
  </si>
  <si>
    <t>7647</t>
  </si>
  <si>
    <t>Miller's Rest Apartments II - 4%</t>
  </si>
  <si>
    <t>FA24-VHTF-71</t>
  </si>
  <si>
    <t>6105 Old Mill Road</t>
  </si>
  <si>
    <t>http://apps/cams/PrjManage/PrjDetail.aspx?PrjID=7647</t>
  </si>
  <si>
    <t>7648</t>
  </si>
  <si>
    <t>Miller's Rest Apartments II - 9%</t>
  </si>
  <si>
    <t>FA24-VHTF-72</t>
  </si>
  <si>
    <t>6115 Old Mill Road</t>
  </si>
  <si>
    <t>http://apps/cams/PrjManage/PrjDetail.aspx?PrjID=7648</t>
  </si>
  <si>
    <t>7255</t>
  </si>
  <si>
    <t>SP23-VHTF-28</t>
  </si>
  <si>
    <t>6100 Old Mill Road</t>
  </si>
  <si>
    <t>http://apps/cams/PrjManage/PrjDetail.aspx?PrjID=7255</t>
  </si>
  <si>
    <t>7273</t>
  </si>
  <si>
    <t>SP23-VHTF-36</t>
  </si>
  <si>
    <t>810 W. Monroe St.</t>
  </si>
  <si>
    <t>http://apps/cams/PrjManage/PrjDetail.aspx?PrjID=7273</t>
  </si>
  <si>
    <t>8329</t>
  </si>
  <si>
    <t>2/1/2024</t>
  </si>
  <si>
    <t>2/1/2054</t>
  </si>
  <si>
    <t>85 Bobbys Way</t>
  </si>
  <si>
    <t>http://apps/cams/PrjManage/PrjDetail.aspx?PrjID=8329</t>
  </si>
  <si>
    <t>8303</t>
  </si>
  <si>
    <t>12/20/2022</t>
  </si>
  <si>
    <t>12/20/2052</t>
  </si>
  <si>
    <t>Bartholomew Fair Drive (Between Price Cascades Plaza and Benedict Drive)</t>
  </si>
  <si>
    <t>Sterling</t>
  </si>
  <si>
    <t>20164</t>
  </si>
  <si>
    <t>http://apps/cams/PrjManage/PrjDetail.aspx?PrjID=8303</t>
  </si>
  <si>
    <t>8306</t>
  </si>
  <si>
    <t>12/21/2022</t>
  </si>
  <si>
    <t>12/21/2052</t>
  </si>
  <si>
    <t>Bartholomew Fair Drive e (Between Price Cascades Plaza and Benedict Drive)</t>
  </si>
  <si>
    <t>http://apps/cams/PrjManage/PrjDetail.aspx?PrjID=8306</t>
  </si>
  <si>
    <t>8317</t>
  </si>
  <si>
    <t>14160 Newbrook Drive</t>
  </si>
  <si>
    <t>Chantilly</t>
  </si>
  <si>
    <t>20151</t>
  </si>
  <si>
    <t>7811 Oak Street</t>
  </si>
  <si>
    <t>Manassas</t>
  </si>
  <si>
    <t>Mary Jayne</t>
  </si>
  <si>
    <t>Panek</t>
  </si>
  <si>
    <t>mj.panek@mycri.org</t>
  </si>
  <si>
    <t>7034376946</t>
  </si>
  <si>
    <t>http://apps/cams/PrjManage/PrjDetail.aspx?PrjID=8317</t>
  </si>
  <si>
    <t>City of Manassas, Prince William County</t>
  </si>
  <si>
    <t>N/A</t>
  </si>
  <si>
    <t>8243</t>
  </si>
  <si>
    <t>2016 Rental Project Portfolio</t>
  </si>
  <si>
    <t>10/12/2016</t>
  </si>
  <si>
    <t>10/12/2051</t>
  </si>
  <si>
    <t>11444 North Shore Drive</t>
  </si>
  <si>
    <t>Reston</t>
  </si>
  <si>
    <t>20190</t>
  </si>
  <si>
    <t>http://apps/cams/PrjManage/PrjDetail.aspx?PrjID=8243</t>
  </si>
  <si>
    <t>5276</t>
  </si>
  <si>
    <t>927 Hull Street</t>
  </si>
  <si>
    <t>23-VHTF-21</t>
  </si>
  <si>
    <t>8/26/2021</t>
  </si>
  <si>
    <t>8/25/2023</t>
  </si>
  <si>
    <t>601 W. 36th Street</t>
  </si>
  <si>
    <t>23508</t>
  </si>
  <si>
    <t>Kelvin</t>
  </si>
  <si>
    <t>Hanson</t>
  </si>
  <si>
    <t>kgh@thehansonco.com</t>
  </si>
  <si>
    <t>8043253797</t>
  </si>
  <si>
    <t>http://apps/cams/PrjManage/PrjDetail.aspx?PrjID=5276</t>
  </si>
  <si>
    <t>8498</t>
  </si>
  <si>
    <t>SP24-VHTF-3</t>
  </si>
  <si>
    <t>233 Elizabeth Street</t>
  </si>
  <si>
    <t>Saltville</t>
  </si>
  <si>
    <t>24370</t>
  </si>
  <si>
    <t>Smyth County</t>
  </si>
  <si>
    <t>http://apps/cams/PrjManage/PrjDetail.aspx?PrjID=8498</t>
  </si>
  <si>
    <t>7268</t>
  </si>
  <si>
    <t>1001 E. Market Street</t>
  </si>
  <si>
    <t>SP23-VHTF-61</t>
  </si>
  <si>
    <t>402 11th Street NE</t>
  </si>
  <si>
    <t>Fitzgerald</t>
  </si>
  <si>
    <t>jenfitz.csh@gmail.com</t>
  </si>
  <si>
    <t>4349872007</t>
  </si>
  <si>
    <t>http://apps/cams/PrjManage/PrjDetail.aspx?PrjID=7268</t>
  </si>
  <si>
    <t>4278</t>
  </si>
  <si>
    <t>21-VHTF-20-1</t>
  </si>
  <si>
    <t>3/31/2023</t>
  </si>
  <si>
    <t>128 Wilson Ave.</t>
  </si>
  <si>
    <t>Galax</t>
  </si>
  <si>
    <t>24333</t>
  </si>
  <si>
    <t>City of Galax</t>
  </si>
  <si>
    <t>Samantha</t>
  </si>
  <si>
    <t>Brown</t>
  </si>
  <si>
    <t>sbrown@chpc2.org</t>
  </si>
  <si>
    <t>8046142682</t>
  </si>
  <si>
    <t>http://apps/cams/PrjManage/PrjDetail.aspx?PrjID=4278</t>
  </si>
  <si>
    <t>Carroll County, City of Galax</t>
  </si>
  <si>
    <t>7694</t>
  </si>
  <si>
    <t>FA24-VHTF-46</t>
  </si>
  <si>
    <t>2200 INGRAM AVE</t>
  </si>
  <si>
    <t>http://apps/cams/PrjManage/PrjDetail.aspx?PrjID=7694</t>
  </si>
  <si>
    <t>18-VHTF-20</t>
  </si>
  <si>
    <t>7/17/2025</t>
  </si>
  <si>
    <t>1140 Portsmouth Blvd</t>
  </si>
  <si>
    <t>Suffolk</t>
  </si>
  <si>
    <t>http://apps/cams/PrjManage/PrjDetail.aspx?PrjID=5245</t>
  </si>
  <si>
    <t>8327</t>
  </si>
  <si>
    <t>1/9/2024</t>
  </si>
  <si>
    <t>1/9/2054</t>
  </si>
  <si>
    <t>5815, 5839, 5901, 5907 S. Van Dorn Street</t>
  </si>
  <si>
    <t>22310</t>
  </si>
  <si>
    <t>http://apps/cams/PrjManage/PrjDetail.aspx?PrjID=8327</t>
  </si>
  <si>
    <t>6327</t>
  </si>
  <si>
    <t>VHTF-0001</t>
  </si>
  <si>
    <t>6/26/2025</t>
  </si>
  <si>
    <t>2140 Old Hundred Road</t>
  </si>
  <si>
    <t>23114</t>
  </si>
  <si>
    <t>http://apps/cams/PrjManage/PrjDetail.aspx?PrjID=6327</t>
  </si>
  <si>
    <t>8267</t>
  </si>
  <si>
    <t>Old Prices Fork School Senior Housing Project</t>
  </si>
  <si>
    <t>2019 Rental Project Portfolio</t>
  </si>
  <si>
    <t>1905 W. Main St.</t>
  </si>
  <si>
    <t>Radford</t>
  </si>
  <si>
    <t>24141</t>
  </si>
  <si>
    <t>11/29/2018</t>
  </si>
  <si>
    <t>11/29/2033</t>
  </si>
  <si>
    <t>4237 Prices Fork Road</t>
  </si>
  <si>
    <t>Montgomery County</t>
  </si>
  <si>
    <t>Joe</t>
  </si>
  <si>
    <t>Fortier</t>
  </si>
  <si>
    <t>Joe@taylor-hollow.com</t>
  </si>
  <si>
    <t>5406390195</t>
  </si>
  <si>
    <t>5408181588</t>
  </si>
  <si>
    <t>http://apps/cams/PrjManage/PrjDetail.aspx?PrjID=8267</t>
  </si>
  <si>
    <t>FY 2015</t>
  </si>
  <si>
    <t>8285</t>
  </si>
  <si>
    <t>12/20/2021</t>
  </si>
  <si>
    <t>12/20/2051</t>
  </si>
  <si>
    <t>101 Omni Road</t>
  </si>
  <si>
    <t>Ashland</t>
  </si>
  <si>
    <t>23005</t>
  </si>
  <si>
    <t>Hanover County</t>
  </si>
  <si>
    <t>Deworken</t>
  </si>
  <si>
    <t>mdeworken@epochinc.com</t>
  </si>
  <si>
    <t>8048979161</t>
  </si>
  <si>
    <t>http://apps/cams/PrjManage/PrjDetail.aspx?PrjID=8285</t>
  </si>
  <si>
    <t>6096</t>
  </si>
  <si>
    <t>8245 Boone Boulevard</t>
  </si>
  <si>
    <t>Tysons Corner</t>
  </si>
  <si>
    <t>OUFAM-VHTF</t>
  </si>
  <si>
    <t>4530 University Drive</t>
  </si>
  <si>
    <t>JLS@SCGDevelopment.com</t>
  </si>
  <si>
    <t>7035200828</t>
  </si>
  <si>
    <t>7037259434</t>
  </si>
  <si>
    <t>http://apps/cams/PrjManage/PrjDetail.aspx?PrjID=6096</t>
  </si>
  <si>
    <t>6097</t>
  </si>
  <si>
    <t>OUSR-VHTF</t>
  </si>
  <si>
    <t>4518 University Drive</t>
  </si>
  <si>
    <t>1Fairfax</t>
  </si>
  <si>
    <t>http://apps/cams/PrjManage/PrjDetail.aspx?PrjID=6097</t>
  </si>
  <si>
    <t>6563</t>
  </si>
  <si>
    <t>2023-VHTF-17</t>
  </si>
  <si>
    <t>8/3/2025</t>
  </si>
  <si>
    <t>900 36th St</t>
  </si>
  <si>
    <t>http://apps/cams/PrjManage/PrjDetail.aspx?PrjID=6563</t>
  </si>
  <si>
    <t>8311</t>
  </si>
  <si>
    <t>12/6/2023</t>
  </si>
  <si>
    <t>12/6/2053</t>
  </si>
  <si>
    <t>2296 Centreville Road</t>
  </si>
  <si>
    <t>Herndon</t>
  </si>
  <si>
    <t>20171</t>
  </si>
  <si>
    <t>Town of Herndon</t>
  </si>
  <si>
    <t>http://apps/cams/PrjManage/PrjDetail.aspx?PrjID=8311</t>
  </si>
  <si>
    <t>City of Fairfax, Town of Herndon</t>
  </si>
  <si>
    <t>7638</t>
  </si>
  <si>
    <t>FA24-VHTF-68</t>
  </si>
  <si>
    <t>30 MONTAGUE CT</t>
  </si>
  <si>
    <t>STUARTS DRAFT</t>
  </si>
  <si>
    <t>24477</t>
  </si>
  <si>
    <t>Town of Stuart</t>
  </si>
  <si>
    <t>http://apps/cams/PrjManage/PrjDetail.aspx?PrjID=7638</t>
  </si>
  <si>
    <t>6358</t>
  </si>
  <si>
    <t>602 S. main Street</t>
  </si>
  <si>
    <t>Park-VHTF</t>
  </si>
  <si>
    <t>250 Gardner Street,</t>
  </si>
  <si>
    <t>Tony</t>
  </si>
  <si>
    <t>Hooper</t>
  </si>
  <si>
    <t>nthooper@gmail.com</t>
  </si>
  <si>
    <t>5406046521</t>
  </si>
  <si>
    <t>http://apps/cams/PrjManage/PrjDetail.aspx?PrjID=6358</t>
  </si>
  <si>
    <t>7242</t>
  </si>
  <si>
    <t>128 S. Sycamore St.</t>
  </si>
  <si>
    <t>SP23-VHTF-29</t>
  </si>
  <si>
    <t>432 Pecan Street</t>
  </si>
  <si>
    <t>Nathaniel</t>
  </si>
  <si>
    <t>Pride</t>
  </si>
  <si>
    <t>nathaniel.pride@petersburgrha.org</t>
  </si>
  <si>
    <t>8047332200</t>
  </si>
  <si>
    <t>8044790292</t>
  </si>
  <si>
    <t>http://apps/cams/PrjManage/PrjDetail.aspx?PrjID=7242</t>
  </si>
  <si>
    <t>8273</t>
  </si>
  <si>
    <t>1/11/2019</t>
  </si>
  <si>
    <t>1/11/2039</t>
  </si>
  <si>
    <t>161 Terrace Road</t>
  </si>
  <si>
    <t>Pennington Gap</t>
  </si>
  <si>
    <t>24277</t>
  </si>
  <si>
    <t>Senior Housing, Green Built, LIHTC 9%</t>
  </si>
  <si>
    <t>Town of Lawrenceville</t>
  </si>
  <si>
    <t>Robert</t>
  </si>
  <si>
    <t>Goldsmith</t>
  </si>
  <si>
    <t>rgoldsmith@peopleinc.net</t>
  </si>
  <si>
    <t>http://apps/cams/PrjManage/PrjDetail.aspx?PrjID=8273</t>
  </si>
  <si>
    <t>6557</t>
  </si>
  <si>
    <t>350 East Poythress Street</t>
  </si>
  <si>
    <t>Hopewell</t>
  </si>
  <si>
    <t>23860</t>
  </si>
  <si>
    <t>2023-VHTF-11</t>
  </si>
  <si>
    <t>1529 Piper Square Drive</t>
  </si>
  <si>
    <t>City of Hopewell</t>
  </si>
  <si>
    <t>Tarvaris</t>
  </si>
  <si>
    <t>McCoy</t>
  </si>
  <si>
    <t>tarvaris.mccoy@hopewellrha.org</t>
  </si>
  <si>
    <t>8043812501</t>
  </si>
  <si>
    <t>http://apps/cams/PrjManage/PrjDetail.aspx?PrjID=6557</t>
  </si>
  <si>
    <t>8505</t>
  </si>
  <si>
    <t>SP24-VHTF-12</t>
  </si>
  <si>
    <t>500 Pleasant View Drive</t>
  </si>
  <si>
    <t>Strasburg</t>
  </si>
  <si>
    <t>22657</t>
  </si>
  <si>
    <t>Town of Strasburg</t>
  </si>
  <si>
    <t>http://apps/cams/PrjManage/PrjDetail.aspx?PrjID=8505</t>
  </si>
  <si>
    <t>Shenandoah County, Town of Strasburg</t>
  </si>
  <si>
    <t>5305</t>
  </si>
  <si>
    <t>1425 Seymour Drive</t>
  </si>
  <si>
    <t>South Boston</t>
  </si>
  <si>
    <t>24592</t>
  </si>
  <si>
    <t>23-VHTF-20</t>
  </si>
  <si>
    <t>6/30/2022</t>
  </si>
  <si>
    <t>Poplar Creek Street</t>
  </si>
  <si>
    <t>Town of South Boston</t>
  </si>
  <si>
    <t>Earl</t>
  </si>
  <si>
    <t>Howerton</t>
  </si>
  <si>
    <t>ehowerton@vacdc.org</t>
  </si>
  <si>
    <t>4345729556</t>
  </si>
  <si>
    <t>8043873808</t>
  </si>
  <si>
    <t>http://apps/cams/PrjManage/PrjDetail.aspx?PrjID=5305</t>
  </si>
  <si>
    <t>5371</t>
  </si>
  <si>
    <t>29-VHTF-20</t>
  </si>
  <si>
    <t>405 Premier Circle</t>
  </si>
  <si>
    <t>Juliet</t>
  </si>
  <si>
    <t>Anderson</t>
  </si>
  <si>
    <t>janderson@virginiasupportivehousing.org</t>
  </si>
  <si>
    <t>8048361062</t>
  </si>
  <si>
    <t>http://apps/cams/PrjManage/PrjDetail.aspx?PrjID=5371</t>
  </si>
  <si>
    <t>Albemarle County, City of Charlottesville</t>
  </si>
  <si>
    <t>6569</t>
  </si>
  <si>
    <t>2023-VHTF-23</t>
  </si>
  <si>
    <t>9/5/2025</t>
  </si>
  <si>
    <t>13362 Princedale Drive</t>
  </si>
  <si>
    <t>Woodbridge</t>
  </si>
  <si>
    <t>22193</t>
  </si>
  <si>
    <t>W. Taylor</t>
  </si>
  <si>
    <t>tfranklin@tfjgroup.com</t>
  </si>
  <si>
    <t>http://apps/cams/PrjManage/PrjDetail.aspx?PrjID=6569</t>
  </si>
  <si>
    <t>8514</t>
  </si>
  <si>
    <t>SP24-VHTF-8</t>
  </si>
  <si>
    <t>1200 Park St</t>
  </si>
  <si>
    <t>http://apps/cams/PrjManage/PrjDetail.aspx?PrjID=8514</t>
  </si>
  <si>
    <t>8318</t>
  </si>
  <si>
    <t>9/22/2023</t>
  </si>
  <si>
    <t>9/22/2053</t>
  </si>
  <si>
    <t>8750 Quarry Rd.</t>
  </si>
  <si>
    <t>Alex</t>
  </si>
  <si>
    <t>Pereira</t>
  </si>
  <si>
    <t>apereira@whdc.org</t>
  </si>
  <si>
    <t>3124517308</t>
  </si>
  <si>
    <t>http://apps/cams/PrjManage/PrjDetail.aspx?PrjID=8318</t>
  </si>
  <si>
    <t>8295</t>
  </si>
  <si>
    <t>Queens Court</t>
  </si>
  <si>
    <t>12/14/2021</t>
  </si>
  <si>
    <t>12/14/2051</t>
  </si>
  <si>
    <t>1615 18th Street N</t>
  </si>
  <si>
    <t>22209</t>
  </si>
  <si>
    <t>http://apps/cams/PrjManage/PrjDetail.aspx?PrjID=8295</t>
  </si>
  <si>
    <t>6099</t>
  </si>
  <si>
    <t>FAM1-VHTF</t>
  </si>
  <si>
    <t>1201 Admiral Gravely Blvd</t>
  </si>
  <si>
    <t>Christopher</t>
  </si>
  <si>
    <t>Earley</t>
  </si>
  <si>
    <t>cearley@tmo.com</t>
  </si>
  <si>
    <t>http://apps/cams/PrjManage/PrjDetail.aspx?PrjID=6099</t>
  </si>
  <si>
    <t>6100</t>
  </si>
  <si>
    <t>FAM2-VHTF</t>
  </si>
  <si>
    <t>1801 Idlewood Avenue</t>
  </si>
  <si>
    <t>http://apps/cams/PrjManage/PrjDetail.aspx?PrjID=6100</t>
  </si>
  <si>
    <t>7695</t>
  </si>
  <si>
    <t>FA24-VHTF-45</t>
  </si>
  <si>
    <t>1011 N ROCKBRIDGE AVE</t>
  </si>
  <si>
    <t>COVINGTON</t>
  </si>
  <si>
    <t>24426</t>
  </si>
  <si>
    <t>City of Covington</t>
  </si>
  <si>
    <t>http://apps/cams/PrjManage/PrjDetail.aspx?PrjID=7695</t>
  </si>
  <si>
    <t>Commonwealth Catholic Charities</t>
  </si>
  <si>
    <t>2021-VHTF-04</t>
  </si>
  <si>
    <t>1031 Fourqurean Lane</t>
  </si>
  <si>
    <t>Under Review</t>
  </si>
  <si>
    <t>http://apps/cams/PrjManage/PrjDetail.aspx?PrjID=5610</t>
  </si>
  <si>
    <t>6326</t>
  </si>
  <si>
    <t>Sarat-VHTF</t>
  </si>
  <si>
    <t>S. Saratoga Street</t>
  </si>
  <si>
    <t>http://apps/cams/PrjManage/PrjDetail.aspx?PrjID=6326</t>
  </si>
  <si>
    <t>7276</t>
  </si>
  <si>
    <t>SP23-VHTF-58</t>
  </si>
  <si>
    <t>450 Seeland Road</t>
  </si>
  <si>
    <t>Danville</t>
  </si>
  <si>
    <t>24541</t>
  </si>
  <si>
    <t>City of Danville</t>
  </si>
  <si>
    <t>http://apps/cams/PrjManage/PrjDetail.aspx?PrjID=7276</t>
  </si>
  <si>
    <t>8310</t>
  </si>
  <si>
    <t>8/15/2053</t>
  </si>
  <si>
    <t>1527 Senseny Road</t>
  </si>
  <si>
    <t>Winchester</t>
  </si>
  <si>
    <t>22602</t>
  </si>
  <si>
    <t>Frederick County</t>
  </si>
  <si>
    <t>restrada@whdc.org</t>
  </si>
  <si>
    <t>http://apps/cams/PrjManage/PrjDetail.aspx?PrjID=8310</t>
  </si>
  <si>
    <t>City of Winchester, Frederick County</t>
  </si>
  <si>
    <t>6555</t>
  </si>
  <si>
    <t>2023-VHTF-9</t>
  </si>
  <si>
    <t>715 Sixth Street SE</t>
  </si>
  <si>
    <t>Sales</t>
  </si>
  <si>
    <t>salesj@cvillerha.com</t>
  </si>
  <si>
    <t>4344229297</t>
  </si>
  <si>
    <t>http://apps/cams/PrjManage/PrjDetail.aspx?PrjID=6555</t>
  </si>
  <si>
    <t>7258</t>
  </si>
  <si>
    <t>SP23-VHTF-49</t>
  </si>
  <si>
    <t>0 Candlelight Circle</t>
  </si>
  <si>
    <t>Roanoke</t>
  </si>
  <si>
    <t>24019</t>
  </si>
  <si>
    <t>Roanoke County</t>
  </si>
  <si>
    <t>http://apps/cams/PrjManage/PrjDetail.aspx?PrjID=7258</t>
  </si>
  <si>
    <t>7631</t>
  </si>
  <si>
    <t>FA24-VHTF-62</t>
  </si>
  <si>
    <t>1750 Old Meadow Rd</t>
  </si>
  <si>
    <t>McLean</t>
  </si>
  <si>
    <t>Stephen</t>
  </si>
  <si>
    <t>Wilson</t>
  </si>
  <si>
    <t>spw@SCGDevelopment.com</t>
  </si>
  <si>
    <t>7036275056</t>
  </si>
  <si>
    <t>http://apps/cams/PrjManage/PrjDetail.aspx?PrjID=7631</t>
  </si>
  <si>
    <t>7632</t>
  </si>
  <si>
    <t>FA24-VHTF-63</t>
  </si>
  <si>
    <t>http://apps/cams/PrjManage/PrjDetail.aspx?PrjID=7632</t>
  </si>
  <si>
    <t>8324</t>
  </si>
  <si>
    <t>2/21/2024</t>
  </si>
  <si>
    <t>2/21/2054</t>
  </si>
  <si>
    <t>1000 S. 1st Street</t>
  </si>
  <si>
    <t>Ashley</t>
  </si>
  <si>
    <t>Davies</t>
  </si>
  <si>
    <t>ashley@riverbenddev.com</t>
  </si>
  <si>
    <t>4344099127</t>
  </si>
  <si>
    <t>http://apps/cams/PrjManage/PrjDetail.aspx?PrjID=8324</t>
  </si>
  <si>
    <t>7241</t>
  </si>
  <si>
    <t>SP23-VHTF-18</t>
  </si>
  <si>
    <t>900 South First Street</t>
  </si>
  <si>
    <t>http://apps/cams/PrjManage/PrjDetail.aspx?PrjID=7241</t>
  </si>
  <si>
    <t>2021-VHTF-062</t>
  </si>
  <si>
    <t>8/1/2025</t>
  </si>
  <si>
    <t>Intersection of Old Lynchburg Rd. and Hickory St.</t>
  </si>
  <si>
    <t>http://apps/cams/PrjManage/PrjDetail.aspx?PrjID=5631</t>
  </si>
  <si>
    <t>5633</t>
  </si>
  <si>
    <t>2021-VHTF-07</t>
  </si>
  <si>
    <t>http://apps/cams/PrjManage/PrjDetail.aspx?PrjID=5633</t>
  </si>
  <si>
    <t>7627</t>
  </si>
  <si>
    <t>Southwood Rentals I</t>
  </si>
  <si>
    <t>Greater Charlottesville Habitat for Humanity</t>
  </si>
  <si>
    <t>967 2nd St. SE</t>
  </si>
  <si>
    <t>FA24-VHTF-41</t>
  </si>
  <si>
    <t>387 HICKORY ST</t>
  </si>
  <si>
    <t>Mixed Use</t>
  </si>
  <si>
    <t>Christine</t>
  </si>
  <si>
    <t>Robertson</t>
  </si>
  <si>
    <t>crobertson@cvillehabitat.org</t>
  </si>
  <si>
    <t>4438272837</t>
  </si>
  <si>
    <t>http://apps/cams/PrjManage/PrjDetail.aspx?PrjID=7627</t>
  </si>
  <si>
    <t>7699</t>
  </si>
  <si>
    <t>501 Commerce Rd.</t>
  </si>
  <si>
    <t>FA24-VHTF-33</t>
  </si>
  <si>
    <t>6/14/2024</t>
  </si>
  <si>
    <t>2008 HULL ST</t>
  </si>
  <si>
    <t>Gerald</t>
  </si>
  <si>
    <t>Burr, Jr.</t>
  </si>
  <si>
    <t>junior@cbury.net</t>
  </si>
  <si>
    <t>8045302109</t>
  </si>
  <si>
    <t>http://apps/cams/PrjManage/PrjDetail.aspx?PrjID=7699</t>
  </si>
  <si>
    <t>4936</t>
  </si>
  <si>
    <t>11-VHTF-20</t>
  </si>
  <si>
    <t>2/3/2022</t>
  </si>
  <si>
    <t>2/3/2024</t>
  </si>
  <si>
    <t>19274 Elementary Drive, Lots 5-7, 9, and 12-18</t>
  </si>
  <si>
    <t>Washington County</t>
  </si>
  <si>
    <t>http://apps/cams/PrjManage/PrjDetail.aspx?PrjID=4936</t>
  </si>
  <si>
    <t>7701</t>
  </si>
  <si>
    <t>5560 STERRETT PL</t>
  </si>
  <si>
    <t>COLUMBIA</t>
  </si>
  <si>
    <t>MD</t>
  </si>
  <si>
    <t>21044</t>
  </si>
  <si>
    <t>FA24-VHTF-37</t>
  </si>
  <si>
    <t>2990 TELESTAR CT</t>
  </si>
  <si>
    <t>FALLS CHURCH</t>
  </si>
  <si>
    <t>22042</t>
  </si>
  <si>
    <t>Single Room Occupancy, Group Home, Mixed Use, Green Built</t>
  </si>
  <si>
    <t>Curtis</t>
  </si>
  <si>
    <t>Adams</t>
  </si>
  <si>
    <t>curtis.adams@coniferllc.com</t>
  </si>
  <si>
    <t>4436833538</t>
  </si>
  <si>
    <t>http://apps/cams/PrjManage/PrjDetail.aspx?PrjID=7701</t>
  </si>
  <si>
    <t>6561</t>
  </si>
  <si>
    <t>2023-VHTF-15</t>
  </si>
  <si>
    <t>6087 Seminole Trail</t>
  </si>
  <si>
    <t>Barboursville</t>
  </si>
  <si>
    <t>22923</t>
  </si>
  <si>
    <t>http://apps/cams/PrjManage/PrjDetail.aspx?PrjID=6561</t>
  </si>
  <si>
    <t>8312</t>
  </si>
  <si>
    <t>8/16/2023</t>
  </si>
  <si>
    <t>8/16/2058</t>
  </si>
  <si>
    <t>2317 Huntington Ave.</t>
  </si>
  <si>
    <t>22303</t>
  </si>
  <si>
    <t>http://apps/cams/PrjManage/PrjDetail.aspx?PrjID=8312</t>
  </si>
  <si>
    <t>8309</t>
  </si>
  <si>
    <t>8/21/2023</t>
  </si>
  <si>
    <t>8/21/2058</t>
  </si>
  <si>
    <t>2317 Huntington Avenue</t>
  </si>
  <si>
    <t>http://apps/cams/PrjManage/PrjDetail.aspx?PrjID=8309</t>
  </si>
  <si>
    <t>8315</t>
  </si>
  <si>
    <t>10/31/2058</t>
  </si>
  <si>
    <t>4333 Arlington Boulevard</t>
  </si>
  <si>
    <t>Hiram</t>
  </si>
  <si>
    <t>hbrown@whdc.org</t>
  </si>
  <si>
    <t>http://apps/cams/PrjManage/PrjDetail.aspx?PrjID=8315</t>
  </si>
  <si>
    <t>7702</t>
  </si>
  <si>
    <t>1123 Ormond Court</t>
  </si>
  <si>
    <t>22101</t>
  </si>
  <si>
    <t>FA24-VHTF-35</t>
  </si>
  <si>
    <t>17950 CURTIS DR</t>
  </si>
  <si>
    <t>DUMFRIES</t>
  </si>
  <si>
    <t>22026</t>
  </si>
  <si>
    <t>Town of Dumfries</t>
  </si>
  <si>
    <t>Byrne</t>
  </si>
  <si>
    <t>Rbyrne@chidc.org</t>
  </si>
  <si>
    <t>7033070894</t>
  </si>
  <si>
    <t>http://apps/cams/PrjManage/PrjDetail.aspx?PrjID=7702</t>
  </si>
  <si>
    <t>6110</t>
  </si>
  <si>
    <t>BRAIII-VHTF</t>
  </si>
  <si>
    <t>8/8/2023</t>
  </si>
  <si>
    <t>2200 Brady Street and 2232 Colby Lane</t>
  </si>
  <si>
    <t>Stephanie</t>
  </si>
  <si>
    <t>Marcus</t>
  </si>
  <si>
    <t>smarcus@dakotapartners.net</t>
  </si>
  <si>
    <t>http://apps/cams/PrjManage/PrjDetail.aspx?PrjID=6110</t>
  </si>
  <si>
    <t>6111</t>
  </si>
  <si>
    <t>BRAIV-VHTF</t>
  </si>
  <si>
    <t>2320 Drake Street</t>
  </si>
  <si>
    <t>http://apps/cams/PrjManage/PrjDetail.aspx?PrjID=6111</t>
  </si>
  <si>
    <t>6579</t>
  </si>
  <si>
    <t>2023-VHTF-33</t>
  </si>
  <si>
    <t>9640 Fairfax Blvd</t>
  </si>
  <si>
    <t>22031</t>
  </si>
  <si>
    <t>http://apps/cams/PrjManage/PrjDetail.aspx?PrjID=6579</t>
  </si>
  <si>
    <t>7649</t>
  </si>
  <si>
    <t>FA24-VHTF-73</t>
  </si>
  <si>
    <t>13150 Mason's Bridge Rd</t>
  </si>
  <si>
    <t>22191</t>
  </si>
  <si>
    <t>http://apps/cams/PrjManage/PrjDetail.aspx?PrjID=7649</t>
  </si>
  <si>
    <t>6558</t>
  </si>
  <si>
    <t>2023-VHTF-12</t>
  </si>
  <si>
    <t>350 E Poythress St</t>
  </si>
  <si>
    <t>http://apps/cams/PrjManage/PrjDetail.aspx?PrjID=6558</t>
  </si>
  <si>
    <t>3467</t>
  </si>
  <si>
    <t>18VHTF-#15912</t>
  </si>
  <si>
    <t>7201 Richmond Highway</t>
  </si>
  <si>
    <t>http://apps/cams/PrjManage/PrjDetail.aspx?PrjID=3467</t>
  </si>
  <si>
    <t>3468</t>
  </si>
  <si>
    <t>18VHTF-#15910</t>
  </si>
  <si>
    <t>http://apps/cams/PrjManage/PrjDetail.aspx?PrjID=3468</t>
  </si>
  <si>
    <t>8296</t>
  </si>
  <si>
    <t>2280 N. Beauregard Street</t>
  </si>
  <si>
    <t>Haley</t>
  </si>
  <si>
    <t>Norris</t>
  </si>
  <si>
    <t>haley.norris@ahcinc.org</t>
  </si>
  <si>
    <t>7034860626</t>
  </si>
  <si>
    <t>http://apps/cams/PrjManage/PrjDetail.aspx?PrjID=8296</t>
  </si>
  <si>
    <t>7261</t>
  </si>
  <si>
    <t>SP23-VHTF-57</t>
  </si>
  <si>
    <t>812 Hull Street</t>
  </si>
  <si>
    <t>http://apps/cams/PrjManage/PrjDetail.aspx?PrjID=7261</t>
  </si>
  <si>
    <t>8288</t>
  </si>
  <si>
    <t>4803 South National Avenue</t>
  </si>
  <si>
    <t>Springfield</t>
  </si>
  <si>
    <t>65810</t>
  </si>
  <si>
    <t>8/10/2021</t>
  </si>
  <si>
    <t>8/10/2051</t>
  </si>
  <si>
    <t>2283 William Reid Drive</t>
  </si>
  <si>
    <t>Traci Dusenbury</t>
  </si>
  <si>
    <t>Tate</t>
  </si>
  <si>
    <t>tdusenbury@halconcompanies.com</t>
  </si>
  <si>
    <t>8043201367</t>
  </si>
  <si>
    <t>http://apps/cams/PrjManage/PrjDetail.aspx?PrjID=8288</t>
  </si>
  <si>
    <t>8316</t>
  </si>
  <si>
    <t>9/15/2023</t>
  </si>
  <si>
    <t>9/15/2053</t>
  </si>
  <si>
    <t>3846 King Street</t>
  </si>
  <si>
    <t>22302</t>
  </si>
  <si>
    <t>Kamilah</t>
  </si>
  <si>
    <t>McAfee</t>
  </si>
  <si>
    <t>kmcafee@whdc.org</t>
  </si>
  <si>
    <t>http://apps/cams/PrjManage/PrjDetail.aspx?PrjID=8316</t>
  </si>
  <si>
    <t>7674</t>
  </si>
  <si>
    <t>925 Meadow Ct</t>
  </si>
  <si>
    <t>22601</t>
  </si>
  <si>
    <t>FA24-VHTF-77</t>
  </si>
  <si>
    <t>536 N CAMERON ST</t>
  </si>
  <si>
    <t>WINCHESTER</t>
  </si>
  <si>
    <t>City of Winchester</t>
  </si>
  <si>
    <t>Willingham</t>
  </si>
  <si>
    <t>john@stoneridgecos.com</t>
  </si>
  <si>
    <t>5409314655</t>
  </si>
  <si>
    <t>http://apps/cams/PrjManage/PrjDetail.aspx?PrjID=7674</t>
  </si>
  <si>
    <t>6109</t>
  </si>
  <si>
    <t>VHTF-Brin</t>
  </si>
  <si>
    <t>7/1/2022</t>
  </si>
  <si>
    <t>801 E Freemason Street</t>
  </si>
  <si>
    <t>http://apps/cams/PrjManage/PrjDetail.aspx?PrjID=6109</t>
  </si>
  <si>
    <t>7265</t>
  </si>
  <si>
    <t>SP23-VHTF-22</t>
  </si>
  <si>
    <t>901 Mariner Street</t>
  </si>
  <si>
    <t>http://apps/cams/PrjManage/PrjDetail.aspx?PrjID=7265</t>
  </si>
  <si>
    <t>7267</t>
  </si>
  <si>
    <t>SP23-VHTF-32</t>
  </si>
  <si>
    <t>1001 E. Freemason St.</t>
  </si>
  <si>
    <t>http://apps/cams/PrjManage/PrjDetail.aspx?PrjID=7267</t>
  </si>
  <si>
    <t>5603</t>
  </si>
  <si>
    <t>2021-VHTF-02</t>
  </si>
  <si>
    <t>8/10/2026</t>
  </si>
  <si>
    <t>2701 E Belt Boulevard</t>
  </si>
  <si>
    <t>http://apps/cams/PrjManage/PrjDetail.aspx?PrjID=5603</t>
  </si>
  <si>
    <t>8264</t>
  </si>
  <si>
    <t>3/8/2018</t>
  </si>
  <si>
    <t>3/8/2048</t>
  </si>
  <si>
    <t>5827 Burton Station Road</t>
  </si>
  <si>
    <t>23455</t>
  </si>
  <si>
    <t>http://apps/cams/PrjManage/PrjDetail.aspx?PrjID=8264</t>
  </si>
  <si>
    <t>6575</t>
  </si>
  <si>
    <t>2400 Potters Road</t>
  </si>
  <si>
    <t>23454</t>
  </si>
  <si>
    <t>2023-VHTF-29</t>
  </si>
  <si>
    <t>Multiple</t>
  </si>
  <si>
    <t>Universal Design, Senior Housing, Scattered Site, Green Built, LIHTC 9%</t>
  </si>
  <si>
    <t>Jarvis</t>
  </si>
  <si>
    <t>ashleyjarvis@vbcdc.org</t>
  </si>
  <si>
    <t>7575002740</t>
  </si>
  <si>
    <t>http://apps/cams/PrjManage/PrjDetail.aspx?PrjID=6575</t>
  </si>
  <si>
    <t>8508</t>
  </si>
  <si>
    <t>Trinity Commons</t>
  </si>
  <si>
    <t>1116 Main Street Southwest</t>
  </si>
  <si>
    <t>24015</t>
  </si>
  <si>
    <t>SP24-VHTF-10</t>
  </si>
  <si>
    <t>305 Mountain Avenue</t>
  </si>
  <si>
    <t>24016</t>
  </si>
  <si>
    <t>City of Roanoke</t>
  </si>
  <si>
    <t>Isabel</t>
  </si>
  <si>
    <t>Thornton</t>
  </si>
  <si>
    <t>isabel@restorationhousing.org</t>
  </si>
  <si>
    <t>5407970819</t>
  </si>
  <si>
    <t>9178879840</t>
  </si>
  <si>
    <t>http://apps/cams/PrjManage/PrjDetail.aspx?PrjID=8508</t>
  </si>
  <si>
    <t>7278</t>
  </si>
  <si>
    <t>SP23-VHTF-35</t>
  </si>
  <si>
    <t>3993 Twin Pines Road</t>
  </si>
  <si>
    <t>23703</t>
  </si>
  <si>
    <t>http://apps/cams/PrjManage/PrjDetail.aspx?PrjID=7278</t>
  </si>
  <si>
    <t>6574</t>
  </si>
  <si>
    <t>1111 N 25th Street</t>
  </si>
  <si>
    <t>2023-VHTF-28</t>
  </si>
  <si>
    <t>7/24/2025</t>
  </si>
  <si>
    <t>1111 N 25th St #2</t>
  </si>
  <si>
    <t>Sarah</t>
  </si>
  <si>
    <t>Hale</t>
  </si>
  <si>
    <t>sarah@urbanhoperva.org</t>
  </si>
  <si>
    <t>8043969818</t>
  </si>
  <si>
    <t>8043495915</t>
  </si>
  <si>
    <t>http://apps/cams/PrjManage/PrjDetail.aspx?PrjID=6574</t>
  </si>
  <si>
    <t>8328</t>
  </si>
  <si>
    <t>2/22/2024</t>
  </si>
  <si>
    <t>2/22/2054</t>
  </si>
  <si>
    <t>6050 Hendry Avenue</t>
  </si>
  <si>
    <t>http://apps/cams/PrjManage/PrjDetail.aspx?PrjID=8328</t>
  </si>
  <si>
    <t>7234</t>
  </si>
  <si>
    <t>4770 Iberia Ave - Ste 100</t>
  </si>
  <si>
    <t>Dallas</t>
  </si>
  <si>
    <t>75207</t>
  </si>
  <si>
    <t>SP23-VHTF-38</t>
  </si>
  <si>
    <t>808 Greenfield Dr</t>
  </si>
  <si>
    <t>Kent</t>
  </si>
  <si>
    <t>Foster</t>
  </si>
  <si>
    <t>kfoster@atlantichousing.org</t>
  </si>
  <si>
    <t>2145053772</t>
  </si>
  <si>
    <t>http://apps/cams/PrjManage/PrjDetail.aspx?PrjID=7234</t>
  </si>
  <si>
    <t>6113</t>
  </si>
  <si>
    <t>Wax-VHTF</t>
  </si>
  <si>
    <t>21685 Romans Dr.</t>
  </si>
  <si>
    <t>Ashburn</t>
  </si>
  <si>
    <t>20147</t>
  </si>
  <si>
    <t>http://apps/cams/PrjManage/PrjDetail.aspx?PrjID=6113</t>
  </si>
  <si>
    <t>5674</t>
  </si>
  <si>
    <t>2021-VHFT-0006</t>
  </si>
  <si>
    <t>51 Wellesley Drive</t>
  </si>
  <si>
    <t>http://apps/cams/PrjManage/PrjDetail.aspx?PrjID=5674</t>
  </si>
  <si>
    <t>6577</t>
  </si>
  <si>
    <t>1706 Grandin Road, SW</t>
  </si>
  <si>
    <t>2023-VHTF-34</t>
  </si>
  <si>
    <t>4/25/2023</t>
  </si>
  <si>
    <t>4/25/2025</t>
  </si>
  <si>
    <t>1201 Long Meadows Drive</t>
  </si>
  <si>
    <t>Lawrence</t>
  </si>
  <si>
    <t>Dickenson</t>
  </si>
  <si>
    <t>lbdickenson@gmail.com</t>
  </si>
  <si>
    <t>5403446861</t>
  </si>
  <si>
    <t>5403548022</t>
  </si>
  <si>
    <t>http://apps/cams/PrjManage/PrjDetail.aspx?PrjID=6577</t>
  </si>
  <si>
    <t>6565</t>
  </si>
  <si>
    <t>2023-VHTF-19</t>
  </si>
  <si>
    <t>15379 and 15365 Whites Mill Road</t>
  </si>
  <si>
    <t>http://apps/cams/PrjManage/PrjDetail.aspx?PrjID=6565</t>
  </si>
  <si>
    <t>5601</t>
  </si>
  <si>
    <t>2021-VHTF-03</t>
  </si>
  <si>
    <t>2701 Drewrys Bluff Road</t>
  </si>
  <si>
    <t>http://apps/cams/PrjManage/PrjDetail.aspx?PrjID=5601</t>
  </si>
  <si>
    <t>4920</t>
  </si>
  <si>
    <t>07-VHTF-20</t>
  </si>
  <si>
    <t>4/29/2022</t>
  </si>
  <si>
    <t>http://apps/cams/PrjManage/PrjDetail.aspx?PrjID=4920</t>
  </si>
  <si>
    <t>7625</t>
  </si>
  <si>
    <t>FA24-VHTF-36</t>
  </si>
  <si>
    <t>2712 DUKE ST</t>
  </si>
  <si>
    <t>Joseph</t>
  </si>
  <si>
    <t>Schwenker</t>
  </si>
  <si>
    <t>joseph.schwenker@chpc2.org</t>
  </si>
  <si>
    <t>8045100789</t>
  </si>
  <si>
    <t>http://apps/cams/PrjManage/PrjDetail.aspx?PrjID=7625</t>
  </si>
  <si>
    <t>700 West 44  - 4%</t>
  </si>
  <si>
    <t>Benchmark Rd Phase 1 - Homeowner</t>
  </si>
  <si>
    <t>Heights at Jackson Village II - delete</t>
  </si>
  <si>
    <t>Miller's Rest Apartments III</t>
  </si>
  <si>
    <t>Roanoke Habitat Affordable Housing - Homeowner</t>
  </si>
  <si>
    <t>Southwood Village 3 Townhomes - Homeowner</t>
  </si>
  <si>
    <t>2017 Pathway Homes Permanent Supportive Housing Program</t>
  </si>
  <si>
    <t>Abingdon Village Apartments</t>
  </si>
  <si>
    <t>Angelwood at Caroline</t>
  </si>
  <si>
    <t>Bailey Road Apartments</t>
  </si>
  <si>
    <t>Berkley Court Apartments</t>
  </si>
  <si>
    <t>Brookland Park Plaza</t>
  </si>
  <si>
    <t>Carlton Views I</t>
  </si>
  <si>
    <t>Church Hill North Senior 1B</t>
  </si>
  <si>
    <t>Church Street Station Studios</t>
  </si>
  <si>
    <t>Clinch View Manor Apartments</t>
  </si>
  <si>
    <t>Commerce Village</t>
  </si>
  <si>
    <t>Crescent Square</t>
  </si>
  <si>
    <t>Cypress Terrace</t>
  </si>
  <si>
    <t>Freedom Lane</t>
  </si>
  <si>
    <t>Glenwoood Ridge Apartments</t>
  </si>
  <si>
    <t>Hunting Hill</t>
  </si>
  <si>
    <t>King's Arms</t>
  </si>
  <si>
    <t>Kippax Place</t>
  </si>
  <si>
    <t>Lily Ridge</t>
  </si>
  <si>
    <t>Miller Homes</t>
  </si>
  <si>
    <t>Moss Drive &amp; Nicolet Circle</t>
  </si>
  <si>
    <t>New Phoenix Village</t>
  </si>
  <si>
    <t>Old Prices Fork -Multi-Family New Construction</t>
  </si>
  <si>
    <t>Overlook Terrace Apartments</t>
  </si>
  <si>
    <t>Oyster Point - Brighton Apartments</t>
  </si>
  <si>
    <t>Pine Street Apartments</t>
  </si>
  <si>
    <t>Planters Woods Apartments</t>
  </si>
  <si>
    <t>Powell Valley Village Apartments</t>
  </si>
  <si>
    <t>Pretlow-Old Town Apartments</t>
  </si>
  <si>
    <t>Stonebriar Apartments</t>
  </si>
  <si>
    <t>Studios II</t>
  </si>
  <si>
    <t>The Forest at Angelwood</t>
  </si>
  <si>
    <t>Townhomes at Warwick</t>
  </si>
  <si>
    <t>Warsaw Manor</t>
  </si>
  <si>
    <t>Whittaker Place</t>
  </si>
  <si>
    <t>William Byrd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</si>
</sst>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$-409]#,##0.00;\-[$$-409]#,##0.00"/>
    <numFmt numFmtId="165" formatCode="&quot;$&quot;#,##0"/>
  </numFmts>
  <fonts count="6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name val="Calibri"/>
      <family val="2"/>
    </font>
    <font>
      <sz val="11"/>
      <name val="Calibri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3" fontId="1" fillId="0" borderId="1" xfId="0" applyNumberFormat="1" applyFont="1" applyBorder="1" applyAlignment="1">
      <alignment vertical="center"/>
    </xf>
    <xf numFmtId="0" fontId="3" fillId="0" borderId="0" xfId="0" applyFont="1"/>
    <xf numFmtId="3" fontId="1" fillId="2" borderId="1" xfId="0" applyNumberFormat="1" applyFont="1" applyFill="1" applyBorder="1" applyAlignment="1">
      <alignment vertical="center"/>
    </xf>
    <xf numFmtId="165" fontId="0" fillId="0" borderId="0" xfId="1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vertical="center"/>
    </xf>
    <xf numFmtId="0" fontId="3" fillId="0" borderId="0" xfId="0" applyFont="1" applyFill="1"/>
    <xf numFmtId="3" fontId="1" fillId="0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164" fontId="1" fillId="3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SNH\Data%20Requests\VHA%20VHTF%20and%20HIEE\Final%20Use%20Rental%20Project%20Portfolio.xlsx" TargetMode="External"/><Relationship Id="rId1" Type="http://schemas.openxmlformats.org/officeDocument/2006/relationships/externalLinkPath" Target="Final%20Use%20Rental%20Project%20Portfoli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SNH\Data%20Requests\VHA%20VHTF%20and%20HIEE\Final%20Use%20Applications.xlsx" TargetMode="External"/><Relationship Id="rId1" Type="http://schemas.openxmlformats.org/officeDocument/2006/relationships/externalLinkPath" Target="Final%20Use%20Appl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folio Tableau Data"/>
      <sheetName val="Portfolio Tableau Data- VHTF"/>
    </sheetNames>
    <sheetDataSet>
      <sheetData sheetId="0">
        <row r="1">
          <cell r="C1" t="str">
            <v>Project Name</v>
          </cell>
          <cell r="D1" t="str">
            <v>Organization Name</v>
          </cell>
          <cell r="E1" t="str">
            <v>Contract Start Date</v>
          </cell>
          <cell r="F1" t="str">
            <v>Contract End Date</v>
          </cell>
          <cell r="G1" t="str">
            <v>Source</v>
          </cell>
          <cell r="H1" t="str">
            <v>App Round</v>
          </cell>
          <cell r="I1" t="str">
            <v>Top-Off Round</v>
          </cell>
        </row>
        <row r="2">
          <cell r="C2" t="str">
            <v>2017 Pathway Homes Permanent Supportive Housing Program</v>
          </cell>
          <cell r="D2" t="str">
            <v>Pathway Homes, Inc.</v>
          </cell>
          <cell r="E2" t="str">
            <v/>
          </cell>
          <cell r="F2" t="str">
            <v/>
          </cell>
          <cell r="G2" t="str">
            <v>PSH</v>
          </cell>
          <cell r="H2" t="str">
            <v/>
          </cell>
          <cell r="I2" t="str">
            <v>N/A</v>
          </cell>
        </row>
        <row r="3">
          <cell r="C3" t="str">
            <v>228 Lansing Avenue</v>
          </cell>
          <cell r="D3" t="str">
            <v>Rush Homes</v>
          </cell>
          <cell r="E3" t="str">
            <v>3/2/2005</v>
          </cell>
          <cell r="F3" t="str">
            <v>3/2/2020</v>
          </cell>
          <cell r="G3" t="str">
            <v>HOME</v>
          </cell>
          <cell r="H3" t="str">
            <v/>
          </cell>
          <cell r="I3" t="str">
            <v>N/A</v>
          </cell>
        </row>
        <row r="4">
          <cell r="C4" t="str">
            <v>565-567 Seminole Drive</v>
          </cell>
          <cell r="D4" t="str">
            <v>Rush Homes</v>
          </cell>
          <cell r="E4" t="str">
            <v>3/2/2005</v>
          </cell>
          <cell r="F4" t="str">
            <v>3/2/2025</v>
          </cell>
          <cell r="G4" t="str">
            <v>HOME</v>
          </cell>
          <cell r="H4" t="str">
            <v/>
          </cell>
          <cell r="I4" t="str">
            <v>N/A</v>
          </cell>
        </row>
        <row r="5">
          <cell r="C5" t="str">
            <v>605 Harrison Street</v>
          </cell>
          <cell r="D5" t="str">
            <v>Rush Homes</v>
          </cell>
          <cell r="E5" t="str">
            <v>2/7/2005</v>
          </cell>
          <cell r="F5" t="str">
            <v>2/7/2025</v>
          </cell>
          <cell r="G5" t="str">
            <v>HOME</v>
          </cell>
          <cell r="H5" t="str">
            <v/>
          </cell>
          <cell r="I5" t="str">
            <v>N/A</v>
          </cell>
        </row>
        <row r="6">
          <cell r="C6" t="str">
            <v>925 Apartments I</v>
          </cell>
          <cell r="D6" t="str">
            <v>The Franklin Johnston Group M&amp;D</v>
          </cell>
          <cell r="E6" t="str">
            <v>6/28/2024</v>
          </cell>
          <cell r="F6" t="str">
            <v>6/28/2059</v>
          </cell>
          <cell r="G6" t="str">
            <v>VHTF</v>
          </cell>
          <cell r="H6" t="str">
            <v>Spring 2022</v>
          </cell>
          <cell r="I6" t="str">
            <v>N/A</v>
          </cell>
        </row>
        <row r="7">
          <cell r="C7" t="str">
            <v>Abingdon Green</v>
          </cell>
          <cell r="D7" t="str">
            <v>People Incorporated Housing Group</v>
          </cell>
          <cell r="E7" t="str">
            <v>2/3/2009</v>
          </cell>
          <cell r="F7" t="str">
            <v>2/3/2029</v>
          </cell>
          <cell r="G7" t="str">
            <v>HOME</v>
          </cell>
          <cell r="H7" t="str">
            <v/>
          </cell>
          <cell r="I7" t="str">
            <v>N/A</v>
          </cell>
        </row>
        <row r="8">
          <cell r="C8" t="str">
            <v>Abingdon Village Apartments</v>
          </cell>
          <cell r="D8" t="str">
            <v>People Incorporated Housing Group</v>
          </cell>
          <cell r="E8" t="str">
            <v>10/13/2016</v>
          </cell>
          <cell r="F8" t="str">
            <v>10/13/2031</v>
          </cell>
          <cell r="G8" t="str">
            <v>HOME</v>
          </cell>
          <cell r="H8" t="str">
            <v>Fall 2014</v>
          </cell>
          <cell r="I8" t="str">
            <v>N/A</v>
          </cell>
        </row>
        <row r="9">
          <cell r="C9" t="str">
            <v>American Legion Uniting to Serve | Post East Four</v>
          </cell>
          <cell r="D9" t="str">
            <v>Arlington Partnership for Affordable Housing</v>
          </cell>
          <cell r="E9" t="str">
            <v>12/22/2023</v>
          </cell>
          <cell r="F9" t="str">
            <v>12/22/2053</v>
          </cell>
          <cell r="G9" t="str">
            <v>VHTF</v>
          </cell>
          <cell r="H9" t="str">
            <v>Spring 2019</v>
          </cell>
          <cell r="I9" t="str">
            <v>N/A</v>
          </cell>
        </row>
        <row r="10">
          <cell r="C10" t="str">
            <v>Angel Court</v>
          </cell>
          <cell r="D10" t="str">
            <v>Project FAITH, Inc.</v>
          </cell>
          <cell r="E10" t="str">
            <v>3/26/2013</v>
          </cell>
          <cell r="F10" t="str">
            <v>3/26/2033</v>
          </cell>
          <cell r="G10" t="str">
            <v>HOME</v>
          </cell>
          <cell r="H10" t="str">
            <v/>
          </cell>
          <cell r="I10" t="str">
            <v>N/A</v>
          </cell>
        </row>
        <row r="11">
          <cell r="C11" t="str">
            <v>Angelwood</v>
          </cell>
          <cell r="D11" t="str">
            <v>Project FAITH, Inc.</v>
          </cell>
          <cell r="E11" t="str">
            <v>7/26/2007</v>
          </cell>
          <cell r="F11" t="str">
            <v>7/26/2027</v>
          </cell>
          <cell r="G11" t="str">
            <v>HOME</v>
          </cell>
          <cell r="H11" t="str">
            <v/>
          </cell>
          <cell r="I11" t="str">
            <v>N/A</v>
          </cell>
        </row>
        <row r="12">
          <cell r="C12" t="str">
            <v>Angelwood at Caroline</v>
          </cell>
          <cell r="D12" t="str">
            <v>Project FAITH, Inc.</v>
          </cell>
          <cell r="E12" t="str">
            <v/>
          </cell>
          <cell r="F12" t="str">
            <v/>
          </cell>
          <cell r="G12" t="str">
            <v>HOME</v>
          </cell>
          <cell r="H12" t="str">
            <v/>
          </cell>
          <cell r="I12" t="str">
            <v>N/A</v>
          </cell>
        </row>
        <row r="13">
          <cell r="C13" t="str">
            <v>Angelwood Phase II</v>
          </cell>
          <cell r="D13" t="str">
            <v>Project FAITH, Inc.</v>
          </cell>
          <cell r="E13" t="str">
            <v>6/4/2008</v>
          </cell>
          <cell r="F13" t="str">
            <v>6/4/2028</v>
          </cell>
          <cell r="G13" t="str">
            <v>HOME</v>
          </cell>
          <cell r="H13" t="str">
            <v/>
          </cell>
          <cell r="I13" t="str">
            <v>N/A</v>
          </cell>
        </row>
        <row r="14">
          <cell r="C14" t="str">
            <v>Apartments at Kingsridge 2</v>
          </cell>
          <cell r="D14" t="str">
            <v>Community Housing Partners</v>
          </cell>
          <cell r="E14" t="str">
            <v>4/25/2022</v>
          </cell>
          <cell r="F14" t="str">
            <v>4/25/2052</v>
          </cell>
          <cell r="G14" t="str">
            <v>NHTF</v>
          </cell>
          <cell r="H14" t="str">
            <v>Fall 2018</v>
          </cell>
          <cell r="I14" t="str">
            <v>N/A</v>
          </cell>
        </row>
        <row r="15">
          <cell r="C15" t="str">
            <v>Arlington View Terrace East</v>
          </cell>
          <cell r="D15" t="str">
            <v>AHC Inc.</v>
          </cell>
          <cell r="E15" t="str">
            <v>11/1/2023</v>
          </cell>
          <cell r="F15" t="str">
            <v>11/1/2053</v>
          </cell>
          <cell r="G15" t="str">
            <v>VHTF</v>
          </cell>
          <cell r="H15" t="str">
            <v>Fall 2020</v>
          </cell>
          <cell r="I15" t="str">
            <v>N/A</v>
          </cell>
        </row>
        <row r="16">
          <cell r="C16" t="str">
            <v>Armstrong Place</v>
          </cell>
          <cell r="D16" t="str">
            <v>Rush Homes</v>
          </cell>
          <cell r="E16" t="str">
            <v>7/31/2015</v>
          </cell>
          <cell r="F16" t="str">
            <v>7/31/2030</v>
          </cell>
          <cell r="G16" t="str">
            <v>HOME</v>
          </cell>
          <cell r="H16" t="str">
            <v/>
          </cell>
          <cell r="I16" t="str">
            <v>N/A</v>
          </cell>
        </row>
        <row r="17">
          <cell r="C17" t="str">
            <v>Ashburn Chase</v>
          </cell>
          <cell r="D17" t="str">
            <v>TM Associates Development, Inc.</v>
          </cell>
          <cell r="E17" t="str">
            <v>9/7/2021</v>
          </cell>
          <cell r="F17" t="str">
            <v>9/7/2051</v>
          </cell>
          <cell r="G17" t="str">
            <v>NHTF</v>
          </cell>
          <cell r="H17" t="str">
            <v>Fall 2018</v>
          </cell>
          <cell r="I17" t="str">
            <v>N/A</v>
          </cell>
        </row>
        <row r="18">
          <cell r="C18" t="str">
            <v>Atrium Apartments/Bluegrass Apt.</v>
          </cell>
          <cell r="D18" t="str">
            <v>Community Housing Partners</v>
          </cell>
          <cell r="E18" t="str">
            <v>3/27/2001</v>
          </cell>
          <cell r="F18" t="str">
            <v>4/1/2016</v>
          </cell>
          <cell r="G18" t="str">
            <v>HOME</v>
          </cell>
          <cell r="H18" t="str">
            <v/>
          </cell>
          <cell r="I18" t="str">
            <v>N/A</v>
          </cell>
        </row>
        <row r="19">
          <cell r="C19" t="str">
            <v>Bailey Road Apartments</v>
          </cell>
          <cell r="D19" t="str">
            <v>Eastern Shore of Virginia Housing Alliance</v>
          </cell>
          <cell r="E19" t="str">
            <v>9/20/2019</v>
          </cell>
          <cell r="F19" t="str">
            <v>9/20/2049</v>
          </cell>
          <cell r="G19" t="str">
            <v>HOME</v>
          </cell>
          <cell r="H19" t="str">
            <v>Spring 2013</v>
          </cell>
          <cell r="I19" t="str">
            <v>N/A</v>
          </cell>
        </row>
        <row r="20">
          <cell r="C20" t="str">
            <v>Baker School Apartments</v>
          </cell>
          <cell r="D20" t="str">
            <v>Enterprise Community Development</v>
          </cell>
          <cell r="E20" t="str">
            <v>6/28/2022</v>
          </cell>
          <cell r="F20" t="str">
            <v>6/28/2042</v>
          </cell>
          <cell r="G20" t="str">
            <v>VHTF</v>
          </cell>
          <cell r="H20" t="str">
            <v>Fall 2016</v>
          </cell>
          <cell r="I20" t="str">
            <v>N/A</v>
          </cell>
        </row>
        <row r="21">
          <cell r="C21" t="str">
            <v>Berkley Court Apartments</v>
          </cell>
          <cell r="D21" t="str">
            <v>Franklin Redevelopment and Housing Authority</v>
          </cell>
          <cell r="E21" t="str">
            <v>8/8/2016</v>
          </cell>
          <cell r="F21" t="str">
            <v>8/8/2031</v>
          </cell>
          <cell r="G21" t="str">
            <v>HOME</v>
          </cell>
          <cell r="H21" t="str">
            <v>Fall 2013</v>
          </cell>
          <cell r="I21" t="str">
            <v>N/A</v>
          </cell>
        </row>
        <row r="22">
          <cell r="C22" t="str">
            <v>Bickerstaff Crossing</v>
          </cell>
          <cell r="D22" t="str">
            <v>Surber Development and Consulting LLC</v>
          </cell>
          <cell r="E22" t="str">
            <v>2/22/2023</v>
          </cell>
          <cell r="F22" t="str">
            <v>2/22/2058</v>
          </cell>
          <cell r="G22" t="str">
            <v>HIEE</v>
          </cell>
          <cell r="H22" t="str">
            <v>Spring 2021</v>
          </cell>
          <cell r="I22" t="str">
            <v>N/A</v>
          </cell>
        </row>
        <row r="23">
          <cell r="C23" t="str">
            <v>Bickerstaff Crossing</v>
          </cell>
          <cell r="D23" t="str">
            <v>Surber Development and Consulting LLC</v>
          </cell>
          <cell r="E23" t="str">
            <v>2/22/2023</v>
          </cell>
          <cell r="F23" t="str">
            <v>2/22/2058</v>
          </cell>
          <cell r="G23" t="str">
            <v>VHTF</v>
          </cell>
          <cell r="H23" t="str">
            <v>Spring 2021</v>
          </cell>
          <cell r="I23" t="str">
            <v>N/A</v>
          </cell>
        </row>
        <row r="24">
          <cell r="C24" t="str">
            <v>Boaz and Ruth Scattered Site Project</v>
          </cell>
          <cell r="D24" t="str">
            <v>Boaz and Ruth, Inc.</v>
          </cell>
          <cell r="E24" t="str">
            <v>11/9/2010</v>
          </cell>
          <cell r="F24" t="str">
            <v>11/9/2020</v>
          </cell>
          <cell r="G24" t="str">
            <v>HOME</v>
          </cell>
          <cell r="H24" t="str">
            <v/>
          </cell>
          <cell r="I24" t="str">
            <v>N/A</v>
          </cell>
        </row>
        <row r="25">
          <cell r="C25" t="str">
            <v>Brick Row</v>
          </cell>
          <cell r="D25" t="str">
            <v>Community Housing Partners</v>
          </cell>
          <cell r="E25" t="str">
            <v>12/19/2003</v>
          </cell>
          <cell r="F25" t="str">
            <v>12/19/2013</v>
          </cell>
          <cell r="G25" t="str">
            <v/>
          </cell>
          <cell r="H25" t="str">
            <v/>
          </cell>
          <cell r="I25" t="str">
            <v>N/A</v>
          </cell>
        </row>
        <row r="26">
          <cell r="C26" t="str">
            <v>Brookland Park Plaza</v>
          </cell>
          <cell r="D26" t="str">
            <v>Enterprise Community Development</v>
          </cell>
          <cell r="E26" t="str">
            <v>10/19/2017</v>
          </cell>
          <cell r="F26" t="str">
            <v>10/19/2037</v>
          </cell>
          <cell r="G26" t="str">
            <v>HOME</v>
          </cell>
          <cell r="H26" t="str">
            <v>Spring 2015</v>
          </cell>
          <cell r="I26" t="str">
            <v>N/A</v>
          </cell>
        </row>
        <row r="27">
          <cell r="C27" t="str">
            <v>Brunswick Manor Apartments</v>
          </cell>
          <cell r="D27" t="str">
            <v>People Incorporated Housing Group</v>
          </cell>
          <cell r="E27" t="str">
            <v/>
          </cell>
          <cell r="F27" t="str">
            <v/>
          </cell>
          <cell r="G27" t="str">
            <v>HOME</v>
          </cell>
          <cell r="H27" t="str">
            <v/>
          </cell>
          <cell r="I27" t="str">
            <v>N/A</v>
          </cell>
        </row>
        <row r="28">
          <cell r="C28" t="str">
            <v>Cambria Housing</v>
          </cell>
          <cell r="D28" t="str">
            <v>Community Housing Partners</v>
          </cell>
          <cell r="E28" t="str">
            <v>12/19/2003</v>
          </cell>
          <cell r="F28" t="str">
            <v>12/19/2013</v>
          </cell>
          <cell r="G28" t="str">
            <v>HOME</v>
          </cell>
          <cell r="H28" t="str">
            <v/>
          </cell>
          <cell r="I28" t="str">
            <v>N/A</v>
          </cell>
        </row>
        <row r="29">
          <cell r="C29" t="str">
            <v>Cameo Street Apartments</v>
          </cell>
          <cell r="D29" t="str">
            <v>Better Housing Coalition Sponsored</v>
          </cell>
          <cell r="E29" t="str">
            <v>11/27/2023</v>
          </cell>
          <cell r="F29" t="str">
            <v>11/27/2058</v>
          </cell>
          <cell r="G29" t="str">
            <v>VHTF</v>
          </cell>
          <cell r="H29" t="str">
            <v>Spring 2020</v>
          </cell>
          <cell r="I29" t="str">
            <v>N/A</v>
          </cell>
        </row>
        <row r="30">
          <cell r="C30" t="str">
            <v>Carlton Neighborhood Housing</v>
          </cell>
          <cell r="D30" t="str">
            <v>Community Services Housing, Inc.</v>
          </cell>
          <cell r="E30" t="str">
            <v>8/18/2020</v>
          </cell>
          <cell r="F30" t="str">
            <v>8/18/2050</v>
          </cell>
          <cell r="G30" t="str">
            <v>HOME</v>
          </cell>
          <cell r="H30" t="str">
            <v>Spring 2017</v>
          </cell>
          <cell r="I30" t="str">
            <v>N/A</v>
          </cell>
        </row>
        <row r="31">
          <cell r="C31" t="str">
            <v>Carlton Views I</v>
          </cell>
          <cell r="D31" t="str">
            <v>Lynx Ventures, Inc.</v>
          </cell>
          <cell r="E31" t="str">
            <v>7/12/2017</v>
          </cell>
          <cell r="F31" t="str">
            <v>7/12/2037</v>
          </cell>
          <cell r="G31" t="str">
            <v>HOME</v>
          </cell>
          <cell r="H31" t="str">
            <v>Fall 2015</v>
          </cell>
          <cell r="I31" t="str">
            <v>N/A</v>
          </cell>
        </row>
        <row r="32">
          <cell r="C32" t="str">
            <v>Carpenter Shelter Redevelopment</v>
          </cell>
          <cell r="D32" t="str">
            <v>Alexandria Housing Development Corporation</v>
          </cell>
          <cell r="E32" t="str">
            <v>9/2/2021</v>
          </cell>
          <cell r="F32" t="str">
            <v>9/2/2041</v>
          </cell>
          <cell r="G32" t="str">
            <v>NHTF</v>
          </cell>
          <cell r="H32" t="str">
            <v>Fall 2017</v>
          </cell>
          <cell r="I32" t="str">
            <v>N/A</v>
          </cell>
        </row>
        <row r="33">
          <cell r="C33" t="str">
            <v>Carpenter Shelter Redevelopment</v>
          </cell>
          <cell r="D33" t="str">
            <v>Alexandria Housing Development Corporation</v>
          </cell>
          <cell r="E33" t="str">
            <v>9/2/2021</v>
          </cell>
          <cell r="F33" t="str">
            <v>9/2/2041</v>
          </cell>
          <cell r="G33" t="str">
            <v>VHTF</v>
          </cell>
          <cell r="H33" t="str">
            <v>Fall 2017</v>
          </cell>
          <cell r="I33" t="str">
            <v>N/A</v>
          </cell>
        </row>
        <row r="34">
          <cell r="C34" t="str">
            <v>Carrier Point I</v>
          </cell>
          <cell r="D34" t="str">
            <v>Newport News Redevelopment and Housing Authority</v>
          </cell>
          <cell r="E34" t="str">
            <v>3/1/2024</v>
          </cell>
          <cell r="F34" t="str">
            <v>3/1/2054</v>
          </cell>
          <cell r="G34" t="str">
            <v>NHTF</v>
          </cell>
          <cell r="H34" t="str">
            <v>Fall 2020</v>
          </cell>
          <cell r="I34" t="str">
            <v>N/A</v>
          </cell>
        </row>
        <row r="35">
          <cell r="C35" t="str">
            <v>Carrier Point I</v>
          </cell>
          <cell r="D35" t="str">
            <v>Newport News Redevelopment and Housing Authority</v>
          </cell>
          <cell r="E35" t="str">
            <v>3/1/2024</v>
          </cell>
          <cell r="F35" t="str">
            <v>3/1/2054</v>
          </cell>
          <cell r="G35" t="str">
            <v>VHTF</v>
          </cell>
          <cell r="H35" t="str">
            <v>Fall 2020</v>
          </cell>
          <cell r="I35" t="str">
            <v>N/A</v>
          </cell>
        </row>
        <row r="36">
          <cell r="C36" t="str">
            <v>Cary St. Apartments</v>
          </cell>
          <cell r="D36" t="str">
            <v>Virginia Supportive Housing</v>
          </cell>
          <cell r="E36" t="str">
            <v>5/18/2005</v>
          </cell>
          <cell r="F36" t="str">
            <v>5/18/2020</v>
          </cell>
          <cell r="G36" t="str">
            <v>HOME</v>
          </cell>
          <cell r="H36" t="str">
            <v/>
          </cell>
          <cell r="I36" t="str">
            <v>N/A</v>
          </cell>
        </row>
        <row r="37">
          <cell r="C37" t="str">
            <v>Cassell Pines</v>
          </cell>
          <cell r="D37" t="str">
            <v>Wytheville Redevelopment and Housing Authority</v>
          </cell>
          <cell r="E37" t="str">
            <v>3/26/2007</v>
          </cell>
          <cell r="F37" t="str">
            <v>3/26/2027</v>
          </cell>
          <cell r="G37" t="str">
            <v>HOME</v>
          </cell>
          <cell r="H37" t="str">
            <v/>
          </cell>
          <cell r="I37" t="str">
            <v>N/A</v>
          </cell>
        </row>
        <row r="38">
          <cell r="C38" t="str">
            <v>Central City Homes</v>
          </cell>
          <cell r="D38" t="str">
            <v>Community Housing Partners</v>
          </cell>
          <cell r="E38" t="str">
            <v>11/29/2005</v>
          </cell>
          <cell r="F38" t="str">
            <v>12/1/2020</v>
          </cell>
          <cell r="G38" t="str">
            <v>HOME</v>
          </cell>
          <cell r="H38" t="str">
            <v/>
          </cell>
          <cell r="I38" t="str">
            <v>N/A</v>
          </cell>
        </row>
        <row r="39">
          <cell r="C39" t="str">
            <v>Chandler Street Properties</v>
          </cell>
          <cell r="D39" t="str">
            <v>Culpeper Community Development Corp.</v>
          </cell>
          <cell r="E39" t="str">
            <v/>
          </cell>
          <cell r="F39" t="str">
            <v/>
          </cell>
          <cell r="G39" t="str">
            <v>PSH</v>
          </cell>
          <cell r="H39" t="str">
            <v/>
          </cell>
          <cell r="I39" t="str">
            <v>N/A</v>
          </cell>
        </row>
        <row r="40">
          <cell r="C40" t="str">
            <v>Checed Warwick</v>
          </cell>
          <cell r="D40" t="str">
            <v>Community Housing Partners</v>
          </cell>
          <cell r="E40" t="str">
            <v>3/28/2007</v>
          </cell>
          <cell r="F40" t="str">
            <v>3/28/2022</v>
          </cell>
          <cell r="G40" t="str">
            <v>HOME</v>
          </cell>
          <cell r="H40" t="str">
            <v/>
          </cell>
          <cell r="I40" t="str">
            <v>N/A</v>
          </cell>
        </row>
        <row r="41">
          <cell r="C41" t="str">
            <v>Chestnut Hill Apartments, LLC</v>
          </cell>
          <cell r="D41" t="str">
            <v>Virginia Supportive Housing</v>
          </cell>
          <cell r="E41" t="str">
            <v>3/21/2006</v>
          </cell>
          <cell r="F41" t="str">
            <v>3/21/2021</v>
          </cell>
          <cell r="G41" t="str">
            <v>HOME</v>
          </cell>
          <cell r="H41" t="str">
            <v/>
          </cell>
          <cell r="I41" t="str">
            <v>N/A</v>
          </cell>
        </row>
        <row r="42">
          <cell r="C42" t="str">
            <v>Church Hill North Phase 2A Family</v>
          </cell>
          <cell r="D42" t="str">
            <v>The Community Builders</v>
          </cell>
          <cell r="E42" t="str">
            <v>4/25/2022</v>
          </cell>
          <cell r="F42" t="str">
            <v>4/25/2052</v>
          </cell>
          <cell r="G42" t="str">
            <v>NHTF</v>
          </cell>
          <cell r="H42" t="str">
            <v>Spring 2019</v>
          </cell>
          <cell r="I42" t="str">
            <v>N/A</v>
          </cell>
        </row>
        <row r="43">
          <cell r="C43" t="str">
            <v>Church Hill North Phase 2A Family</v>
          </cell>
          <cell r="D43" t="str">
            <v>The Community Builders</v>
          </cell>
          <cell r="E43" t="str">
            <v>4/25/2022</v>
          </cell>
          <cell r="F43" t="str">
            <v>4/25/2052</v>
          </cell>
          <cell r="G43" t="str">
            <v>VHTF</v>
          </cell>
          <cell r="H43" t="str">
            <v>Spring 2019</v>
          </cell>
          <cell r="I43" t="str">
            <v>N/A</v>
          </cell>
        </row>
        <row r="44">
          <cell r="C44" t="str">
            <v>Church Hill North Phase 2B</v>
          </cell>
          <cell r="D44" t="str">
            <v>The Community Builders</v>
          </cell>
          <cell r="E44" t="str">
            <v>12/7/2022</v>
          </cell>
          <cell r="F44" t="str">
            <v>12/7/2052</v>
          </cell>
          <cell r="G44" t="str">
            <v>VHTF</v>
          </cell>
          <cell r="H44" t="str">
            <v>Spring 2020</v>
          </cell>
          <cell r="I44" t="str">
            <v>N/A</v>
          </cell>
        </row>
        <row r="45">
          <cell r="C45" t="str">
            <v>Church Hill North Senior 1B</v>
          </cell>
          <cell r="D45" t="str">
            <v>The Community Builders</v>
          </cell>
          <cell r="E45" t="str">
            <v>5/14/2020</v>
          </cell>
          <cell r="F45" t="str">
            <v>5/14/2060</v>
          </cell>
          <cell r="G45" t="str">
            <v>VCI - HOME</v>
          </cell>
          <cell r="H45" t="str">
            <v>Spring 2016</v>
          </cell>
          <cell r="I45" t="str">
            <v>N/A</v>
          </cell>
        </row>
        <row r="46">
          <cell r="C46" t="str">
            <v>Church Manor</v>
          </cell>
          <cell r="D46" t="str">
            <v>Community Housing Partners</v>
          </cell>
          <cell r="E46" t="str">
            <v>12/21/2005</v>
          </cell>
          <cell r="F46" t="str">
            <v>1/1/2021</v>
          </cell>
          <cell r="G46" t="str">
            <v>HOME</v>
          </cell>
          <cell r="H46" t="str">
            <v/>
          </cell>
          <cell r="I46" t="str">
            <v>N/A</v>
          </cell>
        </row>
        <row r="47">
          <cell r="C47" t="str">
            <v>Church Street Station Studios</v>
          </cell>
          <cell r="D47" t="str">
            <v>Virginia Supportive Housing</v>
          </cell>
          <cell r="E47" t="str">
            <v>5/16/2018</v>
          </cell>
          <cell r="F47" t="str">
            <v>5/16/2038</v>
          </cell>
          <cell r="G47" t="str">
            <v>HOME</v>
          </cell>
          <cell r="H47" t="str">
            <v>Spring 2014</v>
          </cell>
          <cell r="I47" t="str">
            <v>N/A</v>
          </cell>
        </row>
        <row r="48">
          <cell r="C48" t="str">
            <v>Clinch View Manor Apartments</v>
          </cell>
          <cell r="D48" t="str">
            <v>People Incorporated Housing Group</v>
          </cell>
          <cell r="E48" t="str">
            <v>2/3/2015</v>
          </cell>
          <cell r="F48" t="str">
            <v>2/3/2030</v>
          </cell>
          <cell r="G48" t="str">
            <v>HOME</v>
          </cell>
          <cell r="H48" t="str">
            <v>Spring 2013</v>
          </cell>
          <cell r="I48" t="str">
            <v>N/A</v>
          </cell>
        </row>
        <row r="49">
          <cell r="C49" t="str">
            <v>College Green Apartments II</v>
          </cell>
          <cell r="D49" t="str">
            <v>Community Housing Partners</v>
          </cell>
          <cell r="E49" t="str">
            <v>2/6/2009</v>
          </cell>
          <cell r="F49" t="str">
            <v>2/6/2024</v>
          </cell>
          <cell r="G49" t="str">
            <v>HOME</v>
          </cell>
          <cell r="H49" t="str">
            <v/>
          </cell>
          <cell r="I49" t="str">
            <v>N/A</v>
          </cell>
        </row>
        <row r="50">
          <cell r="C50" t="str">
            <v>Commerce Village</v>
          </cell>
          <cell r="D50" t="str">
            <v>Harrisonburg Redevelopment and Housing Authority</v>
          </cell>
          <cell r="E50" t="str">
            <v>5/2/2016</v>
          </cell>
          <cell r="F50" t="str">
            <v>5/2/2036</v>
          </cell>
          <cell r="G50" t="str">
            <v>HOME</v>
          </cell>
          <cell r="H50" t="str">
            <v>Spring 2014</v>
          </cell>
          <cell r="I50" t="str">
            <v>N/A</v>
          </cell>
        </row>
        <row r="51">
          <cell r="C51" t="str">
            <v>Crescent Square</v>
          </cell>
          <cell r="D51" t="str">
            <v>Virginia Supportive Housing</v>
          </cell>
          <cell r="E51" t="str">
            <v>7/27/2016</v>
          </cell>
          <cell r="F51" t="str">
            <v>7/27/2036</v>
          </cell>
          <cell r="G51" t="str">
            <v>HOME</v>
          </cell>
          <cell r="H51" t="str">
            <v>Spring 2013</v>
          </cell>
          <cell r="I51" t="str">
            <v>N/A</v>
          </cell>
        </row>
        <row r="52">
          <cell r="C52" t="str">
            <v>Crewe Village Apartments</v>
          </cell>
          <cell r="D52" t="str">
            <v>TM Associates Development, Inc.</v>
          </cell>
          <cell r="E52" t="str">
            <v>5/18/2021</v>
          </cell>
          <cell r="F52" t="str">
            <v>5/18/2051</v>
          </cell>
          <cell r="G52" t="str">
            <v>NHTF</v>
          </cell>
          <cell r="H52" t="str">
            <v>Fall 2016</v>
          </cell>
          <cell r="I52" t="str">
            <v>N/A</v>
          </cell>
        </row>
        <row r="53">
          <cell r="C53" t="str">
            <v>Culpeper Crossing</v>
          </cell>
          <cell r="D53" t="str">
            <v>People Incorporated Housing Group</v>
          </cell>
          <cell r="E53" t="str">
            <v>5/25/2021</v>
          </cell>
          <cell r="F53" t="str">
            <v>5/25/2051</v>
          </cell>
          <cell r="G53" t="str">
            <v>HOME</v>
          </cell>
          <cell r="H53" t="str">
            <v>Fall 2018</v>
          </cell>
          <cell r="I53" t="str">
            <v>N/A</v>
          </cell>
        </row>
        <row r="54">
          <cell r="C54" t="str">
            <v>Culpepper Garden I</v>
          </cell>
          <cell r="D54" t="str">
            <v>Wesley Housing Development Corporation</v>
          </cell>
          <cell r="E54" t="str">
            <v>4/11/2018</v>
          </cell>
          <cell r="F54" t="str">
            <v>4/11/2038</v>
          </cell>
          <cell r="G54" t="str">
            <v>VHTF</v>
          </cell>
          <cell r="H54" t="str">
            <v>Spring 2017</v>
          </cell>
          <cell r="I54" t="str">
            <v>N/A</v>
          </cell>
        </row>
        <row r="55">
          <cell r="C55" t="str">
            <v>Cypress Landing</v>
          </cell>
          <cell r="D55" t="str">
            <v>Virginia Beach Community Development Corporation</v>
          </cell>
          <cell r="E55" t="str">
            <v>1/27/2021</v>
          </cell>
          <cell r="F55" t="str">
            <v>1/27/2051</v>
          </cell>
          <cell r="G55" t="str">
            <v>HOME</v>
          </cell>
          <cell r="H55" t="str">
            <v>Fall 2015</v>
          </cell>
          <cell r="I55" t="str">
            <v>N/A</v>
          </cell>
        </row>
        <row r="56">
          <cell r="C56" t="str">
            <v>Cypress Landing</v>
          </cell>
          <cell r="D56" t="str">
            <v>Virginia Beach Community Development Corporation</v>
          </cell>
          <cell r="E56" t="str">
            <v>1/27/2021</v>
          </cell>
          <cell r="F56" t="str">
            <v>1/27/2051</v>
          </cell>
          <cell r="G56" t="str">
            <v>NHTF</v>
          </cell>
          <cell r="H56" t="str">
            <v>Fall 2016</v>
          </cell>
          <cell r="I56" t="str">
            <v>Fall 2019</v>
          </cell>
        </row>
        <row r="57">
          <cell r="C57" t="str">
            <v>Cypress Terrace</v>
          </cell>
          <cell r="D57" t="str">
            <v>Newport News Redevelopment and Housing Authority</v>
          </cell>
          <cell r="E57" t="str">
            <v>5/21/2018</v>
          </cell>
          <cell r="F57" t="str">
            <v>5/21/2033</v>
          </cell>
          <cell r="G57" t="str">
            <v>HOME</v>
          </cell>
          <cell r="H57" t="str">
            <v>Fall 2015</v>
          </cell>
          <cell r="I57" t="str">
            <v>N/A</v>
          </cell>
        </row>
        <row r="58">
          <cell r="C58" t="str">
            <v>Daffodil Gardens Phase Two</v>
          </cell>
          <cell r="D58" t="str">
            <v>Chesapeake Bay Housing, Inc.</v>
          </cell>
          <cell r="E58" t="str">
            <v>3/18/2024</v>
          </cell>
          <cell r="F58" t="str">
            <v>3/18/2054</v>
          </cell>
          <cell r="G58" t="str">
            <v>HOME</v>
          </cell>
          <cell r="H58" t="str">
            <v>Spring 2017</v>
          </cell>
          <cell r="I58" t="str">
            <v>Fall 2020</v>
          </cell>
        </row>
        <row r="59">
          <cell r="C59" t="str">
            <v>Daffodil Gardens Phase Two</v>
          </cell>
          <cell r="D59" t="str">
            <v>Chesapeake Bay Housing, Inc.</v>
          </cell>
          <cell r="E59" t="str">
            <v>3/18/2024</v>
          </cell>
          <cell r="F59" t="str">
            <v>3/18/2054</v>
          </cell>
          <cell r="G59" t="str">
            <v>VHTF</v>
          </cell>
          <cell r="H59" t="str">
            <v>Fall 2018</v>
          </cell>
          <cell r="I59" t="str">
            <v>Fall 2022</v>
          </cell>
        </row>
        <row r="60">
          <cell r="C60" t="str">
            <v>Dale Avenue Permanent Supportive Housing</v>
          </cell>
          <cell r="D60" t="str">
            <v>Restoration Housing</v>
          </cell>
          <cell r="E60" t="str">
            <v/>
          </cell>
          <cell r="F60" t="str">
            <v/>
          </cell>
          <cell r="G60" t="str">
            <v>PSH</v>
          </cell>
          <cell r="H60" t="str">
            <v/>
          </cell>
          <cell r="I60" t="str">
            <v>N/A</v>
          </cell>
        </row>
        <row r="61">
          <cell r="C61" t="str">
            <v>Dante Crossing</v>
          </cell>
          <cell r="D61" t="str">
            <v>People Incorporated Housing Group</v>
          </cell>
          <cell r="E61" t="str">
            <v>7/15/2010</v>
          </cell>
          <cell r="F61" t="str">
            <v>7/15/2030</v>
          </cell>
          <cell r="G61" t="str">
            <v>HOME</v>
          </cell>
          <cell r="H61" t="str">
            <v/>
          </cell>
          <cell r="I61" t="str">
            <v>N/A</v>
          </cell>
        </row>
        <row r="62">
          <cell r="C62" t="str">
            <v>Deskins Apartments</v>
          </cell>
          <cell r="D62" t="str">
            <v>People Incorporated Housing Group</v>
          </cell>
          <cell r="E62" t="str">
            <v>5/7/2005</v>
          </cell>
          <cell r="F62" t="str">
            <v>5/7/2025</v>
          </cell>
          <cell r="G62" t="str">
            <v>HOME</v>
          </cell>
          <cell r="H62" t="str">
            <v/>
          </cell>
          <cell r="I62" t="str">
            <v>N/A</v>
          </cell>
        </row>
        <row r="63">
          <cell r="C63" t="str">
            <v>DHCD Apartments</v>
          </cell>
          <cell r="D63" t="str">
            <v>Virginia Department of Housing and Community Development</v>
          </cell>
          <cell r="E63" t="str">
            <v>10/1/2015</v>
          </cell>
          <cell r="F63" t="str">
            <v>9/30/2035</v>
          </cell>
          <cell r="G63" t="str">
            <v>HOME</v>
          </cell>
          <cell r="H63" t="str">
            <v/>
          </cell>
          <cell r="I63" t="str">
            <v>N/A</v>
          </cell>
        </row>
        <row r="64">
          <cell r="C64" t="str">
            <v>Dresden Apartments</v>
          </cell>
          <cell r="D64" t="str">
            <v>Hampton Newport News Community Services Board</v>
          </cell>
          <cell r="E64" t="str">
            <v>5/5/2009</v>
          </cell>
          <cell r="F64" t="str">
            <v>5/5/2024</v>
          </cell>
          <cell r="G64" t="str">
            <v>HOME</v>
          </cell>
          <cell r="H64" t="str">
            <v/>
          </cell>
          <cell r="I64" t="str">
            <v>N/A</v>
          </cell>
        </row>
        <row r="65">
          <cell r="C65" t="str">
            <v>Essex Manor Apartments</v>
          </cell>
          <cell r="D65" t="str">
            <v>People Incorporated Housing Group</v>
          </cell>
          <cell r="E65" t="str">
            <v>10/11/2019</v>
          </cell>
          <cell r="F65" t="str">
            <v>10/11/2034</v>
          </cell>
          <cell r="G65" t="str">
            <v>HOME</v>
          </cell>
          <cell r="H65" t="str">
            <v>Fall 2016</v>
          </cell>
          <cell r="I65" t="str">
            <v>N/A</v>
          </cell>
        </row>
        <row r="66">
          <cell r="C66" t="str">
            <v>Freedom Lane</v>
          </cell>
          <cell r="D66" t="str">
            <v>Wytheville Redevelopment and Housing Authority</v>
          </cell>
          <cell r="E66" t="str">
            <v>3/20/2018</v>
          </cell>
          <cell r="F66" t="str">
            <v>3/20/2038</v>
          </cell>
          <cell r="G66" t="str">
            <v>HOME</v>
          </cell>
          <cell r="H66" t="str">
            <v>Spring 2015</v>
          </cell>
          <cell r="I66" t="str">
            <v>N/A</v>
          </cell>
        </row>
        <row r="67">
          <cell r="C67" t="str">
            <v>Gilliam Place East</v>
          </cell>
          <cell r="D67" t="str">
            <v>Arlington Partnership for Affordable Housing</v>
          </cell>
          <cell r="E67" t="str">
            <v/>
          </cell>
          <cell r="F67" t="str">
            <v/>
          </cell>
          <cell r="G67" t="str">
            <v>VHTF</v>
          </cell>
          <cell r="H67" t="str">
            <v>Fall 2016</v>
          </cell>
          <cell r="I67" t="str">
            <v>N/A</v>
          </cell>
        </row>
        <row r="68">
          <cell r="C68" t="str">
            <v>Gilmer Housing</v>
          </cell>
          <cell r="D68" t="str">
            <v>Roanoke Redevelopment and Housing Authority</v>
          </cell>
          <cell r="E68" t="str">
            <v>4/5/2001</v>
          </cell>
          <cell r="F68" t="str">
            <v>4/5/2021</v>
          </cell>
          <cell r="G68" t="str">
            <v>HOME</v>
          </cell>
          <cell r="H68" t="str">
            <v/>
          </cell>
          <cell r="I68" t="str">
            <v>N/A</v>
          </cell>
        </row>
        <row r="69">
          <cell r="C69" t="str">
            <v>Glenwood Ridge Apartments</v>
          </cell>
          <cell r="D69" t="str">
            <v>Humanities Foundation</v>
          </cell>
          <cell r="E69" t="str">
            <v>2/24/2021</v>
          </cell>
          <cell r="F69" t="str">
            <v>2/24/2041</v>
          </cell>
          <cell r="G69" t="str">
            <v>VHTF</v>
          </cell>
          <cell r="H69" t="str">
            <v>Spring 2018</v>
          </cell>
          <cell r="I69" t="str">
            <v>N/A</v>
          </cell>
        </row>
        <row r="70">
          <cell r="C70" t="str">
            <v>Gosnold Apartments</v>
          </cell>
          <cell r="D70" t="str">
            <v>Virginia Supportive Housing</v>
          </cell>
          <cell r="E70" t="str">
            <v>1/15/2008</v>
          </cell>
          <cell r="F70" t="str">
            <v>1/15/2023</v>
          </cell>
          <cell r="G70" t="str">
            <v>HOME</v>
          </cell>
          <cell r="H70" t="str">
            <v/>
          </cell>
          <cell r="I70" t="str">
            <v>N/A</v>
          </cell>
        </row>
        <row r="71">
          <cell r="C71" t="str">
            <v>Grady Crescent (Canterbury Crossing)</v>
          </cell>
          <cell r="D71" t="str">
            <v>Community Housing Partners</v>
          </cell>
          <cell r="E71" t="str">
            <v>10/18/1999</v>
          </cell>
          <cell r="F71" t="str">
            <v>11/1/2014</v>
          </cell>
          <cell r="G71" t="str">
            <v>HOME</v>
          </cell>
          <cell r="H71" t="str">
            <v/>
          </cell>
          <cell r="I71" t="str">
            <v>N/A</v>
          </cell>
        </row>
        <row r="72">
          <cell r="C72" t="str">
            <v>Groom School Apartments-IDIS #15621</v>
          </cell>
          <cell r="D72" t="str">
            <v>Landmark Asset Services, Inc</v>
          </cell>
          <cell r="E72" t="str">
            <v>10/14/2020</v>
          </cell>
          <cell r="F72" t="str">
            <v>10/14/2040</v>
          </cell>
          <cell r="G72" t="str">
            <v>HOME</v>
          </cell>
          <cell r="H72" t="str">
            <v>Fall 2017</v>
          </cell>
          <cell r="I72" t="str">
            <v>N/A</v>
          </cell>
        </row>
        <row r="73">
          <cell r="C73" t="str">
            <v>HOPE MRCSB Group Homes</v>
          </cell>
          <cell r="D73" t="str">
            <v>Helping Overcome Poverty's Existence, Inc.</v>
          </cell>
          <cell r="E73" t="str">
            <v>12/4/2018</v>
          </cell>
          <cell r="F73" t="str">
            <v>12/4/2038</v>
          </cell>
          <cell r="G73" t="str">
            <v>VHTF</v>
          </cell>
          <cell r="H73" t="str">
            <v>Fall 2016</v>
          </cell>
          <cell r="I73" t="str">
            <v>N/A</v>
          </cell>
        </row>
        <row r="74">
          <cell r="C74" t="str">
            <v>Hunting Hill</v>
          </cell>
          <cell r="D74" t="str">
            <v>Community Housing Partners</v>
          </cell>
          <cell r="E74" t="str">
            <v>10/13/2016</v>
          </cell>
          <cell r="F74" t="str">
            <v>10/13/2031</v>
          </cell>
          <cell r="G74" t="str">
            <v>HOME</v>
          </cell>
          <cell r="H74" t="str">
            <v>Spring 2013</v>
          </cell>
          <cell r="I74" t="str">
            <v>N/A</v>
          </cell>
        </row>
        <row r="75">
          <cell r="C75" t="str">
            <v>Huntington Village</v>
          </cell>
          <cell r="D75" t="str">
            <v>Dakota Partners, Inc.</v>
          </cell>
          <cell r="E75" t="str">
            <v>5/31/2022</v>
          </cell>
          <cell r="F75" t="str">
            <v>5/31/2052</v>
          </cell>
          <cell r="G75" t="str">
            <v>VHTF</v>
          </cell>
          <cell r="H75" t="str">
            <v>Spring 2019</v>
          </cell>
          <cell r="I75" t="str">
            <v>N/A</v>
          </cell>
        </row>
        <row r="76">
          <cell r="C76" t="str">
            <v>Independence House</v>
          </cell>
          <cell r="D76" t="str">
            <v>Virginia Supportive Housing</v>
          </cell>
          <cell r="E76" t="str">
            <v>2/17/2006</v>
          </cell>
          <cell r="F76" t="str">
            <v>2/17/2016</v>
          </cell>
          <cell r="G76" t="str">
            <v>HOME</v>
          </cell>
          <cell r="H76" t="str">
            <v/>
          </cell>
          <cell r="I76" t="str">
            <v>N/A</v>
          </cell>
        </row>
        <row r="77">
          <cell r="C77" t="str">
            <v>indian Village Phase II (Hillcrest Heights)</v>
          </cell>
          <cell r="D77" t="str">
            <v>Roanoke Redevelopment and Housing Authority</v>
          </cell>
          <cell r="E77" t="str">
            <v>10/21/2008</v>
          </cell>
          <cell r="F77" t="str">
            <v>10/21/2028</v>
          </cell>
          <cell r="G77" t="str">
            <v>HOME</v>
          </cell>
          <cell r="H77" t="str">
            <v/>
          </cell>
          <cell r="I77" t="str">
            <v>N/A</v>
          </cell>
        </row>
        <row r="78">
          <cell r="C78" t="str">
            <v>Jackson Ward Mixed Income</v>
          </cell>
          <cell r="D78" t="str">
            <v>Enterprise Community Development</v>
          </cell>
          <cell r="E78" t="str">
            <v>10/2/2020</v>
          </cell>
          <cell r="F78" t="str">
            <v>10/2/2040</v>
          </cell>
          <cell r="G78" t="str">
            <v>VHTF</v>
          </cell>
          <cell r="H78" t="str">
            <v>Fall 2016</v>
          </cell>
          <cell r="I78" t="str">
            <v>N/A</v>
          </cell>
        </row>
        <row r="79">
          <cell r="C79" t="str">
            <v>James River Apartments</v>
          </cell>
          <cell r="D79" t="str">
            <v>Virginia Supportive Housing</v>
          </cell>
          <cell r="E79" t="str">
            <v>7/28/2008</v>
          </cell>
          <cell r="F79" t="str">
            <v>7/28/2028</v>
          </cell>
          <cell r="G79" t="str">
            <v>HOME</v>
          </cell>
          <cell r="H79" t="str">
            <v/>
          </cell>
          <cell r="I79" t="str">
            <v>N/A</v>
          </cell>
        </row>
        <row r="80">
          <cell r="C80" t="str">
            <v>Keswick Apartments</v>
          </cell>
          <cell r="D80" t="str">
            <v>Humanities Foundation</v>
          </cell>
          <cell r="E80" t="str">
            <v>3/3/2021</v>
          </cell>
          <cell r="F80" t="str">
            <v>3/3/2041</v>
          </cell>
          <cell r="G80" t="str">
            <v>VHTF</v>
          </cell>
          <cell r="H80" t="str">
            <v>Spring 2017</v>
          </cell>
          <cell r="I80" t="str">
            <v>N/A</v>
          </cell>
        </row>
        <row r="81">
          <cell r="C81" t="str">
            <v>Keswick Apartments II</v>
          </cell>
          <cell r="D81" t="str">
            <v>Humanities Foundation</v>
          </cell>
          <cell r="E81" t="str">
            <v>6/16/2021</v>
          </cell>
          <cell r="F81" t="str">
            <v>6/16/2051</v>
          </cell>
          <cell r="G81" t="str">
            <v>VHTF</v>
          </cell>
          <cell r="H81" t="str">
            <v>Spring 2019</v>
          </cell>
          <cell r="I81" t="str">
            <v>N/A</v>
          </cell>
        </row>
        <row r="82">
          <cell r="C82" t="str">
            <v>Keswick Sr. Apartments</v>
          </cell>
          <cell r="D82" t="str">
            <v>Humanities Foundation</v>
          </cell>
          <cell r="E82" t="str">
            <v>11/30/2021</v>
          </cell>
          <cell r="F82" t="str">
            <v>11/30/2051</v>
          </cell>
          <cell r="G82" t="str">
            <v>VHTF</v>
          </cell>
          <cell r="H82" t="str">
            <v>Spring 2020</v>
          </cell>
          <cell r="I82" t="str">
            <v>N/A</v>
          </cell>
        </row>
        <row r="83">
          <cell r="C83" t="str">
            <v>Kilmarnock Village</v>
          </cell>
          <cell r="D83" t="str">
            <v>Petersburg Community Development Corporation, Inc.</v>
          </cell>
          <cell r="E83" t="str">
            <v>10/21/2022</v>
          </cell>
          <cell r="F83" t="str">
            <v>10/21/2052</v>
          </cell>
          <cell r="G83" t="str">
            <v>VHTF</v>
          </cell>
          <cell r="H83" t="str">
            <v>Fall 2020</v>
          </cell>
          <cell r="I83" t="str">
            <v>N/A</v>
          </cell>
        </row>
        <row r="84">
          <cell r="C84" t="str">
            <v>King William Manor</v>
          </cell>
          <cell r="D84" t="str">
            <v>MARK-DANA CORPORATION</v>
          </cell>
          <cell r="E84" t="str">
            <v>1/12/2022</v>
          </cell>
          <cell r="F84" t="str">
            <v>1/12/2052</v>
          </cell>
          <cell r="G84" t="str">
            <v>VHTF</v>
          </cell>
          <cell r="H84" t="str">
            <v>Spring 2020</v>
          </cell>
          <cell r="I84" t="str">
            <v>N/A</v>
          </cell>
        </row>
        <row r="85">
          <cell r="C85" t="str">
            <v>Kings Arms</v>
          </cell>
          <cell r="D85" t="str">
            <v>Hampton Redevelopment and Housing Authority</v>
          </cell>
          <cell r="E85" t="str">
            <v>1/10/2019</v>
          </cell>
          <cell r="F85" t="str">
            <v>1/10/2039</v>
          </cell>
          <cell r="G85" t="str">
            <v>HOME</v>
          </cell>
          <cell r="H85" t="str">
            <v>Spring 2016</v>
          </cell>
          <cell r="I85" t="str">
            <v>N/A</v>
          </cell>
        </row>
        <row r="86">
          <cell r="C86" t="str">
            <v>Kippax Place</v>
          </cell>
          <cell r="D86" t="str">
            <v>Community Housing Partners</v>
          </cell>
          <cell r="E86" t="str">
            <v>10/4/2018</v>
          </cell>
          <cell r="F86" t="str">
            <v>10/4/2033</v>
          </cell>
          <cell r="G86" t="str">
            <v>HOME</v>
          </cell>
          <cell r="H86" t="str">
            <v>Fall 2014</v>
          </cell>
          <cell r="I86" t="str">
            <v>N/A</v>
          </cell>
        </row>
        <row r="87">
          <cell r="C87" t="str">
            <v>Lafayette Square Apts.</v>
          </cell>
          <cell r="D87" t="str">
            <v>Community Housing Partners</v>
          </cell>
          <cell r="E87" t="str">
            <v>10/21/2008</v>
          </cell>
          <cell r="F87" t="str">
            <v>10/21/2023</v>
          </cell>
          <cell r="G87" t="str">
            <v>HOME</v>
          </cell>
          <cell r="H87" t="str">
            <v/>
          </cell>
          <cell r="I87" t="str">
            <v>N/A</v>
          </cell>
        </row>
        <row r="88">
          <cell r="C88" t="str">
            <v>Lafayette Village Elderly</v>
          </cell>
          <cell r="D88" t="str">
            <v>Community Housing Partners</v>
          </cell>
          <cell r="E88" t="str">
            <v>10/21/2008</v>
          </cell>
          <cell r="F88" t="str">
            <v>10/21/2023</v>
          </cell>
          <cell r="G88" t="str">
            <v>HOME</v>
          </cell>
          <cell r="H88" t="str">
            <v/>
          </cell>
          <cell r="I88" t="str">
            <v>N/A</v>
          </cell>
        </row>
        <row r="89">
          <cell r="C89" t="str">
            <v>Lafayette Village Family</v>
          </cell>
          <cell r="D89" t="str">
            <v>Community Housing Partners</v>
          </cell>
          <cell r="E89" t="str">
            <v>10/21/2008</v>
          </cell>
          <cell r="F89" t="str">
            <v>10/21/2023</v>
          </cell>
          <cell r="G89" t="str">
            <v>HOME</v>
          </cell>
          <cell r="H89" t="str">
            <v/>
          </cell>
          <cell r="I89" t="str">
            <v>N/A</v>
          </cell>
        </row>
        <row r="90">
          <cell r="C90" t="str">
            <v>Lassiter Courts</v>
          </cell>
          <cell r="D90" t="str">
            <v>Newport News Redevelopment and Housing Authority</v>
          </cell>
          <cell r="E90" t="str">
            <v>5/27/2021</v>
          </cell>
          <cell r="F90" t="str">
            <v>5/27/2051</v>
          </cell>
          <cell r="G90" t="str">
            <v>NHTF</v>
          </cell>
          <cell r="H90" t="str">
            <v>Fall 2017</v>
          </cell>
          <cell r="I90" t="str">
            <v>N/A</v>
          </cell>
        </row>
        <row r="91">
          <cell r="C91" t="str">
            <v>Leggett Building Apartments</v>
          </cell>
          <cell r="D91" t="str">
            <v>Taylor Hollow Construction</v>
          </cell>
          <cell r="E91" t="str">
            <v>2/1/2024</v>
          </cell>
          <cell r="F91" t="str">
            <v>2/1/2054</v>
          </cell>
          <cell r="G91" t="str">
            <v>HIEE</v>
          </cell>
          <cell r="H91" t="str">
            <v>Fall 2021</v>
          </cell>
          <cell r="I91" t="str">
            <v>N/A</v>
          </cell>
        </row>
        <row r="92">
          <cell r="C92" t="str">
            <v>Leggett Building Apartments</v>
          </cell>
          <cell r="D92" t="str">
            <v>Taylor Hollow Construction</v>
          </cell>
          <cell r="E92" t="str">
            <v>2/1/2024</v>
          </cell>
          <cell r="F92" t="str">
            <v>2/1/2054</v>
          </cell>
          <cell r="G92" t="str">
            <v>HOME</v>
          </cell>
          <cell r="H92" t="str">
            <v>Fall 2021</v>
          </cell>
          <cell r="I92" t="str">
            <v>N/A</v>
          </cell>
        </row>
        <row r="93">
          <cell r="C93" t="str">
            <v>Lily Ridge</v>
          </cell>
          <cell r="D93" t="str">
            <v>Lily Ridge VA LLC</v>
          </cell>
          <cell r="E93" t="str">
            <v>5/19/2016</v>
          </cell>
          <cell r="F93" t="str">
            <v>5/19/2036</v>
          </cell>
          <cell r="G93" t="str">
            <v>HOME</v>
          </cell>
          <cell r="H93" t="str">
            <v>Fall 2013</v>
          </cell>
          <cell r="I93" t="str">
            <v>N/A</v>
          </cell>
        </row>
        <row r="94">
          <cell r="C94" t="str">
            <v>Lindsay Hill Apartments</v>
          </cell>
          <cell r="D94" t="str">
            <v>Community Housing Partners</v>
          </cell>
          <cell r="E94" t="str">
            <v>12/13/2018</v>
          </cell>
          <cell r="F94" t="str">
            <v>12/13/2038</v>
          </cell>
          <cell r="G94" t="str">
            <v>VHTF</v>
          </cell>
          <cell r="H94" t="str">
            <v>Fall 2016</v>
          </cell>
          <cell r="I94" t="str">
            <v>N/A</v>
          </cell>
        </row>
        <row r="95">
          <cell r="C95" t="str">
            <v>Luray Meadows Apartments IDIS 16486</v>
          </cell>
          <cell r="D95" t="str">
            <v>People Incorporated Housing Group</v>
          </cell>
          <cell r="E95" t="str">
            <v>5/8/2023</v>
          </cell>
          <cell r="F95" t="str">
            <v>5/8/2053</v>
          </cell>
          <cell r="G95" t="str">
            <v>HOME</v>
          </cell>
          <cell r="H95" t="str">
            <v>Spring 2019</v>
          </cell>
          <cell r="I95" t="str">
            <v>N/A</v>
          </cell>
        </row>
        <row r="96">
          <cell r="C96" t="str">
            <v>Market Heights Apartments 4%</v>
          </cell>
          <cell r="D96" t="str">
            <v>The Lawson Companies</v>
          </cell>
          <cell r="E96" t="str">
            <v>12/27/2023</v>
          </cell>
          <cell r="F96" t="str">
            <v>12/27/2053</v>
          </cell>
          <cell r="G96" t="str">
            <v>VHTF</v>
          </cell>
          <cell r="H96" t="str">
            <v>Fall 2022</v>
          </cell>
          <cell r="I96" t="str">
            <v>N/A</v>
          </cell>
        </row>
        <row r="97">
          <cell r="C97" t="str">
            <v>Market Heights Apartments 9%</v>
          </cell>
          <cell r="D97" t="str">
            <v>The Lawson Companies</v>
          </cell>
          <cell r="E97" t="str">
            <v>12/27/2023</v>
          </cell>
          <cell r="F97" t="str">
            <v>12/27/2053</v>
          </cell>
          <cell r="G97" t="str">
            <v>VHTF</v>
          </cell>
          <cell r="H97" t="str">
            <v>Fall 2022</v>
          </cell>
          <cell r="I97" t="str">
            <v>N/A</v>
          </cell>
        </row>
        <row r="98">
          <cell r="C98" t="str">
            <v>Market Square IV</v>
          </cell>
          <cell r="D98" t="str">
            <v>Better Housing Coalition Sponsored</v>
          </cell>
          <cell r="E98" t="str">
            <v>3/10/2021</v>
          </cell>
          <cell r="F98" t="str">
            <v>3/10/2051</v>
          </cell>
          <cell r="G98" t="str">
            <v>HOME</v>
          </cell>
          <cell r="H98" t="str">
            <v>Spring 2019</v>
          </cell>
          <cell r="I98" t="str">
            <v>N/A</v>
          </cell>
        </row>
        <row r="99">
          <cell r="C99" t="str">
            <v>Mays Street Housing</v>
          </cell>
          <cell r="D99" t="str">
            <v>Rush Homes</v>
          </cell>
          <cell r="E99" t="str">
            <v>5/1/2009</v>
          </cell>
          <cell r="F99" t="str">
            <v>5/1/2024</v>
          </cell>
          <cell r="G99" t="str">
            <v>HOME</v>
          </cell>
          <cell r="H99" t="str">
            <v/>
          </cell>
          <cell r="I99" t="str">
            <v>N/A</v>
          </cell>
        </row>
        <row r="100">
          <cell r="C100" t="str">
            <v>McCray Court Senior Living</v>
          </cell>
          <cell r="D100" t="str">
            <v>Roanoke Redevelopment and Housing Authority</v>
          </cell>
          <cell r="E100" t="str">
            <v>12/19/2003</v>
          </cell>
          <cell r="F100" t="str">
            <v>12/19/2023</v>
          </cell>
          <cell r="G100" t="str">
            <v>HOME</v>
          </cell>
          <cell r="H100" t="str">
            <v/>
          </cell>
          <cell r="I100" t="str">
            <v>N/A</v>
          </cell>
        </row>
        <row r="101">
          <cell r="C101" t="str">
            <v>Meadowview Apartments</v>
          </cell>
          <cell r="D101" t="str">
            <v>Community Housing Partners</v>
          </cell>
          <cell r="E101" t="str">
            <v>11/14/2005</v>
          </cell>
          <cell r="F101" t="str">
            <v>9/1/2035</v>
          </cell>
          <cell r="G101" t="str">
            <v>HOME</v>
          </cell>
          <cell r="H101" t="str">
            <v/>
          </cell>
          <cell r="I101" t="str">
            <v>N/A</v>
          </cell>
        </row>
        <row r="102">
          <cell r="C102" t="str">
            <v>Miller Homes</v>
          </cell>
          <cell r="D102" t="str">
            <v>Southside Outreach Group Inc</v>
          </cell>
          <cell r="E102" t="str">
            <v>8/8/2016</v>
          </cell>
          <cell r="F102" t="str">
            <v>8/8/2031</v>
          </cell>
          <cell r="G102" t="str">
            <v>HOME</v>
          </cell>
          <cell r="H102" t="str">
            <v>Fall 2013</v>
          </cell>
          <cell r="I102" t="str">
            <v>N/A</v>
          </cell>
        </row>
        <row r="103">
          <cell r="C103" t="str">
            <v>Miller House Supportive Housing</v>
          </cell>
          <cell r="D103" t="str">
            <v>Community Residences, Inc. doing business as CRi</v>
          </cell>
          <cell r="E103" t="str">
            <v/>
          </cell>
          <cell r="F103" t="str">
            <v/>
          </cell>
          <cell r="G103" t="str">
            <v>PSH</v>
          </cell>
          <cell r="H103" t="str">
            <v/>
          </cell>
          <cell r="I103" t="str">
            <v>N/A</v>
          </cell>
        </row>
        <row r="104">
          <cell r="C104" t="str">
            <v>Millview Apartments</v>
          </cell>
          <cell r="D104" t="str">
            <v>People Incorporated Housing Group</v>
          </cell>
          <cell r="E104" t="str">
            <v>5/25/2021</v>
          </cell>
          <cell r="F104" t="str">
            <v>5/25/2051</v>
          </cell>
          <cell r="G104" t="str">
            <v>HOME</v>
          </cell>
          <cell r="H104" t="str">
            <v>Fall 2018</v>
          </cell>
          <cell r="I104" t="str">
            <v>N/A</v>
          </cell>
        </row>
        <row r="105">
          <cell r="C105" t="str">
            <v>Montague Terrace</v>
          </cell>
          <cell r="D105" t="str">
            <v>Humanities Foundation</v>
          </cell>
          <cell r="E105" t="str">
            <v>10/31/2012</v>
          </cell>
          <cell r="F105" t="str">
            <v>10/31/2032</v>
          </cell>
          <cell r="G105" t="str">
            <v>HOME</v>
          </cell>
          <cell r="H105" t="str">
            <v/>
          </cell>
          <cell r="I105" t="str">
            <v>N/A</v>
          </cell>
        </row>
        <row r="106">
          <cell r="C106" t="str">
            <v>Montross Apartments</v>
          </cell>
          <cell r="D106" t="str">
            <v>Community Housing Partners</v>
          </cell>
          <cell r="E106" t="str">
            <v>3/3/2011</v>
          </cell>
          <cell r="F106" t="str">
            <v>3/3/2026</v>
          </cell>
          <cell r="G106" t="str">
            <v>HOME</v>
          </cell>
          <cell r="H106" t="str">
            <v/>
          </cell>
          <cell r="I106" t="str">
            <v>N/A</v>
          </cell>
        </row>
        <row r="107">
          <cell r="C107" t="str">
            <v>Mountain Laurel Manor III</v>
          </cell>
          <cell r="D107" t="str">
            <v>Surber Development and Consulting LLC</v>
          </cell>
          <cell r="E107" t="str">
            <v>2/1/2024</v>
          </cell>
          <cell r="F107" t="str">
            <v>2/1/2054</v>
          </cell>
          <cell r="G107" t="str">
            <v>VHTF</v>
          </cell>
          <cell r="H107" t="str">
            <v>Spring 2023</v>
          </cell>
          <cell r="I107" t="str">
            <v>N/A</v>
          </cell>
        </row>
        <row r="108">
          <cell r="C108" t="str">
            <v>Mt. Sterling Senior 4%</v>
          </cell>
          <cell r="D108" t="str">
            <v>Arlington Partnership for Affordable Housing</v>
          </cell>
          <cell r="E108" t="str">
            <v>12/20/2022</v>
          </cell>
          <cell r="F108" t="str">
            <v>12/20/2052</v>
          </cell>
          <cell r="G108" t="str">
            <v>VHTF</v>
          </cell>
          <cell r="H108" t="str">
            <v>Fall 2019</v>
          </cell>
          <cell r="I108" t="str">
            <v>Fall 2021</v>
          </cell>
        </row>
        <row r="109">
          <cell r="C109" t="str">
            <v>Mt. Sterling Senior 9%</v>
          </cell>
          <cell r="D109" t="str">
            <v>Arlington Partnership for Affordable Housing</v>
          </cell>
          <cell r="E109" t="str">
            <v>12/21/2022</v>
          </cell>
          <cell r="F109" t="str">
            <v>12/21/2052</v>
          </cell>
          <cell r="G109" t="str">
            <v>VHTF</v>
          </cell>
          <cell r="H109" t="str">
            <v>Fall 2021</v>
          </cell>
          <cell r="I109" t="str">
            <v>N/A</v>
          </cell>
        </row>
        <row r="110">
          <cell r="C110" t="str">
            <v>New Clay House II</v>
          </cell>
          <cell r="D110" t="str">
            <v>Virginia Supportive Housing</v>
          </cell>
          <cell r="E110" t="str">
            <v>10/11/2019</v>
          </cell>
          <cell r="F110" t="str">
            <v>10/11/2049</v>
          </cell>
          <cell r="G110" t="str">
            <v>NHTF</v>
          </cell>
          <cell r="H110" t="str">
            <v>Fall 2016</v>
          </cell>
          <cell r="I110" t="str">
            <v>N/A</v>
          </cell>
        </row>
        <row r="111">
          <cell r="C111" t="str">
            <v>New Clay House II</v>
          </cell>
          <cell r="D111" t="str">
            <v>Virginia Supportive Housing</v>
          </cell>
          <cell r="E111" t="str">
            <v>10/11/2019</v>
          </cell>
          <cell r="F111" t="str">
            <v>10/11/2049</v>
          </cell>
          <cell r="G111" t="str">
            <v>HOME</v>
          </cell>
          <cell r="H111" t="str">
            <v>Spring 2016</v>
          </cell>
          <cell r="I111" t="str">
            <v>N/A</v>
          </cell>
        </row>
        <row r="112">
          <cell r="C112" t="str">
            <v>New Home Construction - Oak Street - ICF</v>
          </cell>
          <cell r="D112" t="str">
            <v>Community Havens, Inc.</v>
          </cell>
          <cell r="E112" t="str">
            <v/>
          </cell>
          <cell r="F112" t="str">
            <v/>
          </cell>
          <cell r="G112" t="str">
            <v>VHTF</v>
          </cell>
          <cell r="H112" t="str">
            <v>Fall 2019</v>
          </cell>
        </row>
        <row r="113">
          <cell r="C113" t="str">
            <v>New Home Construction - Oak Street - ICF</v>
          </cell>
          <cell r="D113" t="str">
            <v>Community Havens, Inc.</v>
          </cell>
          <cell r="E113" t="str">
            <v/>
          </cell>
          <cell r="F113" t="str">
            <v/>
          </cell>
          <cell r="G113" t="str">
            <v>PSH</v>
          </cell>
          <cell r="H113" t="str">
            <v/>
          </cell>
          <cell r="I113" t="str">
            <v>N/A</v>
          </cell>
        </row>
        <row r="114">
          <cell r="C114" t="str">
            <v>New Lake Anne House</v>
          </cell>
          <cell r="D114" t="str">
            <v>Enterprise Community Development</v>
          </cell>
          <cell r="E114" t="str">
            <v>10/12/2016</v>
          </cell>
          <cell r="F114" t="str">
            <v>10/12/2051</v>
          </cell>
          <cell r="G114" t="str">
            <v>VHTF</v>
          </cell>
          <cell r="H114" t="str">
            <v>Spring 2019</v>
          </cell>
          <cell r="I114" t="str">
            <v>N/A</v>
          </cell>
        </row>
        <row r="115">
          <cell r="C115" t="str">
            <v>New Phoenix Village</v>
          </cell>
          <cell r="D115" t="str">
            <v>Hampton Newport News Community Services Board</v>
          </cell>
          <cell r="E115" t="str">
            <v>9/26/2016</v>
          </cell>
          <cell r="F115" t="str">
            <v>9/26/2031</v>
          </cell>
          <cell r="G115" t="str">
            <v>HOME</v>
          </cell>
          <cell r="H115" t="str">
            <v>Spring 2013</v>
          </cell>
          <cell r="I115" t="str">
            <v>N/A</v>
          </cell>
        </row>
        <row r="116">
          <cell r="C116" t="str">
            <v>North Danville/West Thomas St. Redevelopment Project</v>
          </cell>
          <cell r="D116" t="str">
            <v>Southside Outreach Group Inc</v>
          </cell>
          <cell r="E116" t="str">
            <v>10/26/2021</v>
          </cell>
          <cell r="F116" t="str">
            <v>10/26/2036</v>
          </cell>
          <cell r="G116" t="str">
            <v>HOME</v>
          </cell>
          <cell r="H116" t="str">
            <v>Spring 2018</v>
          </cell>
          <cell r="I116" t="str">
            <v>N/A</v>
          </cell>
        </row>
        <row r="117">
          <cell r="C117" t="str">
            <v>Northway Apartments</v>
          </cell>
          <cell r="D117" t="str">
            <v>Community Housing Partners</v>
          </cell>
          <cell r="E117" t="str">
            <v>12/16/2002</v>
          </cell>
          <cell r="F117" t="str">
            <v>12/16/2017</v>
          </cell>
          <cell r="G117" t="str">
            <v>HOME</v>
          </cell>
          <cell r="H117" t="str">
            <v/>
          </cell>
          <cell r="I117" t="str">
            <v>N/A</v>
          </cell>
        </row>
        <row r="118">
          <cell r="C118" t="str">
            <v>Oakwood North</v>
          </cell>
          <cell r="D118" t="str">
            <v>Arlington Partnership for Affordable Housing</v>
          </cell>
          <cell r="E118" t="str">
            <v>1/9/2024</v>
          </cell>
          <cell r="F118" t="str">
            <v>1/9/2054</v>
          </cell>
          <cell r="G118" t="str">
            <v>VHTF</v>
          </cell>
          <cell r="H118" t="str">
            <v>Fall 2020</v>
          </cell>
          <cell r="I118" t="str">
            <v>N/A</v>
          </cell>
        </row>
        <row r="119">
          <cell r="C119" t="str">
            <v>Old Forest Village</v>
          </cell>
          <cell r="D119" t="str">
            <v>Rush Homes</v>
          </cell>
          <cell r="E119" t="str">
            <v>1/29/2019</v>
          </cell>
          <cell r="F119" t="str">
            <v>1/29/2039</v>
          </cell>
          <cell r="G119" t="str">
            <v>HOME</v>
          </cell>
          <cell r="H119" t="str">
            <v>Spring 2015</v>
          </cell>
          <cell r="I119" t="str">
            <v>N/A</v>
          </cell>
        </row>
        <row r="120">
          <cell r="C120" t="str">
            <v>Old Forest Village</v>
          </cell>
          <cell r="D120" t="str">
            <v>Rush Homes</v>
          </cell>
          <cell r="E120" t="str">
            <v>1/29/2019</v>
          </cell>
          <cell r="F120" t="str">
            <v>1/29/2039</v>
          </cell>
          <cell r="G120" t="str">
            <v>NHTF</v>
          </cell>
          <cell r="H120" t="str">
            <v>Fall 2016</v>
          </cell>
          <cell r="I120" t="str">
            <v>N/A</v>
          </cell>
        </row>
        <row r="121">
          <cell r="C121" t="str">
            <v>Old Prices Fork School Senior Housing Project</v>
          </cell>
          <cell r="D121" t="str">
            <v>Taylor Hollow Construction</v>
          </cell>
          <cell r="E121" t="str">
            <v>11/29/2018</v>
          </cell>
          <cell r="F121" t="str">
            <v>11/29/2033</v>
          </cell>
          <cell r="G121" t="str">
            <v>HOME</v>
          </cell>
          <cell r="H121" t="str">
            <v>Spring 2015</v>
          </cell>
          <cell r="I121" t="str">
            <v>N/A</v>
          </cell>
        </row>
        <row r="122">
          <cell r="C122" t="str">
            <v>Old Prices Fork School Senior Housing Project</v>
          </cell>
          <cell r="D122" t="str">
            <v>Taylor Hollow Construction</v>
          </cell>
          <cell r="E122" t="str">
            <v>11/29/2018</v>
          </cell>
          <cell r="F122" t="str">
            <v>11/29/2033</v>
          </cell>
          <cell r="G122" t="str">
            <v>VCI - VHTF</v>
          </cell>
          <cell r="H122" t="str">
            <v>Spring 2015</v>
          </cell>
          <cell r="I122" t="str">
            <v>N/A</v>
          </cell>
        </row>
        <row r="123">
          <cell r="C123" t="str">
            <v>Omni Park Place Senior Apartments</v>
          </cell>
          <cell r="D123" t="str">
            <v>Project:Homes</v>
          </cell>
          <cell r="E123" t="str">
            <v>12/20/2021</v>
          </cell>
          <cell r="F123" t="str">
            <v>12/20/2051</v>
          </cell>
          <cell r="G123" t="str">
            <v>VHTF</v>
          </cell>
          <cell r="H123" t="str">
            <v>Fall 2020</v>
          </cell>
          <cell r="I123" t="str">
            <v>N/A</v>
          </cell>
        </row>
        <row r="124">
          <cell r="C124" t="str">
            <v>Omni Park Place Senior Apartments</v>
          </cell>
          <cell r="D124" t="str">
            <v>Project:Homes</v>
          </cell>
          <cell r="E124" t="str">
            <v>12/20/2021</v>
          </cell>
          <cell r="F124" t="str">
            <v>12/20/2051</v>
          </cell>
          <cell r="G124" t="str">
            <v>HOME</v>
          </cell>
          <cell r="H124" t="str">
            <v>Spring 2020</v>
          </cell>
          <cell r="I124" t="str">
            <v>N/A</v>
          </cell>
        </row>
        <row r="125">
          <cell r="C125" t="str">
            <v>Orchard Grove (Pearisburg Townhomes)</v>
          </cell>
          <cell r="D125" t="str">
            <v>Community Housing Partners</v>
          </cell>
          <cell r="E125" t="str">
            <v>3/15/2000</v>
          </cell>
          <cell r="F125" t="str">
            <v>4/1/2020</v>
          </cell>
          <cell r="G125" t="str">
            <v>HOME</v>
          </cell>
          <cell r="H125" t="str">
            <v/>
          </cell>
          <cell r="I125" t="str">
            <v>N/A</v>
          </cell>
        </row>
        <row r="126">
          <cell r="C126" t="str">
            <v>Ovation at Arrowbrook - 9%</v>
          </cell>
          <cell r="D126" t="str">
            <v>SCG Development Partners, LLC</v>
          </cell>
          <cell r="E126" t="str">
            <v>12/6/2023</v>
          </cell>
          <cell r="F126" t="str">
            <v>12/6/2053</v>
          </cell>
          <cell r="G126" t="str">
            <v>NHTF</v>
          </cell>
          <cell r="H126" t="str">
            <v>Fall 2020</v>
          </cell>
          <cell r="I126" t="str">
            <v>N/A</v>
          </cell>
        </row>
        <row r="127">
          <cell r="C127" t="str">
            <v>Ovation at Arrowbrook - 9%</v>
          </cell>
          <cell r="D127" t="str">
            <v>SCG Development Partners, LLC</v>
          </cell>
          <cell r="E127" t="str">
            <v>12/6/2023</v>
          </cell>
          <cell r="F127" t="str">
            <v>12/6/2053</v>
          </cell>
          <cell r="G127" t="str">
            <v>VHTF</v>
          </cell>
          <cell r="H127" t="str">
            <v>Fall 2020</v>
          </cell>
          <cell r="I127" t="str">
            <v>N/A</v>
          </cell>
        </row>
        <row r="128">
          <cell r="C128" t="str">
            <v>Overlook Terrace Apartments</v>
          </cell>
          <cell r="D128" t="str">
            <v>Community Housing Partners</v>
          </cell>
          <cell r="E128" t="str">
            <v>5/11/2016</v>
          </cell>
          <cell r="F128" t="str">
            <v>5/11/2036</v>
          </cell>
          <cell r="G128" t="str">
            <v>HOME</v>
          </cell>
          <cell r="H128" t="str">
            <v>Spring 2013</v>
          </cell>
          <cell r="I128" t="str">
            <v>N/A</v>
          </cell>
        </row>
        <row r="129">
          <cell r="C129" t="str">
            <v>Oyster Point - Brighton Apartments</v>
          </cell>
          <cell r="D129" t="str">
            <v>Newport News Redevelopment and Housing Authority</v>
          </cell>
          <cell r="E129" t="str">
            <v>5/21/2018</v>
          </cell>
          <cell r="F129" t="str">
            <v>5/21/2033</v>
          </cell>
          <cell r="G129" t="str">
            <v>HOME</v>
          </cell>
          <cell r="H129" t="str">
            <v>Spring 2015</v>
          </cell>
          <cell r="I129" t="str">
            <v>N/A</v>
          </cell>
        </row>
        <row r="130">
          <cell r="C130" t="str">
            <v>Park Street Square</v>
          </cell>
          <cell r="D130" t="str">
            <v>Roanoke Redevelopment and Housing Authority</v>
          </cell>
          <cell r="E130" t="str">
            <v>1/14/2009</v>
          </cell>
          <cell r="F130" t="str">
            <v>1/14/2029</v>
          </cell>
          <cell r="G130" t="str">
            <v>HOME</v>
          </cell>
          <cell r="H130" t="str">
            <v/>
          </cell>
          <cell r="I130" t="str">
            <v>N/A</v>
          </cell>
        </row>
        <row r="131">
          <cell r="C131" t="str">
            <v>Pecan Acres Estates</v>
          </cell>
          <cell r="D131" t="str">
            <v>Petersburg Redevelopment and Housing Authority</v>
          </cell>
          <cell r="E131" t="str">
            <v>3/18/2024</v>
          </cell>
          <cell r="F131" t="str">
            <v>3/18/2054</v>
          </cell>
          <cell r="G131" t="str">
            <v>HOME</v>
          </cell>
          <cell r="H131" t="str">
            <v>Fall 2019</v>
          </cell>
          <cell r="I131" t="str">
            <v>N/A</v>
          </cell>
        </row>
        <row r="132">
          <cell r="C132" t="str">
            <v>Pennington Gap Apartments</v>
          </cell>
          <cell r="D132" t="str">
            <v>People Incorporated Housing Group</v>
          </cell>
          <cell r="E132" t="str">
            <v>1/11/2019</v>
          </cell>
          <cell r="F132" t="str">
            <v>1/11/2039</v>
          </cell>
          <cell r="G132" t="str">
            <v>HOME</v>
          </cell>
          <cell r="H132" t="str">
            <v>Fall 2016</v>
          </cell>
          <cell r="I132" t="str">
            <v>N/A</v>
          </cell>
        </row>
        <row r="133">
          <cell r="C133" t="str">
            <v>Pennington Gap Apartments</v>
          </cell>
          <cell r="D133" t="str">
            <v>People Incorporated Housing Group</v>
          </cell>
          <cell r="E133" t="str">
            <v>1/11/2019</v>
          </cell>
          <cell r="F133" t="str">
            <v>1/11/2039</v>
          </cell>
          <cell r="G133" t="str">
            <v>VHTF</v>
          </cell>
          <cell r="H133" t="str">
            <v>Fall 2017</v>
          </cell>
          <cell r="I133" t="str">
            <v>N/A</v>
          </cell>
        </row>
        <row r="134">
          <cell r="C134" t="str">
            <v>Pin Oaks Estates</v>
          </cell>
          <cell r="D134" t="str">
            <v>Petersburg Redevelopment and Housing Authority</v>
          </cell>
          <cell r="E134" t="str">
            <v>6/14/2024</v>
          </cell>
          <cell r="F134" t="str">
            <v>6/14/2054</v>
          </cell>
          <cell r="G134" t="str">
            <v>HOME</v>
          </cell>
          <cell r="H134" t="str">
            <v/>
          </cell>
          <cell r="I134" t="str">
            <v>N/A</v>
          </cell>
        </row>
        <row r="135">
          <cell r="C135" t="str">
            <v>Pine Street Apartments</v>
          </cell>
          <cell r="D135" t="str">
            <v>Eastern Shore of Virginia Housing Alliance</v>
          </cell>
          <cell r="E135" t="str">
            <v>1/29/2019</v>
          </cell>
          <cell r="F135" t="str">
            <v>1/29/2034</v>
          </cell>
          <cell r="G135" t="str">
            <v>HOME</v>
          </cell>
          <cell r="H135" t="str">
            <v>Fall 2015</v>
          </cell>
          <cell r="I135" t="str">
            <v>N/A</v>
          </cell>
        </row>
        <row r="136">
          <cell r="C136" t="str">
            <v>Planters Woods Apartments</v>
          </cell>
          <cell r="D136" t="str">
            <v>Community Housing Partners</v>
          </cell>
          <cell r="E136" t="str">
            <v>4/24/2018</v>
          </cell>
          <cell r="F136" t="str">
            <v>4/24/2033</v>
          </cell>
          <cell r="G136" t="str">
            <v>HOME</v>
          </cell>
          <cell r="H136" t="str">
            <v>Spring 2015</v>
          </cell>
          <cell r="I136" t="str">
            <v>N/A</v>
          </cell>
        </row>
        <row r="137">
          <cell r="C137" t="str">
            <v>Powell Valley Village Apartments</v>
          </cell>
          <cell r="D137" t="str">
            <v>Community Housing Partners</v>
          </cell>
          <cell r="E137" t="str">
            <v>10/11/2018</v>
          </cell>
          <cell r="F137" t="str">
            <v>10/11/2033</v>
          </cell>
          <cell r="G137" t="str">
            <v>HOME</v>
          </cell>
          <cell r="H137" t="str">
            <v>Spring 2015</v>
          </cell>
          <cell r="I137" t="str">
            <v>N/A</v>
          </cell>
        </row>
        <row r="138">
          <cell r="C138" t="str">
            <v>Pretlow-Old Town Apartments</v>
          </cell>
          <cell r="D138" t="str">
            <v>Franklin Redevelopment and Housing Authority</v>
          </cell>
          <cell r="E138" t="str">
            <v>8/1/2016</v>
          </cell>
          <cell r="F138" t="str">
            <v>8/1/2031</v>
          </cell>
          <cell r="G138" t="str">
            <v>HOME</v>
          </cell>
          <cell r="H138" t="str">
            <v>Fall 2013</v>
          </cell>
          <cell r="I138" t="str">
            <v>N/A</v>
          </cell>
        </row>
        <row r="139">
          <cell r="C139" t="str">
            <v>Pump Street PSH Phase 1</v>
          </cell>
          <cell r="D139" t="str">
            <v>Valley Area Community Support, Inc.</v>
          </cell>
          <cell r="E139" t="str">
            <v/>
          </cell>
          <cell r="F139" t="str">
            <v/>
          </cell>
          <cell r="G139" t="str">
            <v>PSH</v>
          </cell>
          <cell r="H139" t="str">
            <v/>
          </cell>
          <cell r="I139" t="str">
            <v>N/A</v>
          </cell>
        </row>
        <row r="140">
          <cell r="C140" t="str">
            <v>Pump Street PSH Phase 2</v>
          </cell>
          <cell r="D140" t="str">
            <v>Valley Area Community Support, Inc.</v>
          </cell>
          <cell r="E140" t="str">
            <v/>
          </cell>
          <cell r="F140" t="str">
            <v/>
          </cell>
          <cell r="G140" t="str">
            <v>PSH</v>
          </cell>
          <cell r="H140" t="str">
            <v/>
          </cell>
          <cell r="I140" t="str">
            <v>N/A</v>
          </cell>
        </row>
        <row r="141">
          <cell r="C141" t="str">
            <v>Quarry Station</v>
          </cell>
          <cell r="D141" t="str">
            <v>Wesley Housing Development Corporation</v>
          </cell>
          <cell r="E141" t="str">
            <v>9/22/2023</v>
          </cell>
          <cell r="F141" t="str">
            <v>9/22/2053</v>
          </cell>
          <cell r="G141" t="str">
            <v>VHTF</v>
          </cell>
          <cell r="H141" t="str">
            <v>Spring 2021</v>
          </cell>
          <cell r="I141" t="str">
            <v>N/A</v>
          </cell>
        </row>
        <row r="142">
          <cell r="C142" t="str">
            <v>Queens Court</v>
          </cell>
          <cell r="D142" t="str">
            <v>Arlington Partnership for Affordable Housing</v>
          </cell>
          <cell r="E142" t="str">
            <v>12/14/2021</v>
          </cell>
          <cell r="F142" t="str">
            <v>12/14/2051</v>
          </cell>
          <cell r="G142" t="str">
            <v>VHTF</v>
          </cell>
          <cell r="H142" t="str">
            <v>Fall 2018</v>
          </cell>
          <cell r="I142" t="str">
            <v>N/A</v>
          </cell>
        </row>
        <row r="143">
          <cell r="C143" t="str">
            <v>Rappahannock Apts.</v>
          </cell>
          <cell r="D143" t="str">
            <v>Community Housing Partners</v>
          </cell>
          <cell r="E143" t="str">
            <v>3/30/2007</v>
          </cell>
          <cell r="F143" t="str">
            <v>3/30/2022</v>
          </cell>
          <cell r="G143" t="str">
            <v>HOME</v>
          </cell>
          <cell r="H143" t="str">
            <v/>
          </cell>
          <cell r="I143" t="str">
            <v>N/A</v>
          </cell>
        </row>
        <row r="144">
          <cell r="C144" t="str">
            <v>Rivermeade Apts.</v>
          </cell>
          <cell r="D144" t="str">
            <v>Community Housing Partners</v>
          </cell>
          <cell r="E144" t="str">
            <v>3/26/2007</v>
          </cell>
          <cell r="F144" t="str">
            <v>3/26/2022</v>
          </cell>
          <cell r="G144" t="str">
            <v>HOME</v>
          </cell>
          <cell r="H144" t="str">
            <v/>
          </cell>
          <cell r="I144" t="str">
            <v>N/A</v>
          </cell>
        </row>
        <row r="145">
          <cell r="C145" t="str">
            <v>Rivermeade Apts. II</v>
          </cell>
          <cell r="D145" t="str">
            <v>Community Housing Partners</v>
          </cell>
          <cell r="E145" t="str">
            <v>4/15/2008</v>
          </cell>
          <cell r="F145" t="str">
            <v>4/15/2023</v>
          </cell>
          <cell r="G145" t="str">
            <v>HOME</v>
          </cell>
          <cell r="H145" t="str">
            <v/>
          </cell>
          <cell r="I145" t="str">
            <v>N/A</v>
          </cell>
        </row>
        <row r="146">
          <cell r="C146" t="str">
            <v>Russell County Transitional Housing</v>
          </cell>
          <cell r="D146" t="str">
            <v>People Incorporated Housing Group</v>
          </cell>
          <cell r="E146" t="str">
            <v>9/8/2004</v>
          </cell>
          <cell r="F146" t="str">
            <v>9/8/2024</v>
          </cell>
          <cell r="G146" t="str">
            <v>HOME</v>
          </cell>
          <cell r="H146" t="str">
            <v/>
          </cell>
          <cell r="I146" t="str">
            <v>N/A</v>
          </cell>
        </row>
        <row r="147">
          <cell r="C147" t="str">
            <v>Rutledge Apartments</v>
          </cell>
          <cell r="D147" t="str">
            <v>Community Housing Partners</v>
          </cell>
          <cell r="E147" t="str">
            <v>6/4/2008</v>
          </cell>
          <cell r="F147" t="str">
            <v>6/4/2023</v>
          </cell>
          <cell r="G147" t="str">
            <v>HOME</v>
          </cell>
          <cell r="H147" t="str">
            <v/>
          </cell>
          <cell r="I147" t="str">
            <v>N/A</v>
          </cell>
        </row>
        <row r="148">
          <cell r="C148" t="str">
            <v>Senseny Place</v>
          </cell>
          <cell r="D148" t="str">
            <v>Wesley Housing Development Corporation</v>
          </cell>
          <cell r="E148" t="str">
            <v>8/15/2023</v>
          </cell>
          <cell r="F148" t="str">
            <v>8/15/2053</v>
          </cell>
          <cell r="G148" t="str">
            <v>NHTF</v>
          </cell>
          <cell r="H148" t="str">
            <v>Spring 2020</v>
          </cell>
          <cell r="I148" t="str">
            <v>N/A</v>
          </cell>
        </row>
        <row r="149">
          <cell r="C149" t="str">
            <v>Senseny Place</v>
          </cell>
          <cell r="D149" t="str">
            <v>Wesley Housing Development Corporation</v>
          </cell>
          <cell r="E149" t="str">
            <v>8/15/2023</v>
          </cell>
          <cell r="F149" t="str">
            <v>8/15/2053</v>
          </cell>
          <cell r="G149" t="str">
            <v>VHTF</v>
          </cell>
          <cell r="H149" t="str">
            <v>Spring 2020</v>
          </cell>
          <cell r="I149" t="str">
            <v>N/A</v>
          </cell>
        </row>
        <row r="150">
          <cell r="C150" t="str">
            <v>South Bay Apartments</v>
          </cell>
          <cell r="D150" t="str">
            <v>Virginia Supportive Housing</v>
          </cell>
          <cell r="E150" t="str">
            <v>9/27/2011</v>
          </cell>
          <cell r="F150" t="str">
            <v>9/27/2031</v>
          </cell>
          <cell r="G150" t="str">
            <v>HOME</v>
          </cell>
          <cell r="H150" t="str">
            <v/>
          </cell>
          <cell r="I150" t="str">
            <v>N/A</v>
          </cell>
        </row>
        <row r="151">
          <cell r="C151" t="str">
            <v>South First Street Phase One</v>
          </cell>
          <cell r="D151" t="str">
            <v>Charlottesville Redevelopment &amp; Housing Authority</v>
          </cell>
          <cell r="E151" t="str">
            <v>2/21/2024</v>
          </cell>
          <cell r="F151" t="str">
            <v>2/21/2054</v>
          </cell>
          <cell r="G151" t="str">
            <v>HIEE</v>
          </cell>
          <cell r="H151" t="str">
            <v>Spring 2020</v>
          </cell>
          <cell r="I151" t="str">
            <v>N/A</v>
          </cell>
        </row>
        <row r="152">
          <cell r="C152" t="str">
            <v>South First Street Phase One</v>
          </cell>
          <cell r="D152" t="str">
            <v>Charlottesville Redevelopment &amp; Housing Authority</v>
          </cell>
          <cell r="E152" t="str">
            <v>2/21/2024</v>
          </cell>
          <cell r="F152" t="str">
            <v>2/21/2054</v>
          </cell>
          <cell r="G152" t="str">
            <v>NHTF</v>
          </cell>
          <cell r="H152" t="str">
            <v>Spring 2020</v>
          </cell>
          <cell r="I152" t="str">
            <v>N/A</v>
          </cell>
        </row>
        <row r="153">
          <cell r="C153" t="str">
            <v>South First Street Phase One</v>
          </cell>
          <cell r="D153" t="str">
            <v>Charlottesville Redevelopment &amp; Housing Authority</v>
          </cell>
          <cell r="E153" t="str">
            <v>2/21/2024</v>
          </cell>
          <cell r="F153" t="str">
            <v>2/21/2054</v>
          </cell>
          <cell r="G153" t="str">
            <v>VHTF</v>
          </cell>
          <cell r="H153" t="str">
            <v>Spring 2020</v>
          </cell>
          <cell r="I153" t="str">
            <v>N/A</v>
          </cell>
        </row>
        <row r="154">
          <cell r="C154" t="str">
            <v>South Richmond Apartments</v>
          </cell>
          <cell r="D154" t="str">
            <v>Virginia Supportive Housing</v>
          </cell>
          <cell r="E154" t="str">
            <v>12/15/1995</v>
          </cell>
          <cell r="F154" t="str">
            <v>2/1/2011</v>
          </cell>
          <cell r="G154" t="str">
            <v>HOME</v>
          </cell>
          <cell r="H154" t="str">
            <v/>
          </cell>
          <cell r="I154" t="str">
            <v>N/A</v>
          </cell>
        </row>
        <row r="155">
          <cell r="C155" t="str">
            <v>Southridge</v>
          </cell>
          <cell r="D155" t="str">
            <v>Wytheville Redevelopment and Housing Authority</v>
          </cell>
          <cell r="E155" t="str">
            <v>1/6/2004</v>
          </cell>
          <cell r="F155" t="str">
            <v>1/6/2019</v>
          </cell>
          <cell r="G155" t="str">
            <v>HOME</v>
          </cell>
          <cell r="H155" t="str">
            <v/>
          </cell>
          <cell r="I155" t="str">
            <v>N/A</v>
          </cell>
        </row>
        <row r="156">
          <cell r="C156" t="str">
            <v>Spicer Mill Apts.</v>
          </cell>
          <cell r="D156" t="str">
            <v>Community Housing Partners</v>
          </cell>
          <cell r="E156" t="str">
            <v>1/14/2009</v>
          </cell>
          <cell r="F156" t="str">
            <v>1/14/2024</v>
          </cell>
          <cell r="G156" t="str">
            <v>HOME</v>
          </cell>
          <cell r="H156" t="str">
            <v/>
          </cell>
          <cell r="I156" t="str">
            <v>N/A</v>
          </cell>
        </row>
        <row r="157">
          <cell r="C157" t="str">
            <v>Spratley House Apartments</v>
          </cell>
          <cell r="D157" t="str">
            <v>Newport News Redevelopment and Housing Authority</v>
          </cell>
          <cell r="E157" t="str">
            <v>8/23/2022</v>
          </cell>
          <cell r="F157" t="str">
            <v>8/23/2052</v>
          </cell>
          <cell r="G157" t="str">
            <v>NHTF</v>
          </cell>
          <cell r="H157" t="str">
            <v>Fall 2019</v>
          </cell>
          <cell r="I157" t="str">
            <v>N/A</v>
          </cell>
        </row>
        <row r="158">
          <cell r="C158" t="str">
            <v>Stevens Woods II Apartments</v>
          </cell>
          <cell r="D158" t="str">
            <v>TM Associates Development, Inc.</v>
          </cell>
          <cell r="E158" t="str">
            <v>9/1/2021</v>
          </cell>
          <cell r="F158" t="str">
            <v>9/1/2051</v>
          </cell>
          <cell r="G158" t="str">
            <v>NHTF</v>
          </cell>
          <cell r="H158" t="str">
            <v>Spring 2018</v>
          </cell>
          <cell r="I158" t="str">
            <v>N/A</v>
          </cell>
        </row>
        <row r="159">
          <cell r="C159" t="str">
            <v>Stonebriar Apartments</v>
          </cell>
          <cell r="D159" t="str">
            <v>Virginia Community Development Fund, Inc.</v>
          </cell>
          <cell r="E159" t="str">
            <v>5/11/2016</v>
          </cell>
          <cell r="F159" t="str">
            <v>5/11/2031</v>
          </cell>
          <cell r="G159" t="str">
            <v>HOME</v>
          </cell>
          <cell r="H159" t="str">
            <v>Spring 2013</v>
          </cell>
          <cell r="I159" t="str">
            <v>N/A</v>
          </cell>
        </row>
        <row r="160">
          <cell r="C160" t="str">
            <v>Studios II</v>
          </cell>
          <cell r="D160" t="str">
            <v>Virginia Supportive Housing</v>
          </cell>
          <cell r="E160" t="str">
            <v>7/20/2016</v>
          </cell>
          <cell r="F160" t="str">
            <v>7/20/2036</v>
          </cell>
          <cell r="G160" t="str">
            <v>HOME</v>
          </cell>
          <cell r="H160" t="str">
            <v>Spring 2013</v>
          </cell>
          <cell r="I160" t="str">
            <v>N/A</v>
          </cell>
        </row>
        <row r="161">
          <cell r="C161" t="str">
            <v>Sweetbriar Apartments</v>
          </cell>
          <cell r="D161" t="str">
            <v>People Incorporated Housing Group</v>
          </cell>
          <cell r="E161" t="str">
            <v>4/15/2010</v>
          </cell>
          <cell r="F161" t="str">
            <v>4/15/2030</v>
          </cell>
          <cell r="G161" t="str">
            <v>HOME</v>
          </cell>
          <cell r="H161" t="str">
            <v/>
          </cell>
          <cell r="I161" t="str">
            <v>N/A</v>
          </cell>
        </row>
        <row r="162">
          <cell r="C162" t="str">
            <v>Sycamore Towers Apartments</v>
          </cell>
          <cell r="D162" t="str">
            <v>Petersburg Redevelopment and Housing Authority</v>
          </cell>
          <cell r="E162" t="str">
            <v>10/11/2019</v>
          </cell>
          <cell r="F162" t="str">
            <v>10/11/2049</v>
          </cell>
          <cell r="G162" t="str">
            <v>HOME</v>
          </cell>
          <cell r="H162" t="str">
            <v>Spring 2016</v>
          </cell>
          <cell r="I162" t="str">
            <v>N/A</v>
          </cell>
        </row>
        <row r="163">
          <cell r="C163" t="str">
            <v>The Arden A</v>
          </cell>
          <cell r="D163" t="str">
            <v>Wesley Housing Development Corporation</v>
          </cell>
          <cell r="E163" t="str">
            <v>8/16/2023</v>
          </cell>
          <cell r="F163" t="str">
            <v>8/16/2058</v>
          </cell>
          <cell r="G163" t="str">
            <v>VHTF</v>
          </cell>
          <cell r="H163" t="str">
            <v>Spring 2019</v>
          </cell>
          <cell r="I163" t="str">
            <v>N/A</v>
          </cell>
        </row>
        <row r="164">
          <cell r="C164" t="str">
            <v>The Arden B</v>
          </cell>
          <cell r="D164" t="str">
            <v>Wesley Housing Development Corporation</v>
          </cell>
          <cell r="E164" t="str">
            <v>8/21/2023</v>
          </cell>
          <cell r="F164" t="str">
            <v>8/21/2058</v>
          </cell>
          <cell r="G164" t="str">
            <v>NHTF</v>
          </cell>
          <cell r="H164" t="str">
            <v>Fall 2019</v>
          </cell>
          <cell r="I164" t="str">
            <v>N/A</v>
          </cell>
        </row>
        <row r="165">
          <cell r="C165" t="str">
            <v>The Arden B</v>
          </cell>
          <cell r="D165" t="str">
            <v>Wesley Housing Development Corporation</v>
          </cell>
          <cell r="E165" t="str">
            <v>8/21/2023</v>
          </cell>
          <cell r="F165" t="str">
            <v>8/21/2058</v>
          </cell>
          <cell r="G165" t="str">
            <v>VHTF</v>
          </cell>
          <cell r="H165" t="str">
            <v>Fall 2019</v>
          </cell>
          <cell r="I165" t="str">
            <v>N/A</v>
          </cell>
        </row>
        <row r="166">
          <cell r="C166" t="str">
            <v>The Cadence</v>
          </cell>
          <cell r="D166" t="str">
            <v>Wesley Housing Development Corporation</v>
          </cell>
          <cell r="E166" t="str">
            <v>10/31/2023</v>
          </cell>
          <cell r="F166" t="str">
            <v>10/31/2058</v>
          </cell>
          <cell r="G166" t="str">
            <v>VHTF</v>
          </cell>
          <cell r="H166" t="str">
            <v>Fall 2019</v>
          </cell>
          <cell r="I166" t="str">
            <v>N/A</v>
          </cell>
        </row>
        <row r="167">
          <cell r="C167" t="str">
            <v>The Forest at Angelwood</v>
          </cell>
          <cell r="D167" t="str">
            <v>Project FAITH, Inc.</v>
          </cell>
          <cell r="E167" t="str">
            <v>7/24/2014</v>
          </cell>
          <cell r="F167" t="str">
            <v>7/24/2034</v>
          </cell>
          <cell r="G167" t="str">
            <v>HOME</v>
          </cell>
          <cell r="H167" t="str">
            <v>Spring 2013</v>
          </cell>
          <cell r="I167" t="str">
            <v>N/A</v>
          </cell>
        </row>
        <row r="168">
          <cell r="C168" t="str">
            <v>The Spire</v>
          </cell>
          <cell r="D168" t="str">
            <v>AHC Inc.</v>
          </cell>
          <cell r="E168" t="str">
            <v>4/25/2022</v>
          </cell>
          <cell r="F168" t="str">
            <v>4/25/2052</v>
          </cell>
          <cell r="G168" t="str">
            <v>NHTF</v>
          </cell>
          <cell r="H168" t="str">
            <v>Fall 2018</v>
          </cell>
          <cell r="I168" t="str">
            <v>N/A</v>
          </cell>
        </row>
        <row r="169">
          <cell r="C169" t="str">
            <v>The Spire</v>
          </cell>
          <cell r="D169" t="str">
            <v>AHC Inc.</v>
          </cell>
          <cell r="E169" t="str">
            <v>4/25/2022</v>
          </cell>
          <cell r="F169" t="str">
            <v>4/25/2052</v>
          </cell>
          <cell r="G169" t="str">
            <v>VHTF</v>
          </cell>
          <cell r="H169" t="str">
            <v>Fall 2018</v>
          </cell>
          <cell r="I169" t="str">
            <v>N/A</v>
          </cell>
        </row>
        <row r="170">
          <cell r="C170" t="str">
            <v>The Villas at Reid Landing</v>
          </cell>
          <cell r="D170" t="str">
            <v>Gardner Capital Development, Inc.</v>
          </cell>
          <cell r="E170" t="str">
            <v>8/10/2021</v>
          </cell>
          <cell r="F170" t="str">
            <v>8/10/2051</v>
          </cell>
          <cell r="G170" t="str">
            <v>NHTF</v>
          </cell>
          <cell r="H170" t="str">
            <v>Fall 2017</v>
          </cell>
          <cell r="I170" t="str">
            <v>N/A</v>
          </cell>
        </row>
        <row r="171">
          <cell r="C171" t="str">
            <v>The Villas at Reid Landing</v>
          </cell>
          <cell r="D171" t="str">
            <v>Gardner Capital Development, Inc.</v>
          </cell>
          <cell r="E171" t="str">
            <v>8/10/2021</v>
          </cell>
          <cell r="F171" t="str">
            <v>8/10/2051</v>
          </cell>
          <cell r="G171" t="str">
            <v>VHTF</v>
          </cell>
          <cell r="H171" t="str">
            <v>Fall 2017</v>
          </cell>
          <cell r="I171" t="str">
            <v>N/A</v>
          </cell>
        </row>
        <row r="172">
          <cell r="C172" t="str">
            <v>The Waypoint</v>
          </cell>
          <cell r="D172" t="str">
            <v>Wesley Housing Development Corporation</v>
          </cell>
          <cell r="E172" t="str">
            <v>9/15/2023</v>
          </cell>
          <cell r="F172" t="str">
            <v>9/15/2053</v>
          </cell>
          <cell r="G172" t="str">
            <v>VHTF</v>
          </cell>
          <cell r="H172" t="str">
            <v>Spring 2020</v>
          </cell>
          <cell r="I172" t="str">
            <v>N/A</v>
          </cell>
        </row>
        <row r="173">
          <cell r="C173" t="str">
            <v>Third Ave Apartments (Find II)</v>
          </cell>
          <cell r="D173" t="str">
            <v>Virginia Supportive Housing</v>
          </cell>
          <cell r="E173" t="str">
            <v>12/29/2003</v>
          </cell>
          <cell r="F173" t="str">
            <v>12/29/2018</v>
          </cell>
          <cell r="G173" t="str">
            <v>HOME</v>
          </cell>
          <cell r="H173" t="str">
            <v/>
          </cell>
          <cell r="I173" t="str">
            <v>N/A</v>
          </cell>
        </row>
        <row r="174">
          <cell r="C174" t="str">
            <v>Townhomes at Warwick</v>
          </cell>
          <cell r="D174" t="str">
            <v>Canterbury Enterprises, LLC.</v>
          </cell>
          <cell r="E174" t="str">
            <v>8/3/2016</v>
          </cell>
          <cell r="F174" t="str">
            <v>8/3/2036</v>
          </cell>
          <cell r="G174" t="str">
            <v>HOME</v>
          </cell>
          <cell r="H174" t="str">
            <v>Fall 2013</v>
          </cell>
          <cell r="I174" t="str">
            <v>N/A</v>
          </cell>
        </row>
        <row r="175">
          <cell r="C175" t="str">
            <v>Townhomes at Warwick Place II</v>
          </cell>
          <cell r="D175" t="str">
            <v>Canterbury Enterprises, LLC.</v>
          </cell>
          <cell r="E175" t="str">
            <v>6/24/2021</v>
          </cell>
          <cell r="F175" t="str">
            <v>6/24/2041</v>
          </cell>
          <cell r="G175" t="str">
            <v>HOME</v>
          </cell>
          <cell r="H175" t="str">
            <v>Spring 2018</v>
          </cell>
          <cell r="I175" t="str">
            <v>N/A</v>
          </cell>
        </row>
        <row r="176">
          <cell r="C176" t="str">
            <v>Tranquility at the Lakes</v>
          </cell>
          <cell r="D176" t="str">
            <v>Community Housing Partners</v>
          </cell>
          <cell r="E176" t="str">
            <v>3/8/2018</v>
          </cell>
          <cell r="F176" t="str">
            <v>3/8/2048</v>
          </cell>
          <cell r="G176" t="str">
            <v>HOME</v>
          </cell>
          <cell r="H176" t="str">
            <v>Spring 2014</v>
          </cell>
          <cell r="I176" t="str">
            <v>N/A</v>
          </cell>
        </row>
        <row r="177">
          <cell r="C177" t="str">
            <v>Tranquility at the Lakes</v>
          </cell>
          <cell r="D177" t="str">
            <v>Community Housing Partners</v>
          </cell>
          <cell r="E177" t="str">
            <v>3/8/2018</v>
          </cell>
          <cell r="F177" t="str">
            <v>3/8/2048</v>
          </cell>
          <cell r="G177" t="str">
            <v>VHTF</v>
          </cell>
          <cell r="H177" t="str">
            <v>Spring 2017</v>
          </cell>
          <cell r="I177" t="str">
            <v>N/A</v>
          </cell>
        </row>
        <row r="178">
          <cell r="C178" t="str">
            <v>Valley Vista Apartments</v>
          </cell>
          <cell r="D178" t="str">
            <v>People Incorporated Housing Group</v>
          </cell>
          <cell r="E178" t="str">
            <v>8/25/2011</v>
          </cell>
          <cell r="F178" t="str">
            <v>8/25/2026</v>
          </cell>
          <cell r="G178" t="str">
            <v>HOME</v>
          </cell>
          <cell r="H178" t="str">
            <v/>
          </cell>
          <cell r="I178" t="str">
            <v>N/A</v>
          </cell>
        </row>
        <row r="179">
          <cell r="C179" t="str">
            <v>Veterans Apartments</v>
          </cell>
          <cell r="D179" t="str">
            <v>Virginia Supportive Housing</v>
          </cell>
          <cell r="E179" t="str">
            <v>11/3/2008</v>
          </cell>
          <cell r="F179" t="str">
            <v>11/3/2023</v>
          </cell>
          <cell r="G179" t="str">
            <v>HOME</v>
          </cell>
          <cell r="H179" t="str">
            <v/>
          </cell>
          <cell r="I179" t="str">
            <v>N/A</v>
          </cell>
        </row>
        <row r="180">
          <cell r="C180" t="str">
            <v>Victoria Ridge</v>
          </cell>
          <cell r="D180" t="str">
            <v>Rush Homes</v>
          </cell>
          <cell r="E180" t="str">
            <v>9/23/2011</v>
          </cell>
          <cell r="F180" t="str">
            <v>9/23/2031</v>
          </cell>
          <cell r="G180" t="str">
            <v>HOME</v>
          </cell>
          <cell r="H180" t="str">
            <v/>
          </cell>
          <cell r="I180" t="str">
            <v>N/A</v>
          </cell>
        </row>
        <row r="181">
          <cell r="C181" t="str">
            <v>Warsaw Manor</v>
          </cell>
          <cell r="D181" t="str">
            <v>Warsaw Manor VA LLC</v>
          </cell>
          <cell r="E181" t="str">
            <v>10/8/2014</v>
          </cell>
          <cell r="F181" t="str">
            <v>10/8/2029</v>
          </cell>
          <cell r="G181" t="str">
            <v>HOME</v>
          </cell>
          <cell r="H181" t="str">
            <v>Spring 2013</v>
          </cell>
          <cell r="I181" t="str">
            <v>N/A</v>
          </cell>
        </row>
        <row r="182">
          <cell r="C182" t="str">
            <v>Watermark Gardens</v>
          </cell>
          <cell r="D182" t="str">
            <v>Surber Development and Consulting LLC</v>
          </cell>
          <cell r="E182" t="str">
            <v>2/22/2024</v>
          </cell>
          <cell r="F182" t="str">
            <v>2/22/2054</v>
          </cell>
          <cell r="G182" t="str">
            <v>HIEE</v>
          </cell>
          <cell r="H182" t="str">
            <v>Fall 2021</v>
          </cell>
          <cell r="I182" t="str">
            <v>Spring 2023</v>
          </cell>
        </row>
        <row r="183">
          <cell r="C183" t="str">
            <v>Watermark Gardens</v>
          </cell>
          <cell r="D183" t="str">
            <v>Surber Development and Consulting LLC</v>
          </cell>
          <cell r="E183" t="str">
            <v>2/22/2024</v>
          </cell>
          <cell r="F183" t="str">
            <v>2/22/2054</v>
          </cell>
          <cell r="G183" t="str">
            <v>NHTF</v>
          </cell>
          <cell r="H183" t="str">
            <v>Fall 2021</v>
          </cell>
          <cell r="I183" t="str">
            <v>N/A</v>
          </cell>
        </row>
        <row r="184">
          <cell r="C184" t="str">
            <v>Watermark Gardens</v>
          </cell>
          <cell r="D184" t="str">
            <v>Surber Development and Consulting LLC</v>
          </cell>
          <cell r="E184" t="str">
            <v>2/22/2024</v>
          </cell>
          <cell r="F184" t="str">
            <v>2/22/2054</v>
          </cell>
          <cell r="G184" t="str">
            <v>VHTF</v>
          </cell>
          <cell r="H184" t="str">
            <v>Fall 2021</v>
          </cell>
          <cell r="I184" t="str">
            <v>N/A</v>
          </cell>
        </row>
        <row r="185">
          <cell r="C185" t="str">
            <v>Weaver Manor Apartments</v>
          </cell>
          <cell r="D185" t="str">
            <v>TM Associates Development, Inc.</v>
          </cell>
          <cell r="E185" t="str">
            <v>2/19/2019</v>
          </cell>
          <cell r="F185" t="str">
            <v>2/19/2049</v>
          </cell>
          <cell r="G185" t="str">
            <v>NHTF</v>
          </cell>
          <cell r="H185" t="str">
            <v>Fall 2016</v>
          </cell>
          <cell r="I185" t="str">
            <v>N/A</v>
          </cell>
        </row>
        <row r="186">
          <cell r="C186" t="str">
            <v>Whites Mill Point</v>
          </cell>
          <cell r="D186" t="str">
            <v>People Incorporated Housing Group</v>
          </cell>
          <cell r="E186" t="str">
            <v>2/7/2008</v>
          </cell>
          <cell r="F186" t="str">
            <v>2/7/2028</v>
          </cell>
          <cell r="G186" t="str">
            <v>HOME</v>
          </cell>
          <cell r="H186" t="str">
            <v/>
          </cell>
          <cell r="I186" t="str">
            <v>N/A</v>
          </cell>
        </row>
        <row r="187">
          <cell r="C187" t="str">
            <v>Whitewood Village (Park's Edge)</v>
          </cell>
          <cell r="D187" t="str">
            <v>AHIP</v>
          </cell>
          <cell r="E187" t="str">
            <v>8/9/2005</v>
          </cell>
          <cell r="F187" t="str">
            <v>8/9/2025</v>
          </cell>
          <cell r="G187" t="str">
            <v>HOME</v>
          </cell>
          <cell r="H187" t="str">
            <v/>
          </cell>
          <cell r="I187" t="str">
            <v>N/A</v>
          </cell>
        </row>
        <row r="188">
          <cell r="C188" t="str">
            <v>Whittaker Place</v>
          </cell>
          <cell r="D188" t="str">
            <v>Canterbury Enterprises, LLC.</v>
          </cell>
          <cell r="E188" t="str">
            <v>11/12/2019</v>
          </cell>
          <cell r="F188" t="str">
            <v>11/12/2039</v>
          </cell>
          <cell r="G188" t="str">
            <v>HOME</v>
          </cell>
          <cell r="H188" t="str">
            <v>Spring 2016</v>
          </cell>
          <cell r="I188" t="str">
            <v>N/A</v>
          </cell>
        </row>
        <row r="189">
          <cell r="C189" t="str">
            <v>William Byrd Apartments</v>
          </cell>
          <cell r="D189" t="str">
            <v>Project:Homes</v>
          </cell>
          <cell r="E189" t="str">
            <v>7/12/2017</v>
          </cell>
          <cell r="F189" t="str">
            <v>7/12/2032</v>
          </cell>
          <cell r="G189" t="str">
            <v>HOME</v>
          </cell>
          <cell r="H189" t="str">
            <v>Spring 2014</v>
          </cell>
          <cell r="I189" t="str">
            <v>N/A</v>
          </cell>
        </row>
        <row r="190">
          <cell r="C190" t="str">
            <v>Yorktown Square II</v>
          </cell>
          <cell r="D190" t="str">
            <v>Community Housing Partners</v>
          </cell>
          <cell r="E190" t="str">
            <v>3/8/2007</v>
          </cell>
          <cell r="F190" t="str">
            <v>4/1/2027</v>
          </cell>
          <cell r="G190" t="str">
            <v>HOME</v>
          </cell>
          <cell r="H190" t="str">
            <v/>
          </cell>
          <cell r="I190" t="str">
            <v>N/A</v>
          </cell>
        </row>
      </sheetData>
      <sheetData sheetId="1">
        <row r="1">
          <cell r="C1" t="str">
            <v>Project Name</v>
          </cell>
          <cell r="D1" t="str">
            <v>Organization Name</v>
          </cell>
          <cell r="E1" t="str">
            <v>Contract Start Date</v>
          </cell>
          <cell r="F1" t="str">
            <v>Contract End Date</v>
          </cell>
          <cell r="G1" t="str">
            <v>Source</v>
          </cell>
          <cell r="H1" t="str">
            <v>App Round</v>
          </cell>
          <cell r="I1" t="str">
            <v>Top-Off Round</v>
          </cell>
        </row>
        <row r="2">
          <cell r="C2" t="str">
            <v>925 Apartments I</v>
          </cell>
          <cell r="D2" t="str">
            <v>The Franklin Johnston Group M&amp;D</v>
          </cell>
          <cell r="E2" t="str">
            <v>6/28/2024</v>
          </cell>
          <cell r="F2" t="str">
            <v>6/28/2059</v>
          </cell>
          <cell r="G2" t="str">
            <v>VHTF</v>
          </cell>
          <cell r="H2" t="str">
            <v>Spring 2022</v>
          </cell>
          <cell r="I2" t="str">
            <v>N/A</v>
          </cell>
        </row>
        <row r="3">
          <cell r="C3" t="str">
            <v>American Legion Uniting to Serve | Post East Four</v>
          </cell>
          <cell r="D3" t="str">
            <v>Arlington Partnership for Affordable Housing</v>
          </cell>
          <cell r="E3" t="str">
            <v>12/22/2023</v>
          </cell>
          <cell r="F3" t="str">
            <v>12/22/2053</v>
          </cell>
          <cell r="G3" t="str">
            <v>VHTF</v>
          </cell>
          <cell r="H3" t="str">
            <v>Spring 2019</v>
          </cell>
          <cell r="I3" t="str">
            <v>N/A</v>
          </cell>
        </row>
        <row r="4">
          <cell r="C4" t="str">
            <v>Arlington View Terrace East</v>
          </cell>
          <cell r="D4" t="str">
            <v>AHC Inc.</v>
          </cell>
          <cell r="E4" t="str">
            <v>11/1/2023</v>
          </cell>
          <cell r="F4" t="str">
            <v>11/1/2053</v>
          </cell>
          <cell r="G4" t="str">
            <v>VHTF</v>
          </cell>
          <cell r="H4" t="str">
            <v>Fall 2020</v>
          </cell>
          <cell r="I4" t="str">
            <v>N/A</v>
          </cell>
        </row>
        <row r="5">
          <cell r="C5" t="str">
            <v>Baker School Apartments</v>
          </cell>
          <cell r="D5" t="str">
            <v>Enterprise Community Development</v>
          </cell>
          <cell r="E5" t="str">
            <v>6/28/2022</v>
          </cell>
          <cell r="F5" t="str">
            <v>6/28/2042</v>
          </cell>
          <cell r="G5" t="str">
            <v>VHTF</v>
          </cell>
          <cell r="H5" t="str">
            <v>Fall 2016</v>
          </cell>
          <cell r="I5" t="str">
            <v>N/A</v>
          </cell>
        </row>
        <row r="6">
          <cell r="C6" t="str">
            <v>Bickerstaff Crossing</v>
          </cell>
          <cell r="D6" t="str">
            <v>Surber Development and Consulting LLC</v>
          </cell>
          <cell r="E6" t="str">
            <v>2/22/2023</v>
          </cell>
          <cell r="F6" t="str">
            <v>2/22/2058</v>
          </cell>
          <cell r="G6" t="str">
            <v>VHTF</v>
          </cell>
          <cell r="H6" t="str">
            <v>Spring 2021</v>
          </cell>
          <cell r="I6" t="str">
            <v>N/A</v>
          </cell>
        </row>
        <row r="7">
          <cell r="C7" t="str">
            <v>Cameo Street Apartments</v>
          </cell>
          <cell r="D7" t="str">
            <v>Better Housing Coalition Sponsored</v>
          </cell>
          <cell r="E7" t="str">
            <v>11/27/2023</v>
          </cell>
          <cell r="F7" t="str">
            <v>11/27/2058</v>
          </cell>
          <cell r="G7" t="str">
            <v>VHTF</v>
          </cell>
          <cell r="H7" t="str">
            <v>Spring 2020</v>
          </cell>
          <cell r="I7" t="str">
            <v>N/A</v>
          </cell>
        </row>
        <row r="8">
          <cell r="C8" t="str">
            <v>Carpenter Shelter Redevelopment</v>
          </cell>
          <cell r="D8" t="str">
            <v>Alexandria Housing Development Corporation</v>
          </cell>
          <cell r="E8" t="str">
            <v>9/2/2021</v>
          </cell>
          <cell r="F8" t="str">
            <v>9/2/2041</v>
          </cell>
          <cell r="G8" t="str">
            <v>VHTF</v>
          </cell>
          <cell r="H8" t="str">
            <v>Fall 2017</v>
          </cell>
          <cell r="I8" t="str">
            <v>N/A</v>
          </cell>
        </row>
        <row r="9">
          <cell r="C9" t="str">
            <v>Carrier Point I</v>
          </cell>
          <cell r="D9" t="str">
            <v>Newport News Redevelopment and Housing Authority</v>
          </cell>
          <cell r="E9" t="str">
            <v>3/1/2024</v>
          </cell>
          <cell r="F9" t="str">
            <v>3/1/2054</v>
          </cell>
          <cell r="G9" t="str">
            <v>VHTF</v>
          </cell>
          <cell r="H9" t="str">
            <v>Fall 2020</v>
          </cell>
          <cell r="I9" t="str">
            <v>N/A</v>
          </cell>
        </row>
        <row r="10">
          <cell r="C10" t="str">
            <v>Church Hill North Phase 2A Family</v>
          </cell>
          <cell r="D10" t="str">
            <v>The Community Builders</v>
          </cell>
          <cell r="E10" t="str">
            <v>4/25/2022</v>
          </cell>
          <cell r="F10" t="str">
            <v>4/25/2052</v>
          </cell>
          <cell r="G10" t="str">
            <v>VHTF</v>
          </cell>
          <cell r="H10" t="str">
            <v>Spring 2019</v>
          </cell>
          <cell r="I10" t="str">
            <v>N/A</v>
          </cell>
        </row>
        <row r="11">
          <cell r="C11" t="str">
            <v>Church Hill North Phase 2B</v>
          </cell>
          <cell r="D11" t="str">
            <v>The Community Builders</v>
          </cell>
          <cell r="E11" t="str">
            <v>12/7/2022</v>
          </cell>
          <cell r="F11" t="str">
            <v>12/7/2052</v>
          </cell>
          <cell r="G11" t="str">
            <v>VHTF</v>
          </cell>
          <cell r="H11" t="str">
            <v>Spring 2020</v>
          </cell>
          <cell r="I11" t="str">
            <v>N/A</v>
          </cell>
        </row>
        <row r="12">
          <cell r="C12" t="str">
            <v>Culpepper Garden I</v>
          </cell>
          <cell r="D12" t="str">
            <v>Wesley Housing Development Corporation</v>
          </cell>
          <cell r="E12" t="str">
            <v>4/11/2018</v>
          </cell>
          <cell r="F12" t="str">
            <v>4/11/2038</v>
          </cell>
          <cell r="G12" t="str">
            <v>VHTF</v>
          </cell>
          <cell r="H12" t="str">
            <v>Spring 2017</v>
          </cell>
          <cell r="I12" t="str">
            <v>N/A</v>
          </cell>
        </row>
        <row r="13">
          <cell r="C13" t="str">
            <v>Daffodil Gardens Phase Two</v>
          </cell>
          <cell r="D13" t="str">
            <v>Chesapeake Bay Housing, Inc.</v>
          </cell>
          <cell r="E13" t="str">
            <v>3/18/2024</v>
          </cell>
          <cell r="F13" t="str">
            <v>3/18/2054</v>
          </cell>
          <cell r="G13" t="str">
            <v>VHTF</v>
          </cell>
          <cell r="H13" t="str">
            <v>Fall 2018</v>
          </cell>
          <cell r="I13" t="str">
            <v>Fall 2022</v>
          </cell>
        </row>
        <row r="14">
          <cell r="C14" t="str">
            <v>Gilliam Place East</v>
          </cell>
          <cell r="D14" t="str">
            <v>Arlington Partnership for Affordable Housing</v>
          </cell>
          <cell r="E14" t="str">
            <v/>
          </cell>
          <cell r="F14" t="str">
            <v/>
          </cell>
          <cell r="G14" t="str">
            <v>VHTF</v>
          </cell>
          <cell r="H14" t="str">
            <v>Fall 2016</v>
          </cell>
          <cell r="I14" t="str">
            <v>N/A</v>
          </cell>
        </row>
        <row r="15">
          <cell r="C15" t="str">
            <v>Glenwood Ridge Apartments</v>
          </cell>
          <cell r="D15" t="str">
            <v>Humanities Foundation</v>
          </cell>
          <cell r="E15" t="str">
            <v>2/24/2021</v>
          </cell>
          <cell r="F15" t="str">
            <v>2/24/2041</v>
          </cell>
          <cell r="G15" t="str">
            <v>VHTF</v>
          </cell>
          <cell r="H15" t="str">
            <v>Spring 2018</v>
          </cell>
          <cell r="I15" t="str">
            <v>N/A</v>
          </cell>
        </row>
        <row r="16">
          <cell r="C16" t="str">
            <v>HOPE MRCSB Group Homes</v>
          </cell>
          <cell r="D16" t="str">
            <v>Helping Overcome Poverty's Existence, Inc.</v>
          </cell>
          <cell r="E16" t="str">
            <v>12/4/2018</v>
          </cell>
          <cell r="F16" t="str">
            <v>12/4/2038</v>
          </cell>
          <cell r="G16" t="str">
            <v>VHTF</v>
          </cell>
          <cell r="H16" t="str">
            <v>Fall 2016</v>
          </cell>
          <cell r="I16" t="str">
            <v>N/A</v>
          </cell>
        </row>
        <row r="17">
          <cell r="C17" t="str">
            <v>Huntington Village</v>
          </cell>
          <cell r="D17" t="str">
            <v>Dakota Partners, Inc.</v>
          </cell>
          <cell r="E17" t="str">
            <v>5/31/2022</v>
          </cell>
          <cell r="F17" t="str">
            <v>5/31/2052</v>
          </cell>
          <cell r="G17" t="str">
            <v>VHTF</v>
          </cell>
          <cell r="H17" t="str">
            <v>Spring 2019</v>
          </cell>
          <cell r="I17" t="str">
            <v>N/A</v>
          </cell>
        </row>
        <row r="18">
          <cell r="C18" t="str">
            <v>Jackson Ward Mixed Income</v>
          </cell>
          <cell r="D18" t="str">
            <v>Enterprise Community Development</v>
          </cell>
          <cell r="E18" t="str">
            <v>10/2/2020</v>
          </cell>
          <cell r="F18" t="str">
            <v>10/2/2040</v>
          </cell>
          <cell r="G18" t="str">
            <v>VHTF</v>
          </cell>
          <cell r="H18" t="str">
            <v>Fall 2016</v>
          </cell>
          <cell r="I18" t="str">
            <v>N/A</v>
          </cell>
        </row>
        <row r="19">
          <cell r="C19" t="str">
            <v>Keswick Apartments</v>
          </cell>
          <cell r="D19" t="str">
            <v>Humanities Foundation</v>
          </cell>
          <cell r="E19" t="str">
            <v>3/3/2021</v>
          </cell>
          <cell r="F19" t="str">
            <v>3/3/2041</v>
          </cell>
          <cell r="G19" t="str">
            <v>VHTF</v>
          </cell>
          <cell r="H19" t="str">
            <v>Spring 2017</v>
          </cell>
          <cell r="I19" t="str">
            <v>N/A</v>
          </cell>
        </row>
        <row r="20">
          <cell r="C20" t="str">
            <v>Keswick Apartments II</v>
          </cell>
          <cell r="D20" t="str">
            <v>Humanities Foundation</v>
          </cell>
          <cell r="E20" t="str">
            <v>6/16/2021</v>
          </cell>
          <cell r="F20" t="str">
            <v>6/16/2051</v>
          </cell>
          <cell r="G20" t="str">
            <v>VHTF</v>
          </cell>
          <cell r="H20" t="str">
            <v>Spring 2019</v>
          </cell>
          <cell r="I20" t="str">
            <v>N/A</v>
          </cell>
        </row>
        <row r="21">
          <cell r="C21" t="str">
            <v>Keswick Sr. Apartments</v>
          </cell>
          <cell r="D21" t="str">
            <v>Humanities Foundation</v>
          </cell>
          <cell r="E21" t="str">
            <v>11/30/2021</v>
          </cell>
          <cell r="F21" t="str">
            <v>11/30/2051</v>
          </cell>
          <cell r="G21" t="str">
            <v>VHTF</v>
          </cell>
          <cell r="H21" t="str">
            <v>Spring 2020</v>
          </cell>
          <cell r="I21" t="str">
            <v>N/A</v>
          </cell>
        </row>
        <row r="22">
          <cell r="C22" t="str">
            <v>Kilmarnock Village</v>
          </cell>
          <cell r="D22" t="str">
            <v>Petersburg Community Development Corporation, Inc.</v>
          </cell>
          <cell r="E22" t="str">
            <v>10/21/2022</v>
          </cell>
          <cell r="F22" t="str">
            <v>10/21/2052</v>
          </cell>
          <cell r="G22" t="str">
            <v>VHTF</v>
          </cell>
          <cell r="H22" t="str">
            <v>Fall 2020</v>
          </cell>
          <cell r="I22" t="str">
            <v>N/A</v>
          </cell>
        </row>
        <row r="23">
          <cell r="C23" t="str">
            <v>King William Manor</v>
          </cell>
          <cell r="D23" t="str">
            <v>MARK-DANA CORPORATION</v>
          </cell>
          <cell r="E23" t="str">
            <v>1/12/2022</v>
          </cell>
          <cell r="F23" t="str">
            <v>1/12/2052</v>
          </cell>
          <cell r="G23" t="str">
            <v>VHTF</v>
          </cell>
          <cell r="H23" t="str">
            <v>Spring 2020</v>
          </cell>
          <cell r="I23" t="str">
            <v>N/A</v>
          </cell>
        </row>
        <row r="24">
          <cell r="C24" t="str">
            <v>Lindsay Hill Apartments</v>
          </cell>
          <cell r="D24" t="str">
            <v>Community Housing Partners</v>
          </cell>
          <cell r="E24" t="str">
            <v>12/13/2018</v>
          </cell>
          <cell r="F24" t="str">
            <v>12/13/2038</v>
          </cell>
          <cell r="G24" t="str">
            <v>VHTF</v>
          </cell>
          <cell r="H24" t="str">
            <v>Fall 2016</v>
          </cell>
          <cell r="I24" t="str">
            <v>N/A</v>
          </cell>
        </row>
        <row r="25">
          <cell r="C25" t="str">
            <v>Market Heights Apartments 4%</v>
          </cell>
          <cell r="D25" t="str">
            <v>The Lawson Companies</v>
          </cell>
          <cell r="E25" t="str">
            <v>12/27/2023</v>
          </cell>
          <cell r="F25" t="str">
            <v>12/27/2053</v>
          </cell>
          <cell r="G25" t="str">
            <v>VHTF</v>
          </cell>
          <cell r="H25" t="str">
            <v>Fall 2022</v>
          </cell>
          <cell r="I25" t="str">
            <v>N/A</v>
          </cell>
        </row>
        <row r="26">
          <cell r="C26" t="str">
            <v>Market Heights Apartments 9%</v>
          </cell>
          <cell r="D26" t="str">
            <v>The Lawson Companies</v>
          </cell>
          <cell r="E26" t="str">
            <v>12/27/2023</v>
          </cell>
          <cell r="F26" t="str">
            <v>12/27/2053</v>
          </cell>
          <cell r="G26" t="str">
            <v>VHTF</v>
          </cell>
          <cell r="H26" t="str">
            <v>Fall 2022</v>
          </cell>
          <cell r="I26" t="str">
            <v>N/A</v>
          </cell>
        </row>
        <row r="27">
          <cell r="C27" t="str">
            <v>Mountain Laurel Manor III</v>
          </cell>
          <cell r="D27" t="str">
            <v>Surber Development and Consulting LLC</v>
          </cell>
          <cell r="E27" t="str">
            <v>2/1/2024</v>
          </cell>
          <cell r="F27" t="str">
            <v>2/1/2054</v>
          </cell>
          <cell r="G27" t="str">
            <v>VHTF</v>
          </cell>
          <cell r="H27" t="str">
            <v>Spring 2023</v>
          </cell>
          <cell r="I27" t="str">
            <v>N/A</v>
          </cell>
        </row>
        <row r="28">
          <cell r="C28" t="str">
            <v>Mt. Sterling Senior 4%</v>
          </cell>
          <cell r="D28" t="str">
            <v>Arlington Partnership for Affordable Housing</v>
          </cell>
          <cell r="E28" t="str">
            <v>12/20/2022</v>
          </cell>
          <cell r="F28" t="str">
            <v>12/20/2052</v>
          </cell>
          <cell r="G28" t="str">
            <v>VHTF</v>
          </cell>
          <cell r="H28" t="str">
            <v>Fall 2019</v>
          </cell>
          <cell r="I28" t="str">
            <v>Fall 2021</v>
          </cell>
        </row>
        <row r="29">
          <cell r="C29" t="str">
            <v>Mt. Sterling Senior 9%</v>
          </cell>
          <cell r="D29" t="str">
            <v>Arlington Partnership for Affordable Housing</v>
          </cell>
          <cell r="E29" t="str">
            <v>12/21/2022</v>
          </cell>
          <cell r="F29" t="str">
            <v>12/21/2052</v>
          </cell>
          <cell r="G29" t="str">
            <v>VHTF</v>
          </cell>
          <cell r="H29" t="str">
            <v>Fall 2021</v>
          </cell>
          <cell r="I29" t="str">
            <v>N/A</v>
          </cell>
        </row>
        <row r="30">
          <cell r="C30" t="str">
            <v>New Home Construction - Oak Street - ICF</v>
          </cell>
          <cell r="D30" t="str">
            <v>Community Havens, Inc.</v>
          </cell>
          <cell r="E30" t="str">
            <v/>
          </cell>
          <cell r="F30" t="str">
            <v/>
          </cell>
          <cell r="G30" t="str">
            <v>VHTF</v>
          </cell>
          <cell r="H30" t="str">
            <v>Fall 2019</v>
          </cell>
        </row>
        <row r="31">
          <cell r="C31" t="str">
            <v>New Lake Anne House</v>
          </cell>
          <cell r="D31" t="str">
            <v>Enterprise Community Development</v>
          </cell>
          <cell r="E31" t="str">
            <v>10/12/2016</v>
          </cell>
          <cell r="F31" t="str">
            <v>10/12/2051</v>
          </cell>
          <cell r="G31" t="str">
            <v>VHTF</v>
          </cell>
          <cell r="H31" t="str">
            <v>Spring 2019</v>
          </cell>
          <cell r="I31" t="str">
            <v>N/A</v>
          </cell>
        </row>
        <row r="32">
          <cell r="C32" t="str">
            <v>Oakwood North</v>
          </cell>
          <cell r="D32" t="str">
            <v>Arlington Partnership for Affordable Housing</v>
          </cell>
          <cell r="E32" t="str">
            <v>1/9/2024</v>
          </cell>
          <cell r="F32" t="str">
            <v>1/9/2054</v>
          </cell>
          <cell r="G32" t="str">
            <v>VHTF</v>
          </cell>
          <cell r="H32" t="str">
            <v>Fall 2020</v>
          </cell>
          <cell r="I32" t="str">
            <v>N/A</v>
          </cell>
        </row>
        <row r="33">
          <cell r="C33" t="str">
            <v>Old Prices Fork School Senior Housing Project</v>
          </cell>
          <cell r="D33" t="str">
            <v>Taylor Hollow Construction</v>
          </cell>
          <cell r="E33" t="str">
            <v>11/29/2018</v>
          </cell>
          <cell r="F33" t="str">
            <v>11/29/2033</v>
          </cell>
          <cell r="G33" t="str">
            <v>VCI - VHTF</v>
          </cell>
          <cell r="H33" t="str">
            <v>Spring 2015</v>
          </cell>
          <cell r="I33" t="str">
            <v>N/A</v>
          </cell>
        </row>
        <row r="34">
          <cell r="C34" t="str">
            <v>Omni Park Place Senior Apartments</v>
          </cell>
          <cell r="D34" t="str">
            <v>Project:Homes</v>
          </cell>
          <cell r="E34" t="str">
            <v>12/20/2021</v>
          </cell>
          <cell r="F34" t="str">
            <v>12/20/2051</v>
          </cell>
          <cell r="G34" t="str">
            <v>VHTF</v>
          </cell>
          <cell r="H34" t="str">
            <v>Fall 2020</v>
          </cell>
          <cell r="I34" t="str">
            <v>N/A</v>
          </cell>
        </row>
        <row r="35">
          <cell r="C35" t="str">
            <v>Ovation at Arrowbrook - 9%</v>
          </cell>
          <cell r="D35" t="str">
            <v>SCG Development Partners, LLC</v>
          </cell>
          <cell r="E35" t="str">
            <v>12/6/2023</v>
          </cell>
          <cell r="F35" t="str">
            <v>12/6/2053</v>
          </cell>
          <cell r="G35" t="str">
            <v>VHTF</v>
          </cell>
          <cell r="H35" t="str">
            <v>Fall 2020</v>
          </cell>
          <cell r="I35" t="str">
            <v>N/A</v>
          </cell>
        </row>
        <row r="36">
          <cell r="C36" t="str">
            <v>Pennington Gap Apartments</v>
          </cell>
          <cell r="D36" t="str">
            <v>People Incorporated Housing Group</v>
          </cell>
          <cell r="E36" t="str">
            <v>1/11/2019</v>
          </cell>
          <cell r="F36" t="str">
            <v>1/11/2039</v>
          </cell>
          <cell r="G36" t="str">
            <v>VHTF</v>
          </cell>
          <cell r="H36" t="str">
            <v>Fall 2017</v>
          </cell>
          <cell r="I36" t="str">
            <v>N/A</v>
          </cell>
        </row>
        <row r="37">
          <cell r="C37" t="str">
            <v>Quarry Station</v>
          </cell>
          <cell r="D37" t="str">
            <v>Wesley Housing Development Corporation</v>
          </cell>
          <cell r="E37" t="str">
            <v>9/22/2023</v>
          </cell>
          <cell r="F37" t="str">
            <v>9/22/2053</v>
          </cell>
          <cell r="G37" t="str">
            <v>VHTF</v>
          </cell>
          <cell r="H37" t="str">
            <v>Spring 2021</v>
          </cell>
          <cell r="I37" t="str">
            <v>N/A</v>
          </cell>
        </row>
        <row r="38">
          <cell r="C38" t="str">
            <v>Queens Court</v>
          </cell>
          <cell r="D38" t="str">
            <v>Arlington Partnership for Affordable Housing</v>
          </cell>
          <cell r="E38" t="str">
            <v>12/14/2021</v>
          </cell>
          <cell r="F38" t="str">
            <v>12/14/2051</v>
          </cell>
          <cell r="G38" t="str">
            <v>VHTF</v>
          </cell>
          <cell r="H38" t="str">
            <v>Fall 2018</v>
          </cell>
          <cell r="I38" t="str">
            <v>N/A</v>
          </cell>
        </row>
        <row r="39">
          <cell r="C39" t="str">
            <v>Senseny Place</v>
          </cell>
          <cell r="D39" t="str">
            <v>Wesley Housing Development Corporation</v>
          </cell>
          <cell r="E39" t="str">
            <v>8/15/2023</v>
          </cell>
          <cell r="F39" t="str">
            <v>8/15/2053</v>
          </cell>
          <cell r="G39" t="str">
            <v>VHTF</v>
          </cell>
          <cell r="H39" t="str">
            <v>Spring 2020</v>
          </cell>
          <cell r="I39" t="str">
            <v>N/A</v>
          </cell>
        </row>
        <row r="40">
          <cell r="C40" t="str">
            <v>South First Street Phase One</v>
          </cell>
          <cell r="D40" t="str">
            <v>Charlottesville Redevelopment &amp; Housing Authority</v>
          </cell>
          <cell r="E40" t="str">
            <v>2/21/2024</v>
          </cell>
          <cell r="F40" t="str">
            <v>2/21/2054</v>
          </cell>
          <cell r="G40" t="str">
            <v>VHTF</v>
          </cell>
          <cell r="H40" t="str">
            <v>Spring 2020</v>
          </cell>
          <cell r="I40" t="str">
            <v>N/A</v>
          </cell>
        </row>
        <row r="41">
          <cell r="C41" t="str">
            <v>The Arden A</v>
          </cell>
          <cell r="D41" t="str">
            <v>Wesley Housing Development Corporation</v>
          </cell>
          <cell r="E41" t="str">
            <v>8/16/2023</v>
          </cell>
          <cell r="F41" t="str">
            <v>8/16/2058</v>
          </cell>
          <cell r="G41" t="str">
            <v>VHTF</v>
          </cell>
          <cell r="H41" t="str">
            <v>Spring 2019</v>
          </cell>
          <cell r="I41" t="str">
            <v>N/A</v>
          </cell>
        </row>
        <row r="42">
          <cell r="C42" t="str">
            <v>The Arden B</v>
          </cell>
          <cell r="D42" t="str">
            <v>Wesley Housing Development Corporation</v>
          </cell>
          <cell r="E42" t="str">
            <v>8/21/2023</v>
          </cell>
          <cell r="F42" t="str">
            <v>8/21/2058</v>
          </cell>
          <cell r="G42" t="str">
            <v>VHTF</v>
          </cell>
          <cell r="H42" t="str">
            <v>Fall 2019</v>
          </cell>
          <cell r="I42" t="str">
            <v>N/A</v>
          </cell>
        </row>
        <row r="43">
          <cell r="C43" t="str">
            <v>The Cadence</v>
          </cell>
          <cell r="D43" t="str">
            <v>Wesley Housing Development Corporation</v>
          </cell>
          <cell r="E43" t="str">
            <v>10/31/2023</v>
          </cell>
          <cell r="F43" t="str">
            <v>10/31/2058</v>
          </cell>
          <cell r="G43" t="str">
            <v>VHTF</v>
          </cell>
          <cell r="H43" t="str">
            <v>Fall 2019</v>
          </cell>
          <cell r="I43" t="str">
            <v>N/A</v>
          </cell>
        </row>
        <row r="44">
          <cell r="C44" t="str">
            <v>The Spire</v>
          </cell>
          <cell r="D44" t="str">
            <v>AHC Inc.</v>
          </cell>
          <cell r="E44" t="str">
            <v>4/25/2022</v>
          </cell>
          <cell r="F44" t="str">
            <v>4/25/2052</v>
          </cell>
          <cell r="G44" t="str">
            <v>VHTF</v>
          </cell>
          <cell r="H44" t="str">
            <v>Fall 2018</v>
          </cell>
          <cell r="I44" t="str">
            <v>N/A</v>
          </cell>
        </row>
        <row r="45">
          <cell r="C45" t="str">
            <v>The Villas at Reid Landing</v>
          </cell>
          <cell r="D45" t="str">
            <v>Gardner Capital Development, Inc.</v>
          </cell>
          <cell r="E45" t="str">
            <v>8/10/2021</v>
          </cell>
          <cell r="F45" t="str">
            <v>8/10/2051</v>
          </cell>
          <cell r="G45" t="str">
            <v>VHTF</v>
          </cell>
          <cell r="H45" t="str">
            <v>Fall 2017</v>
          </cell>
          <cell r="I45" t="str">
            <v>N/A</v>
          </cell>
        </row>
        <row r="46">
          <cell r="C46" t="str">
            <v>The Waypoint</v>
          </cell>
          <cell r="D46" t="str">
            <v>Wesley Housing Development Corporation</v>
          </cell>
          <cell r="E46" t="str">
            <v>9/15/2023</v>
          </cell>
          <cell r="F46" t="str">
            <v>9/15/2053</v>
          </cell>
          <cell r="G46" t="str">
            <v>VHTF</v>
          </cell>
          <cell r="H46" t="str">
            <v>Spring 2020</v>
          </cell>
          <cell r="I46" t="str">
            <v>N/A</v>
          </cell>
        </row>
        <row r="47">
          <cell r="C47" t="str">
            <v>Tranquility at the Lakes</v>
          </cell>
          <cell r="D47" t="str">
            <v>Community Housing Partners</v>
          </cell>
          <cell r="E47" t="str">
            <v>3/8/2018</v>
          </cell>
          <cell r="F47" t="str">
            <v>3/8/2048</v>
          </cell>
          <cell r="G47" t="str">
            <v>VHTF</v>
          </cell>
          <cell r="H47" t="str">
            <v>Spring 2017</v>
          </cell>
          <cell r="I47" t="str">
            <v>N/A</v>
          </cell>
        </row>
        <row r="48">
          <cell r="C48" t="str">
            <v>Watermark Gardens</v>
          </cell>
          <cell r="D48" t="str">
            <v>Surber Development and Consulting LLC</v>
          </cell>
          <cell r="E48" t="str">
            <v>2/22/2024</v>
          </cell>
          <cell r="F48" t="str">
            <v>2/22/2054</v>
          </cell>
          <cell r="G48" t="str">
            <v>VHTF</v>
          </cell>
          <cell r="H48" t="str">
            <v>Fall 2021</v>
          </cell>
          <cell r="I48" t="str">
            <v>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s Tableau"/>
    </sheetNames>
    <sheetDataSet>
      <sheetData sheetId="0">
        <row r="1">
          <cell r="B1" t="str">
            <v>Application Name</v>
          </cell>
          <cell r="C1" t="str">
            <v>Organization Name</v>
          </cell>
          <cell r="D1" t="str">
            <v>App Year</v>
          </cell>
          <cell r="E1" t="str">
            <v>App Season</v>
          </cell>
          <cell r="F1" t="str">
            <v>App Status</v>
          </cell>
          <cell r="G1" t="str">
            <v>HIEE (Requested)</v>
          </cell>
          <cell r="H1" t="str">
            <v>HOME (Requested)</v>
          </cell>
          <cell r="I1" t="str">
            <v>NHTF (Requested)</v>
          </cell>
          <cell r="J1" t="str">
            <v>PSH (Requested)</v>
          </cell>
          <cell r="K1" t="str">
            <v>VHTF (Requested)</v>
          </cell>
        </row>
        <row r="2">
          <cell r="B2" t="str">
            <v>Carlton Neighborhood Housing</v>
          </cell>
          <cell r="C2" t="str">
            <v>Community Services Housing, Inc.</v>
          </cell>
          <cell r="D2" t="str">
            <v>FY 2017</v>
          </cell>
          <cell r="E2" t="str">
            <v>Spring</v>
          </cell>
          <cell r="F2" t="str">
            <v>Approved</v>
          </cell>
          <cell r="H2">
            <v>397500</v>
          </cell>
        </row>
        <row r="3">
          <cell r="B3" t="str">
            <v>Culpepper Garden I</v>
          </cell>
          <cell r="C3" t="str">
            <v>Wesley Housing Development Corporation</v>
          </cell>
          <cell r="D3" t="str">
            <v>FY 2017</v>
          </cell>
          <cell r="E3" t="str">
            <v>Spring</v>
          </cell>
          <cell r="F3" t="str">
            <v>Approved</v>
          </cell>
          <cell r="K3">
            <v>700000</v>
          </cell>
        </row>
        <row r="4">
          <cell r="B4" t="str">
            <v>Daffodil Gardens Phase Two</v>
          </cell>
          <cell r="C4" t="str">
            <v>Chesapeake Bay Housing, Inc.</v>
          </cell>
          <cell r="D4" t="str">
            <v>FY 2017</v>
          </cell>
          <cell r="E4" t="str">
            <v>Spring</v>
          </cell>
          <cell r="F4" t="str">
            <v>Approved</v>
          </cell>
          <cell r="H4">
            <v>700000</v>
          </cell>
        </row>
        <row r="5">
          <cell r="B5" t="str">
            <v>GCHFH Lochlyn Hill - Homeowner</v>
          </cell>
          <cell r="C5" t="str">
            <v>Greater Charlottesville Habitat for Humanity</v>
          </cell>
          <cell r="D5" t="str">
            <v>FY 2017</v>
          </cell>
          <cell r="E5" t="str">
            <v>Spring</v>
          </cell>
          <cell r="F5" t="str">
            <v>Approved</v>
          </cell>
          <cell r="H5">
            <v>480000</v>
          </cell>
        </row>
        <row r="6">
          <cell r="B6" t="str">
            <v>Habitat JCC 2017 - Homeowner</v>
          </cell>
          <cell r="C6" t="str">
            <v>Habitat for Humanity Peninsula and Greater Williamsburg</v>
          </cell>
          <cell r="D6" t="str">
            <v>FY 2017</v>
          </cell>
          <cell r="E6" t="str">
            <v>Spring</v>
          </cell>
          <cell r="F6" t="str">
            <v>Approved</v>
          </cell>
          <cell r="H6">
            <v>350000</v>
          </cell>
        </row>
        <row r="7">
          <cell r="B7" t="str">
            <v>Keswick Apartments</v>
          </cell>
          <cell r="C7" t="str">
            <v>Humanities Foundation</v>
          </cell>
          <cell r="D7" t="str">
            <v>FY 2017</v>
          </cell>
          <cell r="E7" t="str">
            <v>Spring</v>
          </cell>
          <cell r="F7" t="str">
            <v>Approved</v>
          </cell>
          <cell r="K7">
            <v>700000</v>
          </cell>
        </row>
        <row r="8">
          <cell r="B8" t="str">
            <v>Sycamore Towers Apartments</v>
          </cell>
          <cell r="C8" t="str">
            <v>Petersburg Redevelopment and Housing Authority</v>
          </cell>
          <cell r="D8" t="str">
            <v>FY 2017</v>
          </cell>
          <cell r="E8" t="str">
            <v>Spring</v>
          </cell>
          <cell r="F8" t="str">
            <v>Approved</v>
          </cell>
          <cell r="H8">
            <v>200000</v>
          </cell>
        </row>
        <row r="9">
          <cell r="B9" t="str">
            <v>2017 Pathway Homes Permanent Supportive Housing Program</v>
          </cell>
          <cell r="C9" t="str">
            <v>Pathway Homes, Inc.</v>
          </cell>
          <cell r="D9" t="str">
            <v>FY 2017</v>
          </cell>
          <cell r="E9" t="str">
            <v>Fall</v>
          </cell>
          <cell r="F9" t="str">
            <v>Approved</v>
          </cell>
          <cell r="H9">
            <v>500000</v>
          </cell>
        </row>
        <row r="10">
          <cell r="B10" t="str">
            <v>Baker School Apartments</v>
          </cell>
          <cell r="C10" t="str">
            <v>Enterprise Community Development</v>
          </cell>
          <cell r="D10" t="str">
            <v>FY 2017</v>
          </cell>
          <cell r="E10" t="str">
            <v>Fall</v>
          </cell>
          <cell r="F10" t="str">
            <v>Approved</v>
          </cell>
          <cell r="H10">
            <v>550000</v>
          </cell>
          <cell r="K10">
            <v>550000</v>
          </cell>
        </row>
        <row r="11">
          <cell r="B11" t="str">
            <v>Covenant Heights - Phase V - Homeowner</v>
          </cell>
          <cell r="C11" t="str">
            <v>Hope Community Builders</v>
          </cell>
          <cell r="D11" t="str">
            <v>FY 2017</v>
          </cell>
          <cell r="E11" t="str">
            <v>Fall</v>
          </cell>
          <cell r="F11" t="str">
            <v>Approved</v>
          </cell>
          <cell r="H11">
            <v>500000</v>
          </cell>
        </row>
        <row r="12">
          <cell r="B12" t="str">
            <v>Crewe Village Apartments</v>
          </cell>
          <cell r="C12" t="str">
            <v>TM Associates Development, Inc.</v>
          </cell>
          <cell r="D12" t="str">
            <v>FY 2017</v>
          </cell>
          <cell r="E12" t="str">
            <v>Fall</v>
          </cell>
          <cell r="F12" t="str">
            <v>Approved</v>
          </cell>
          <cell r="I12">
            <v>500000</v>
          </cell>
        </row>
        <row r="13">
          <cell r="B13" t="str">
            <v>Cypress Landing</v>
          </cell>
          <cell r="C13" t="str">
            <v>Virginia Beach Community Development Corporation</v>
          </cell>
          <cell r="D13" t="str">
            <v>FY 2017</v>
          </cell>
          <cell r="E13" t="str">
            <v>Fall</v>
          </cell>
          <cell r="F13" t="str">
            <v>Approved</v>
          </cell>
          <cell r="I13">
            <v>750000</v>
          </cell>
        </row>
        <row r="14">
          <cell r="B14" t="str">
            <v>Essex Manor Apartments</v>
          </cell>
          <cell r="C14" t="str">
            <v>People Incorporated Housing Group</v>
          </cell>
          <cell r="D14" t="str">
            <v>FY 2017</v>
          </cell>
          <cell r="E14" t="str">
            <v>Fall</v>
          </cell>
          <cell r="F14" t="str">
            <v>Approved</v>
          </cell>
          <cell r="H14">
            <v>615900</v>
          </cell>
          <cell r="K14">
            <v>380000</v>
          </cell>
        </row>
        <row r="15">
          <cell r="B15" t="str">
            <v>Gilliam Place East</v>
          </cell>
          <cell r="C15" t="str">
            <v>Arlington Partnership for Affordable Housing</v>
          </cell>
          <cell r="D15" t="str">
            <v>FY 2017</v>
          </cell>
          <cell r="E15" t="str">
            <v>Fall</v>
          </cell>
          <cell r="F15" t="str">
            <v>Approved</v>
          </cell>
          <cell r="K15">
            <v>700000</v>
          </cell>
        </row>
        <row r="16">
          <cell r="B16" t="str">
            <v>HOPE MRCSB Group Homes</v>
          </cell>
          <cell r="C16" t="str">
            <v>Helping Overcome Poverty's Existence, Inc.</v>
          </cell>
          <cell r="D16" t="str">
            <v>FY 2017</v>
          </cell>
          <cell r="E16" t="str">
            <v>Fall</v>
          </cell>
          <cell r="F16" t="str">
            <v>Approved</v>
          </cell>
          <cell r="K16">
            <v>371975</v>
          </cell>
        </row>
        <row r="17">
          <cell r="B17" t="str">
            <v>Jackson Ward Mixed Income</v>
          </cell>
          <cell r="C17" t="str">
            <v>Enterprise Community Development</v>
          </cell>
          <cell r="D17" t="str">
            <v>FY 2017</v>
          </cell>
          <cell r="E17" t="str">
            <v>Fall</v>
          </cell>
          <cell r="F17" t="str">
            <v>Approved</v>
          </cell>
          <cell r="H17">
            <v>700000</v>
          </cell>
          <cell r="I17">
            <v>600000</v>
          </cell>
          <cell r="K17">
            <v>700000</v>
          </cell>
        </row>
        <row r="18">
          <cell r="B18" t="str">
            <v>Lindsay Hill Apartments</v>
          </cell>
          <cell r="C18" t="str">
            <v>Community Housing Partners</v>
          </cell>
          <cell r="D18" t="str">
            <v>FY 2017</v>
          </cell>
          <cell r="E18" t="str">
            <v>Fall</v>
          </cell>
          <cell r="F18" t="str">
            <v>Approved</v>
          </cell>
          <cell r="K18">
            <v>512398</v>
          </cell>
        </row>
        <row r="19">
          <cell r="B19" t="str">
            <v>New Clay House II</v>
          </cell>
          <cell r="C19" t="str">
            <v>Virginia Supportive Housing</v>
          </cell>
          <cell r="D19" t="str">
            <v>FY 2017</v>
          </cell>
          <cell r="E19" t="str">
            <v>Fall</v>
          </cell>
          <cell r="F19" t="str">
            <v>Approved</v>
          </cell>
          <cell r="I19">
            <v>800000</v>
          </cell>
        </row>
        <row r="20">
          <cell r="B20" t="str">
            <v>Old Forest Village</v>
          </cell>
          <cell r="C20" t="str">
            <v>Rush Homes</v>
          </cell>
          <cell r="D20" t="str">
            <v>FY 2017</v>
          </cell>
          <cell r="E20" t="str">
            <v>Fall</v>
          </cell>
          <cell r="F20" t="str">
            <v>Approved</v>
          </cell>
          <cell r="I20">
            <v>300000</v>
          </cell>
        </row>
        <row r="21">
          <cell r="B21" t="str">
            <v>Pennington Gap Apartments</v>
          </cell>
          <cell r="C21" t="str">
            <v>People Incorporated Housing Group</v>
          </cell>
          <cell r="D21" t="str">
            <v>FY 2017</v>
          </cell>
          <cell r="E21" t="str">
            <v>Fall</v>
          </cell>
          <cell r="F21" t="str">
            <v>Approved</v>
          </cell>
          <cell r="H21">
            <v>567300</v>
          </cell>
          <cell r="K21">
            <v>400000</v>
          </cell>
        </row>
        <row r="22">
          <cell r="B22" t="str">
            <v>Tranquility at the Lakes</v>
          </cell>
          <cell r="C22" t="str">
            <v>Community Housing Partners</v>
          </cell>
          <cell r="D22" t="str">
            <v>FY 2017</v>
          </cell>
          <cell r="E22" t="str">
            <v>Fall</v>
          </cell>
          <cell r="F22" t="str">
            <v>Approved</v>
          </cell>
          <cell r="K22">
            <v>700000</v>
          </cell>
        </row>
        <row r="23">
          <cell r="B23" t="str">
            <v>Weaver Manor Apartments</v>
          </cell>
          <cell r="C23" t="str">
            <v>TM Associates Development, Inc.</v>
          </cell>
          <cell r="D23" t="str">
            <v>FY 2017</v>
          </cell>
          <cell r="E23" t="str">
            <v>Fall</v>
          </cell>
          <cell r="F23" t="str">
            <v>Approved</v>
          </cell>
          <cell r="I23">
            <v>700000</v>
          </cell>
        </row>
        <row r="24">
          <cell r="B24" t="str">
            <v>Alleghany Apartments</v>
          </cell>
          <cell r="C24" t="str">
            <v>South River Development Corportion</v>
          </cell>
          <cell r="D24" t="str">
            <v>FY 2018</v>
          </cell>
          <cell r="E24" t="str">
            <v>Spring</v>
          </cell>
          <cell r="F24" t="str">
            <v>Approved</v>
          </cell>
          <cell r="H24">
            <v>300000</v>
          </cell>
          <cell r="K24">
            <v>300000</v>
          </cell>
        </row>
        <row r="25">
          <cell r="B25" t="str">
            <v>Glenwood Ridge Apartments</v>
          </cell>
          <cell r="C25" t="str">
            <v>Humanities Foundation</v>
          </cell>
          <cell r="D25" t="str">
            <v>FY 2018</v>
          </cell>
          <cell r="E25" t="str">
            <v>Spring</v>
          </cell>
          <cell r="F25" t="str">
            <v>Approved</v>
          </cell>
          <cell r="K25">
            <v>700000</v>
          </cell>
        </row>
        <row r="26">
          <cell r="B26" t="str">
            <v>Harmony Ridge Construction - Homeowner</v>
          </cell>
          <cell r="C26" t="str">
            <v>Greater Charlottesville Habitat for Humanity</v>
          </cell>
          <cell r="D26" t="str">
            <v>FY 2018</v>
          </cell>
          <cell r="E26" t="str">
            <v>Spring</v>
          </cell>
          <cell r="F26" t="str">
            <v>Approved</v>
          </cell>
          <cell r="H26">
            <v>180000</v>
          </cell>
          <cell r="K26">
            <v>352000</v>
          </cell>
        </row>
        <row r="27">
          <cell r="B27" t="str">
            <v>North Danville/West Thomas St. Redevelopment Project</v>
          </cell>
          <cell r="C27" t="str">
            <v>Southside Outreach Group Inc</v>
          </cell>
          <cell r="D27" t="str">
            <v>FY 2018</v>
          </cell>
          <cell r="E27" t="str">
            <v>Spring</v>
          </cell>
          <cell r="F27" t="str">
            <v>Approved</v>
          </cell>
          <cell r="K27">
            <v>426424</v>
          </cell>
        </row>
        <row r="28">
          <cell r="B28" t="str">
            <v>Pin Oaks Estates</v>
          </cell>
          <cell r="C28" t="str">
            <v>Petersburg Redevelopment and Housing Authority</v>
          </cell>
          <cell r="D28" t="str">
            <v>FY 2018</v>
          </cell>
          <cell r="E28" t="str">
            <v>Spring</v>
          </cell>
          <cell r="F28" t="str">
            <v>Approved</v>
          </cell>
          <cell r="H28">
            <v>500000</v>
          </cell>
        </row>
        <row r="29">
          <cell r="B29" t="str">
            <v>Stevens Woods II Apartments</v>
          </cell>
          <cell r="C29" t="str">
            <v>TM Associates Development, Inc.</v>
          </cell>
          <cell r="D29" t="str">
            <v>FY 2018</v>
          </cell>
          <cell r="E29" t="str">
            <v>Spring</v>
          </cell>
          <cell r="F29" t="str">
            <v>Approved</v>
          </cell>
          <cell r="I29">
            <v>500000</v>
          </cell>
        </row>
        <row r="30">
          <cell r="B30" t="str">
            <v>Townhomes at Warwick Place II</v>
          </cell>
          <cell r="C30" t="str">
            <v>Canterbury Enterprises, LLC.</v>
          </cell>
          <cell r="D30" t="str">
            <v>FY 2018</v>
          </cell>
          <cell r="E30" t="str">
            <v>Spring</v>
          </cell>
          <cell r="F30" t="str">
            <v>Approved</v>
          </cell>
          <cell r="K30">
            <v>350000</v>
          </cell>
        </row>
        <row r="31">
          <cell r="B31" t="str">
            <v>Brunswick Manor Apartments</v>
          </cell>
          <cell r="C31" t="str">
            <v>People Incorporated Housing Group</v>
          </cell>
          <cell r="D31" t="str">
            <v>FY 2018</v>
          </cell>
          <cell r="E31" t="str">
            <v>Fall</v>
          </cell>
          <cell r="F31" t="str">
            <v>Approved</v>
          </cell>
          <cell r="H31">
            <v>700000</v>
          </cell>
        </row>
        <row r="32">
          <cell r="B32" t="str">
            <v>Carlton Views II</v>
          </cell>
          <cell r="C32" t="str">
            <v>Lynx Ventures, Inc.</v>
          </cell>
          <cell r="D32" t="str">
            <v>FY 2018</v>
          </cell>
          <cell r="E32" t="str">
            <v>Fall</v>
          </cell>
          <cell r="F32" t="str">
            <v>Approved</v>
          </cell>
          <cell r="H32">
            <v>500000</v>
          </cell>
        </row>
        <row r="33">
          <cell r="B33" t="str">
            <v>Carpenter Shelter Redevelopment</v>
          </cell>
          <cell r="C33" t="str">
            <v>Alexandria Housing Development Corporation</v>
          </cell>
          <cell r="D33" t="str">
            <v>FY 2018</v>
          </cell>
          <cell r="E33" t="str">
            <v>Fall</v>
          </cell>
          <cell r="F33" t="str">
            <v>Approved</v>
          </cell>
          <cell r="I33">
            <v>800000</v>
          </cell>
          <cell r="K33">
            <v>800000</v>
          </cell>
        </row>
        <row r="34">
          <cell r="B34" t="str">
            <v>Groom School Apartments-IDIS #15621</v>
          </cell>
          <cell r="C34" t="str">
            <v>Landmark Asset Services, Inc</v>
          </cell>
          <cell r="D34" t="str">
            <v>FY 2018</v>
          </cell>
          <cell r="E34" t="str">
            <v>Fall</v>
          </cell>
          <cell r="F34" t="str">
            <v>Approved</v>
          </cell>
          <cell r="H34">
            <v>450000</v>
          </cell>
        </row>
        <row r="35">
          <cell r="B35" t="str">
            <v>Hanover Cove - Homeowner</v>
          </cell>
          <cell r="C35" t="str">
            <v/>
          </cell>
          <cell r="D35" t="str">
            <v>FY 2018</v>
          </cell>
          <cell r="E35" t="str">
            <v>Fall</v>
          </cell>
          <cell r="F35" t="str">
            <v>Approved</v>
          </cell>
          <cell r="H35">
            <v>454216</v>
          </cell>
        </row>
        <row r="36">
          <cell r="B36" t="str">
            <v>Lassiter Courts</v>
          </cell>
          <cell r="C36" t="str">
            <v>Newport News Redevelopment and Housing Authority</v>
          </cell>
          <cell r="D36" t="str">
            <v>FY 2018</v>
          </cell>
          <cell r="E36" t="str">
            <v>Fall</v>
          </cell>
          <cell r="F36" t="str">
            <v>Approved</v>
          </cell>
          <cell r="I36">
            <v>800000</v>
          </cell>
        </row>
        <row r="37">
          <cell r="B37" t="str">
            <v>Miller House Supportive Housing</v>
          </cell>
          <cell r="C37" t="str">
            <v>Community Residences, Inc. doing business as CRi</v>
          </cell>
          <cell r="D37" t="str">
            <v>FY 2018</v>
          </cell>
          <cell r="E37" t="str">
            <v>Fall</v>
          </cell>
          <cell r="F37" t="str">
            <v>Approved</v>
          </cell>
          <cell r="I37">
            <v>600000</v>
          </cell>
        </row>
        <row r="38">
          <cell r="B38" t="str">
            <v>Pennington Gap Apartments</v>
          </cell>
          <cell r="C38" t="str">
            <v>People Incorporated Housing Group</v>
          </cell>
          <cell r="D38" t="str">
            <v>FY 2018</v>
          </cell>
          <cell r="E38" t="str">
            <v>Fall</v>
          </cell>
          <cell r="F38" t="str">
            <v>Approved</v>
          </cell>
          <cell r="K38">
            <v>340010</v>
          </cell>
        </row>
        <row r="39">
          <cell r="B39" t="str">
            <v>South HIll Subdivsion Development</v>
          </cell>
          <cell r="C39" t="str">
            <v>Pathways</v>
          </cell>
          <cell r="D39" t="str">
            <v>FY 2018</v>
          </cell>
          <cell r="E39" t="str">
            <v>Fall</v>
          </cell>
          <cell r="F39" t="str">
            <v>Approved</v>
          </cell>
          <cell r="H39">
            <v>449195</v>
          </cell>
        </row>
        <row r="40">
          <cell r="B40" t="str">
            <v>The Villas at Reid Landing</v>
          </cell>
          <cell r="C40" t="str">
            <v>Gardner Capital Development, Inc.</v>
          </cell>
          <cell r="D40" t="str">
            <v>FY 2018</v>
          </cell>
          <cell r="E40" t="str">
            <v>Fall</v>
          </cell>
          <cell r="F40" t="str">
            <v>Approved</v>
          </cell>
          <cell r="H40">
            <v>700000</v>
          </cell>
          <cell r="K40">
            <v>500000</v>
          </cell>
        </row>
        <row r="41">
          <cell r="B41" t="str">
            <v>American Legion Uniting to Serve | Post East Four</v>
          </cell>
          <cell r="C41" t="str">
            <v>Arlington Partnership for Affordable Housing</v>
          </cell>
          <cell r="D41" t="str">
            <v>FY 2019</v>
          </cell>
          <cell r="E41" t="str">
            <v>Spring</v>
          </cell>
          <cell r="F41" t="str">
            <v>Approved</v>
          </cell>
          <cell r="K41">
            <v>700000</v>
          </cell>
        </row>
        <row r="42">
          <cell r="B42" t="str">
            <v>Booker T Washington Neighborhood - IDIS 15920 - Homeowner</v>
          </cell>
          <cell r="C42" t="str">
            <v>Staunton-Augusta-Waynesboro Habitat for Humanity, Inc.</v>
          </cell>
          <cell r="D42" t="str">
            <v>FY 2019</v>
          </cell>
          <cell r="E42" t="str">
            <v>Spring</v>
          </cell>
          <cell r="F42" t="str">
            <v>Approved</v>
          </cell>
          <cell r="H42">
            <v>352536</v>
          </cell>
        </row>
        <row r="43">
          <cell r="B43" t="str">
            <v>Brookland Park Apartments - Nehemiah</v>
          </cell>
          <cell r="C43" t="str">
            <v>Enterprise Community Development</v>
          </cell>
          <cell r="D43" t="str">
            <v>FY 2019</v>
          </cell>
          <cell r="E43" t="str">
            <v>Spring</v>
          </cell>
          <cell r="F43" t="str">
            <v>Approved</v>
          </cell>
          <cell r="K43">
            <v>700000</v>
          </cell>
        </row>
        <row r="44">
          <cell r="B44" t="str">
            <v>Church Hill North Phase 2A Family</v>
          </cell>
          <cell r="C44" t="str">
            <v>The Community Builders</v>
          </cell>
          <cell r="D44" t="str">
            <v>FY 2019</v>
          </cell>
          <cell r="E44" t="str">
            <v>Spring</v>
          </cell>
          <cell r="F44" t="str">
            <v>Approved</v>
          </cell>
          <cell r="K44">
            <v>700000</v>
          </cell>
        </row>
        <row r="45">
          <cell r="B45" t="str">
            <v>Covenant Heights Ph VI - IDIS 15663 - Homeowner</v>
          </cell>
          <cell r="C45" t="str">
            <v>Hope Community Builders</v>
          </cell>
          <cell r="D45" t="str">
            <v>FY 2019</v>
          </cell>
          <cell r="E45" t="str">
            <v>Spring</v>
          </cell>
          <cell r="F45" t="str">
            <v>Approved</v>
          </cell>
          <cell r="H45">
            <v>500000</v>
          </cell>
        </row>
        <row r="46">
          <cell r="B46" t="str">
            <v>Crescent Halls</v>
          </cell>
          <cell r="C46" t="str">
            <v>Charlottesville Redevelopment &amp; Housing Authority</v>
          </cell>
          <cell r="D46" t="str">
            <v>FY 2019</v>
          </cell>
          <cell r="E46" t="str">
            <v>Spring</v>
          </cell>
          <cell r="F46" t="str">
            <v>Approved</v>
          </cell>
          <cell r="K46">
            <v>800000</v>
          </cell>
        </row>
        <row r="47">
          <cell r="B47" t="str">
            <v>Dale Avenue Permanent Supportive Housing</v>
          </cell>
          <cell r="C47" t="str">
            <v>Restoration Housing</v>
          </cell>
          <cell r="D47" t="str">
            <v>FY 2019</v>
          </cell>
          <cell r="E47" t="str">
            <v>Spring</v>
          </cell>
          <cell r="F47" t="str">
            <v>Approved</v>
          </cell>
          <cell r="J47">
            <v>300000</v>
          </cell>
        </row>
        <row r="48">
          <cell r="B48" t="str">
            <v>Homes on Newtown Road - IDIS 15740 - Homeowner</v>
          </cell>
          <cell r="C48" t="str">
            <v>habitat for humanity of the new river valley</v>
          </cell>
          <cell r="D48" t="str">
            <v>FY 2019</v>
          </cell>
          <cell r="E48" t="str">
            <v>Spring</v>
          </cell>
          <cell r="F48" t="str">
            <v>Approved</v>
          </cell>
          <cell r="H48">
            <v>636341</v>
          </cell>
        </row>
        <row r="49">
          <cell r="B49" t="str">
            <v>Huntington Village</v>
          </cell>
          <cell r="C49" t="str">
            <v>Dakota Partners, Inc.</v>
          </cell>
          <cell r="D49" t="str">
            <v>FY 2019</v>
          </cell>
          <cell r="E49" t="str">
            <v>Spring</v>
          </cell>
          <cell r="F49" t="str">
            <v>Approved</v>
          </cell>
          <cell r="H49">
            <v>500000</v>
          </cell>
          <cell r="K49">
            <v>500000</v>
          </cell>
        </row>
        <row r="50">
          <cell r="B50" t="str">
            <v>Keswick Apartments II</v>
          </cell>
          <cell r="C50" t="str">
            <v>Humanities Foundation</v>
          </cell>
          <cell r="D50" t="str">
            <v>FY 2019</v>
          </cell>
          <cell r="E50" t="str">
            <v>Spring</v>
          </cell>
          <cell r="F50" t="str">
            <v>Approved</v>
          </cell>
          <cell r="K50">
            <v>700000</v>
          </cell>
        </row>
        <row r="51">
          <cell r="B51" t="str">
            <v>Lochlyn Hill Phase III - IDIS 16434 - Homeowner</v>
          </cell>
          <cell r="C51" t="str">
            <v>Greater Charlottesville Habitat for Humanity</v>
          </cell>
          <cell r="D51" t="str">
            <v>FY 2019</v>
          </cell>
          <cell r="E51" t="str">
            <v>Spring</v>
          </cell>
          <cell r="F51" t="str">
            <v>Approved</v>
          </cell>
          <cell r="H51">
            <v>336020</v>
          </cell>
        </row>
        <row r="52">
          <cell r="B52" t="str">
            <v>Luray Meadows Apartments IDIS 16486</v>
          </cell>
          <cell r="C52" t="str">
            <v>People Incorporated Housing Group</v>
          </cell>
          <cell r="D52" t="str">
            <v>FY 2019</v>
          </cell>
          <cell r="E52" t="str">
            <v>Spring</v>
          </cell>
          <cell r="F52" t="str">
            <v>Approved</v>
          </cell>
          <cell r="H52">
            <v>700000</v>
          </cell>
        </row>
        <row r="53">
          <cell r="B53" t="str">
            <v>Market Square IV</v>
          </cell>
          <cell r="C53" t="str">
            <v>Better Housing Coalition Sponsored</v>
          </cell>
          <cell r="D53" t="str">
            <v>FY 2019</v>
          </cell>
          <cell r="E53" t="str">
            <v>Spring</v>
          </cell>
          <cell r="F53" t="str">
            <v>Approved</v>
          </cell>
          <cell r="H53">
            <v>550000</v>
          </cell>
        </row>
        <row r="54">
          <cell r="B54" t="str">
            <v>New Lake Anne House</v>
          </cell>
          <cell r="C54" t="str">
            <v>Enterprise Community Development</v>
          </cell>
          <cell r="D54" t="str">
            <v>FY 2019</v>
          </cell>
          <cell r="E54" t="str">
            <v>Spring</v>
          </cell>
          <cell r="F54" t="str">
            <v>Approved</v>
          </cell>
          <cell r="K54">
            <v>700000</v>
          </cell>
        </row>
        <row r="55">
          <cell r="B55" t="str">
            <v>The Arden A</v>
          </cell>
          <cell r="C55" t="str">
            <v>Wesley Housing Development Corporation</v>
          </cell>
          <cell r="D55" t="str">
            <v>FY 2019</v>
          </cell>
          <cell r="E55" t="str">
            <v>Spring</v>
          </cell>
          <cell r="F55" t="str">
            <v>Approved</v>
          </cell>
          <cell r="K55">
            <v>700000</v>
          </cell>
        </row>
        <row r="56">
          <cell r="B56" t="str">
            <v>The Residences at North Hill Bond 47</v>
          </cell>
          <cell r="C56" t="str">
            <v>Community Housing Partners</v>
          </cell>
          <cell r="D56" t="str">
            <v>FY 2019</v>
          </cell>
          <cell r="E56" t="str">
            <v>Spring</v>
          </cell>
          <cell r="F56" t="str">
            <v>Approved</v>
          </cell>
          <cell r="H56">
            <v>800000</v>
          </cell>
          <cell r="K56">
            <v>200000</v>
          </cell>
        </row>
        <row r="57">
          <cell r="B57" t="str">
            <v>The Residences at North Hill Bond 94</v>
          </cell>
          <cell r="C57" t="str">
            <v>Community Housing Partners</v>
          </cell>
          <cell r="D57" t="str">
            <v>FY 2019</v>
          </cell>
          <cell r="E57" t="str">
            <v>Spring</v>
          </cell>
          <cell r="F57" t="str">
            <v>Approved</v>
          </cell>
          <cell r="H57">
            <v>800000</v>
          </cell>
          <cell r="K57">
            <v>500000</v>
          </cell>
        </row>
        <row r="58">
          <cell r="B58" t="str">
            <v>Apartments at Kingsridge 2</v>
          </cell>
          <cell r="C58" t="str">
            <v>Community Housing Partners</v>
          </cell>
          <cell r="D58" t="str">
            <v>FY 2019</v>
          </cell>
          <cell r="E58" t="str">
            <v>Fall</v>
          </cell>
          <cell r="F58" t="str">
            <v>Approved</v>
          </cell>
          <cell r="I58">
            <v>800000</v>
          </cell>
          <cell r="K58">
            <v>800000</v>
          </cell>
        </row>
        <row r="59">
          <cell r="B59" t="str">
            <v>Ashburn Chase</v>
          </cell>
          <cell r="C59" t="str">
            <v>TM Associates Development, Inc.</v>
          </cell>
          <cell r="D59" t="str">
            <v>FY 2019</v>
          </cell>
          <cell r="E59" t="str">
            <v>Fall</v>
          </cell>
          <cell r="F59" t="str">
            <v>Approved</v>
          </cell>
          <cell r="I59">
            <v>800000</v>
          </cell>
        </row>
        <row r="60">
          <cell r="B60" t="str">
            <v>Canterbury Ph 1 - IDIS 15664 - Homeowner</v>
          </cell>
          <cell r="C60" t="str">
            <v>Greater Fredericksburg Habitat for Humanity</v>
          </cell>
          <cell r="D60" t="str">
            <v>FY 2019</v>
          </cell>
          <cell r="E60" t="str">
            <v>Fall</v>
          </cell>
          <cell r="F60" t="str">
            <v>Approved</v>
          </cell>
          <cell r="H60">
            <v>500000</v>
          </cell>
        </row>
        <row r="61">
          <cell r="B61" t="str">
            <v>Central Valley Affordable Housing - Homeowner</v>
          </cell>
          <cell r="C61" t="str">
            <v>Central Valley Habitat for Humanity, Inc.</v>
          </cell>
          <cell r="D61" t="str">
            <v>FY 2019</v>
          </cell>
          <cell r="E61" t="str">
            <v>Fall</v>
          </cell>
          <cell r="F61" t="str">
            <v>Approved</v>
          </cell>
          <cell r="H61">
            <v>500000</v>
          </cell>
        </row>
        <row r="62">
          <cell r="B62" t="str">
            <v>Chandler Street Properties</v>
          </cell>
          <cell r="C62" t="str">
            <v>Culpeper Community Development Corp.</v>
          </cell>
          <cell r="D62" t="str">
            <v>FY 2019</v>
          </cell>
          <cell r="E62" t="str">
            <v>Fall</v>
          </cell>
          <cell r="F62" t="str">
            <v>Approved</v>
          </cell>
          <cell r="K62">
            <v>180607</v>
          </cell>
        </row>
        <row r="63">
          <cell r="B63" t="str">
            <v>Culpeper Crossing</v>
          </cell>
          <cell r="C63" t="str">
            <v>People Incorporated Housing Group</v>
          </cell>
          <cell r="D63" t="str">
            <v>FY 2019</v>
          </cell>
          <cell r="E63" t="str">
            <v>Fall</v>
          </cell>
          <cell r="F63" t="str">
            <v>Approved</v>
          </cell>
          <cell r="H63">
            <v>700000</v>
          </cell>
        </row>
        <row r="64">
          <cell r="B64" t="str">
            <v>Daffodil Gardens Phase Two</v>
          </cell>
          <cell r="C64" t="str">
            <v>Chesapeake Bay Housing, Inc.</v>
          </cell>
          <cell r="D64" t="str">
            <v>FY 2019</v>
          </cell>
          <cell r="E64" t="str">
            <v>Fall</v>
          </cell>
          <cell r="F64" t="str">
            <v>Approved</v>
          </cell>
          <cell r="K64">
            <v>325000</v>
          </cell>
        </row>
        <row r="65">
          <cell r="B65" t="str">
            <v>Millview Apartments</v>
          </cell>
          <cell r="C65" t="str">
            <v>People Incorporated Housing Group</v>
          </cell>
          <cell r="D65" t="str">
            <v>FY 2019</v>
          </cell>
          <cell r="E65" t="str">
            <v>Fall</v>
          </cell>
          <cell r="F65" t="str">
            <v>Approved</v>
          </cell>
          <cell r="H65">
            <v>700000</v>
          </cell>
        </row>
        <row r="66">
          <cell r="B66" t="str">
            <v>Piper Square Apartments</v>
          </cell>
          <cell r="C66" t="str">
            <v>Hopewell Redevelopment and Housing Authority</v>
          </cell>
          <cell r="D66" t="str">
            <v>FY 2019</v>
          </cell>
          <cell r="E66" t="str">
            <v>Fall</v>
          </cell>
          <cell r="F66" t="str">
            <v>Approved</v>
          </cell>
          <cell r="H66">
            <v>500000</v>
          </cell>
          <cell r="K66">
            <v>500000</v>
          </cell>
        </row>
        <row r="67">
          <cell r="B67" t="str">
            <v>Queens Court South</v>
          </cell>
          <cell r="C67" t="str">
            <v>Arlington Partnership for Affordable Housing</v>
          </cell>
          <cell r="D67" t="str">
            <v>FY 2019</v>
          </cell>
          <cell r="E67" t="str">
            <v>Fall</v>
          </cell>
          <cell r="F67" t="str">
            <v>Approved</v>
          </cell>
          <cell r="K67">
            <v>700000</v>
          </cell>
        </row>
        <row r="68">
          <cell r="B68" t="str">
            <v>Residences at North Hill Bond 47</v>
          </cell>
          <cell r="C68" t="str">
            <v>Community Housing Partners</v>
          </cell>
          <cell r="D68" t="str">
            <v>FY 2019</v>
          </cell>
          <cell r="E68" t="str">
            <v>Fall</v>
          </cell>
          <cell r="F68" t="str">
            <v>Approved</v>
          </cell>
          <cell r="H68">
            <v>800000</v>
          </cell>
          <cell r="I68">
            <v>800000</v>
          </cell>
          <cell r="K68">
            <v>200000</v>
          </cell>
        </row>
        <row r="69">
          <cell r="B69" t="str">
            <v>Residences at North Hill Bond 94</v>
          </cell>
          <cell r="C69" t="str">
            <v>Community Housing Partners</v>
          </cell>
          <cell r="D69" t="str">
            <v>FY 2019</v>
          </cell>
          <cell r="E69" t="str">
            <v>Fall</v>
          </cell>
          <cell r="F69" t="str">
            <v>Approved</v>
          </cell>
          <cell r="H69">
            <v>800000</v>
          </cell>
          <cell r="I69">
            <v>800000</v>
          </cell>
          <cell r="K69">
            <v>400000</v>
          </cell>
        </row>
        <row r="70">
          <cell r="B70" t="str">
            <v>The Spire</v>
          </cell>
          <cell r="C70" t="str">
            <v>AHC Inc.</v>
          </cell>
          <cell r="D70" t="str">
            <v>FY 2019</v>
          </cell>
          <cell r="E70" t="str">
            <v>Fall</v>
          </cell>
          <cell r="F70" t="str">
            <v>Approved</v>
          </cell>
          <cell r="I70">
            <v>500000</v>
          </cell>
          <cell r="K70">
            <v>700000</v>
          </cell>
        </row>
        <row r="71">
          <cell r="B71" t="str">
            <v>Brady Square 9%</v>
          </cell>
          <cell r="C71" t="str">
            <v>Dakota Partners, Inc.</v>
          </cell>
          <cell r="D71" t="str">
            <v>FY 2020</v>
          </cell>
          <cell r="E71" t="str">
            <v>Spring</v>
          </cell>
          <cell r="F71" t="str">
            <v>Approved</v>
          </cell>
          <cell r="I71">
            <v>600000</v>
          </cell>
          <cell r="K71">
            <v>700000</v>
          </cell>
        </row>
        <row r="72">
          <cell r="B72" t="str">
            <v>Brookland Park Apartments - Nehemiah</v>
          </cell>
          <cell r="C72" t="str">
            <v>Enterprise Community Development</v>
          </cell>
          <cell r="D72" t="str">
            <v>FY 2020</v>
          </cell>
          <cell r="E72" t="str">
            <v>Spring</v>
          </cell>
          <cell r="F72" t="str">
            <v>Approved</v>
          </cell>
          <cell r="I72">
            <v>800000</v>
          </cell>
        </row>
        <row r="73">
          <cell r="B73" t="str">
            <v>Cameo Street Apartments</v>
          </cell>
          <cell r="C73" t="str">
            <v>Better Housing Coalition Sponsored</v>
          </cell>
          <cell r="D73" t="str">
            <v>FY 2020</v>
          </cell>
          <cell r="E73" t="str">
            <v>Spring</v>
          </cell>
          <cell r="F73" t="str">
            <v>Approved</v>
          </cell>
          <cell r="K73">
            <v>800000</v>
          </cell>
        </row>
        <row r="74">
          <cell r="B74" t="str">
            <v>Church Hill North Phase 2B</v>
          </cell>
          <cell r="C74" t="str">
            <v>The Community Builders</v>
          </cell>
          <cell r="D74" t="str">
            <v>FY 2020</v>
          </cell>
          <cell r="E74" t="str">
            <v>Spring</v>
          </cell>
          <cell r="F74" t="str">
            <v>Approved</v>
          </cell>
          <cell r="K74">
            <v>700000</v>
          </cell>
        </row>
        <row r="75">
          <cell r="B75" t="str">
            <v>CLT Scattered Site - Homeowner</v>
          </cell>
          <cell r="C75" t="str">
            <v>The Maggie Walker Community Land Trust</v>
          </cell>
          <cell r="D75" t="str">
            <v>FY 2020</v>
          </cell>
          <cell r="E75" t="str">
            <v>Spring</v>
          </cell>
          <cell r="F75" t="str">
            <v>Approved</v>
          </cell>
          <cell r="K75">
            <v>440000</v>
          </cell>
        </row>
        <row r="76">
          <cell r="B76" t="str">
            <v>Keswick Sr. Apartments</v>
          </cell>
          <cell r="C76" t="str">
            <v>Humanities Foundation</v>
          </cell>
          <cell r="D76" t="str">
            <v>FY 2020</v>
          </cell>
          <cell r="E76" t="str">
            <v>Spring</v>
          </cell>
          <cell r="F76" t="str">
            <v>Approved</v>
          </cell>
          <cell r="K76">
            <v>700000</v>
          </cell>
        </row>
        <row r="77">
          <cell r="B77" t="str">
            <v>King William Manor</v>
          </cell>
          <cell r="C77" t="str">
            <v>MARK-DANA CORPORATION</v>
          </cell>
          <cell r="D77" t="str">
            <v>FY 2020</v>
          </cell>
          <cell r="E77" t="str">
            <v>Spring</v>
          </cell>
          <cell r="F77" t="str">
            <v>Approved</v>
          </cell>
          <cell r="K77">
            <v>700000</v>
          </cell>
        </row>
        <row r="78">
          <cell r="B78" t="str">
            <v>Northway</v>
          </cell>
          <cell r="C78" t="str">
            <v>Community Housing Partners</v>
          </cell>
          <cell r="D78" t="str">
            <v>FY 2020</v>
          </cell>
          <cell r="E78" t="str">
            <v>Spring</v>
          </cell>
          <cell r="F78" t="str">
            <v>Approved</v>
          </cell>
          <cell r="K78">
            <v>500000</v>
          </cell>
        </row>
        <row r="79">
          <cell r="B79" t="str">
            <v>Omni Park Place Senior Apartments</v>
          </cell>
          <cell r="C79" t="str">
            <v>Project:Homes</v>
          </cell>
          <cell r="D79" t="str">
            <v>FY 2020</v>
          </cell>
          <cell r="E79" t="str">
            <v>Spring</v>
          </cell>
          <cell r="F79" t="str">
            <v>Approved</v>
          </cell>
          <cell r="H79">
            <v>400000</v>
          </cell>
          <cell r="K79">
            <v>400000</v>
          </cell>
        </row>
        <row r="80">
          <cell r="B80" t="str">
            <v>Powhatan Terrace Townhomes</v>
          </cell>
          <cell r="C80" t="str">
            <v>Housing Partnerships</v>
          </cell>
          <cell r="D80" t="str">
            <v>FY 2020</v>
          </cell>
          <cell r="E80" t="str">
            <v>Spring</v>
          </cell>
          <cell r="F80" t="str">
            <v>Approved</v>
          </cell>
          <cell r="H80">
            <v>700000</v>
          </cell>
          <cell r="I80">
            <v>600000</v>
          </cell>
          <cell r="K80">
            <v>700000</v>
          </cell>
        </row>
        <row r="81">
          <cell r="B81" t="str">
            <v>Senseny Place</v>
          </cell>
          <cell r="C81" t="str">
            <v>Wesley Housing Development Corporation</v>
          </cell>
          <cell r="D81" t="str">
            <v>FY 2020</v>
          </cell>
          <cell r="E81" t="str">
            <v>Spring</v>
          </cell>
          <cell r="F81" t="str">
            <v>Approved</v>
          </cell>
          <cell r="I81">
            <v>800000</v>
          </cell>
          <cell r="K81">
            <v>800000</v>
          </cell>
        </row>
        <row r="82">
          <cell r="B82" t="str">
            <v>South First Street Phase One</v>
          </cell>
          <cell r="C82" t="str">
            <v>Charlottesville Redevelopment &amp; Housing Authority</v>
          </cell>
          <cell r="D82" t="str">
            <v>FY 2020</v>
          </cell>
          <cell r="E82" t="str">
            <v>Spring</v>
          </cell>
          <cell r="F82" t="str">
            <v>Approved</v>
          </cell>
          <cell r="I82">
            <v>400000</v>
          </cell>
          <cell r="K82">
            <v>400000</v>
          </cell>
        </row>
        <row r="83">
          <cell r="B83" t="str">
            <v>Sweetbriar II Apartments</v>
          </cell>
          <cell r="C83" t="str">
            <v>People Incorporated Housing Group</v>
          </cell>
          <cell r="D83" t="str">
            <v>FY 2020</v>
          </cell>
          <cell r="E83" t="str">
            <v>Spring</v>
          </cell>
          <cell r="F83" t="str">
            <v>Approved</v>
          </cell>
          <cell r="H83">
            <v>800000</v>
          </cell>
        </row>
        <row r="84">
          <cell r="B84" t="str">
            <v>The Waypoint</v>
          </cell>
          <cell r="C84" t="str">
            <v>Wesley Housing Development Corporation</v>
          </cell>
          <cell r="D84" t="str">
            <v>FY 2020</v>
          </cell>
          <cell r="E84" t="str">
            <v>Spring</v>
          </cell>
          <cell r="F84" t="str">
            <v>Approved</v>
          </cell>
          <cell r="K84">
            <v>700000</v>
          </cell>
        </row>
        <row r="85">
          <cell r="B85" t="str">
            <v>Cool Lane Apartments</v>
          </cell>
          <cell r="C85" t="str">
            <v>Virginia Supportive Housing</v>
          </cell>
          <cell r="D85" t="str">
            <v>FY 2020</v>
          </cell>
          <cell r="E85" t="str">
            <v>Fall</v>
          </cell>
          <cell r="F85" t="str">
            <v>Approved</v>
          </cell>
          <cell r="H85">
            <v>800000</v>
          </cell>
          <cell r="I85">
            <v>800000</v>
          </cell>
          <cell r="J85">
            <v>500000</v>
          </cell>
          <cell r="K85">
            <v>750000</v>
          </cell>
        </row>
        <row r="86">
          <cell r="B86" t="str">
            <v>Cypress Landing</v>
          </cell>
          <cell r="C86" t="str">
            <v>Virginia Beach Community Development Corporation</v>
          </cell>
          <cell r="D86" t="str">
            <v>FY 2020</v>
          </cell>
          <cell r="E86" t="str">
            <v>Fall</v>
          </cell>
          <cell r="F86" t="str">
            <v>Approved</v>
          </cell>
          <cell r="I86">
            <v>275000</v>
          </cell>
        </row>
        <row r="87">
          <cell r="B87" t="str">
            <v>Forest Heights, Grove - IDIS 16118 - Homeowner</v>
          </cell>
          <cell r="C87" t="str">
            <v>Habitat for Humanity Peninsula and Greater Williamsburg</v>
          </cell>
          <cell r="D87" t="str">
            <v>FY 2020</v>
          </cell>
          <cell r="E87" t="str">
            <v>Fall</v>
          </cell>
          <cell r="F87" t="str">
            <v>Approved</v>
          </cell>
          <cell r="H87">
            <v>300000</v>
          </cell>
        </row>
        <row r="88">
          <cell r="B88" t="str">
            <v>Friendship Court Apartments Phase I</v>
          </cell>
          <cell r="C88" t="str">
            <v>Piedmont Housing Alliance</v>
          </cell>
          <cell r="D88" t="str">
            <v>FY 2020</v>
          </cell>
          <cell r="E88" t="str">
            <v>Fall</v>
          </cell>
          <cell r="F88" t="str">
            <v>Approved</v>
          </cell>
          <cell r="H88">
            <v>700000</v>
          </cell>
          <cell r="I88">
            <v>700000</v>
          </cell>
          <cell r="K88">
            <v>700000</v>
          </cell>
        </row>
        <row r="89">
          <cell r="B89" t="str">
            <v>Mt. Sterling Senior 4%</v>
          </cell>
          <cell r="C89" t="str">
            <v>Arlington Partnership for Affordable Housing</v>
          </cell>
          <cell r="D89" t="str">
            <v>FY 2020</v>
          </cell>
          <cell r="E89" t="str">
            <v>Fall</v>
          </cell>
          <cell r="F89" t="str">
            <v>Approved</v>
          </cell>
          <cell r="K89">
            <v>700000</v>
          </cell>
        </row>
        <row r="90">
          <cell r="B90" t="str">
            <v>New Home Construction - Oak Street - ICF</v>
          </cell>
          <cell r="C90" t="str">
            <v>Community Residences, Inc. doing business as CRi</v>
          </cell>
          <cell r="D90" t="str">
            <v>FY 2020</v>
          </cell>
          <cell r="E90" t="str">
            <v>Fall</v>
          </cell>
          <cell r="F90" t="str">
            <v>Approved</v>
          </cell>
          <cell r="I90">
            <v>800000</v>
          </cell>
        </row>
        <row r="91">
          <cell r="B91" t="str">
            <v>Pecan Acres Estates</v>
          </cell>
          <cell r="C91" t="str">
            <v>Petersburg Redevelopment and Housing Authority</v>
          </cell>
          <cell r="D91" t="str">
            <v>FY 2020</v>
          </cell>
          <cell r="E91" t="str">
            <v>Fall</v>
          </cell>
          <cell r="F91" t="str">
            <v>Approved</v>
          </cell>
          <cell r="H91">
            <v>500000</v>
          </cell>
        </row>
        <row r="92">
          <cell r="B92" t="str">
            <v>Piedmont, Montpelier - IDIS 16299 - Homeowner</v>
          </cell>
          <cell r="C92" t="str">
            <v>Greater Charlottesville Habitat for Humanity</v>
          </cell>
          <cell r="D92" t="str">
            <v>FY 2020</v>
          </cell>
          <cell r="E92" t="str">
            <v>Fall</v>
          </cell>
          <cell r="F92" t="str">
            <v>Approved</v>
          </cell>
          <cell r="H92">
            <v>520428</v>
          </cell>
        </row>
        <row r="93">
          <cell r="B93" t="str">
            <v>Poplar Creek Homes</v>
          </cell>
          <cell r="C93" t="str">
            <v>Southside Outreach Group Inc</v>
          </cell>
          <cell r="D93" t="str">
            <v>FY 2020</v>
          </cell>
          <cell r="E93" t="str">
            <v>Fall</v>
          </cell>
          <cell r="F93" t="str">
            <v>Approved</v>
          </cell>
          <cell r="H93">
            <v>700000</v>
          </cell>
          <cell r="K93">
            <v>100000</v>
          </cell>
        </row>
        <row r="94">
          <cell r="B94" t="str">
            <v>Spratley House Apartments</v>
          </cell>
          <cell r="C94" t="str">
            <v>Newport News Redevelopment and Housing Authority</v>
          </cell>
          <cell r="D94" t="str">
            <v>FY 2020</v>
          </cell>
          <cell r="E94" t="str">
            <v>Fall</v>
          </cell>
          <cell r="F94" t="str">
            <v>Approved</v>
          </cell>
          <cell r="I94">
            <v>800000</v>
          </cell>
        </row>
        <row r="95">
          <cell r="B95" t="str">
            <v>The Arden B</v>
          </cell>
          <cell r="C95" t="str">
            <v>Wesley Housing Development Corporation</v>
          </cell>
          <cell r="D95" t="str">
            <v>FY 2020</v>
          </cell>
          <cell r="E95" t="str">
            <v>Fall</v>
          </cell>
          <cell r="F95" t="str">
            <v>Approved</v>
          </cell>
          <cell r="I95">
            <v>800000</v>
          </cell>
          <cell r="K95">
            <v>800000</v>
          </cell>
        </row>
        <row r="96">
          <cell r="B96" t="str">
            <v>The Cadence</v>
          </cell>
          <cell r="C96" t="str">
            <v>Wesley Housing Development Corporation</v>
          </cell>
          <cell r="D96" t="str">
            <v>FY 2020</v>
          </cell>
          <cell r="E96" t="str">
            <v>Fall</v>
          </cell>
          <cell r="F96" t="str">
            <v>Approved</v>
          </cell>
          <cell r="K96">
            <v>700000</v>
          </cell>
        </row>
        <row r="97">
          <cell r="B97" t="str">
            <v>Aaron Mills Apartments</v>
          </cell>
          <cell r="C97" t="str">
            <v>Landmark Asset Services, Inc</v>
          </cell>
          <cell r="D97" t="str">
            <v>FY 2021</v>
          </cell>
          <cell r="E97" t="str">
            <v>Spring</v>
          </cell>
          <cell r="F97" t="str">
            <v>Approved</v>
          </cell>
          <cell r="K97">
            <v>700000</v>
          </cell>
        </row>
        <row r="98">
          <cell r="B98" t="str">
            <v>Bickerstaff Crossing</v>
          </cell>
          <cell r="C98" t="str">
            <v>Surber Development and Consulting LLC</v>
          </cell>
          <cell r="D98" t="str">
            <v>FY 2021</v>
          </cell>
          <cell r="E98" t="str">
            <v>Spring</v>
          </cell>
          <cell r="F98" t="str">
            <v>Approved</v>
          </cell>
          <cell r="G98">
            <v>590835</v>
          </cell>
          <cell r="I98">
            <v>637052</v>
          </cell>
          <cell r="K98">
            <v>637052</v>
          </cell>
        </row>
        <row r="99">
          <cell r="B99" t="str">
            <v>Braddock Four Senior</v>
          </cell>
          <cell r="C99" t="str">
            <v>Arlington Partnership for Affordable Housing</v>
          </cell>
          <cell r="D99" t="str">
            <v>FY 2021</v>
          </cell>
          <cell r="E99" t="str">
            <v>Spring</v>
          </cell>
          <cell r="F99" t="str">
            <v>Approved</v>
          </cell>
          <cell r="G99">
            <v>655000</v>
          </cell>
          <cell r="K99">
            <v>700000</v>
          </cell>
        </row>
        <row r="100">
          <cell r="B100" t="str">
            <v>Braddock Nine Senior</v>
          </cell>
          <cell r="C100" t="str">
            <v>Arlington Partnership for Affordable Housing</v>
          </cell>
          <cell r="D100" t="str">
            <v>FY 2021</v>
          </cell>
          <cell r="E100" t="str">
            <v>Spring</v>
          </cell>
          <cell r="F100" t="str">
            <v>Approved</v>
          </cell>
          <cell r="G100">
            <v>555000</v>
          </cell>
          <cell r="K100">
            <v>700000</v>
          </cell>
        </row>
        <row r="101">
          <cell r="B101" t="str">
            <v>Brook Villas</v>
          </cell>
          <cell r="C101" t="str">
            <v>MARK-DANA CORPORATION</v>
          </cell>
          <cell r="D101" t="str">
            <v>FY 2021</v>
          </cell>
          <cell r="E101" t="str">
            <v>Spring</v>
          </cell>
          <cell r="F101" t="str">
            <v>Approved</v>
          </cell>
          <cell r="G101">
            <v>175000</v>
          </cell>
          <cell r="H101">
            <v>175000</v>
          </cell>
          <cell r="I101">
            <v>175000</v>
          </cell>
          <cell r="K101">
            <v>175000</v>
          </cell>
        </row>
        <row r="102">
          <cell r="B102" t="str">
            <v>Canterbury Ph II - IDIS 16574 - Homeowner</v>
          </cell>
          <cell r="C102" t="str">
            <v>Greater Fredericksburg Habitat for Humanity</v>
          </cell>
          <cell r="D102" t="str">
            <v>FY 2021</v>
          </cell>
          <cell r="E102" t="str">
            <v>Spring</v>
          </cell>
          <cell r="F102" t="str">
            <v>Approved</v>
          </cell>
          <cell r="H102">
            <v>500000</v>
          </cell>
        </row>
        <row r="103">
          <cell r="B103" t="str">
            <v>Cool Lane Apartments</v>
          </cell>
          <cell r="C103" t="str">
            <v>Virginia Supportive Housing</v>
          </cell>
          <cell r="D103" t="str">
            <v>FY 2021</v>
          </cell>
          <cell r="E103" t="str">
            <v>Spring</v>
          </cell>
          <cell r="F103" t="str">
            <v>Approved</v>
          </cell>
          <cell r="G103">
            <v>602000</v>
          </cell>
        </row>
        <row r="104">
          <cell r="B104" t="str">
            <v>Crescent Halls</v>
          </cell>
          <cell r="C104" t="str">
            <v>Charlottesville Redevelopment &amp; Housing Authority</v>
          </cell>
          <cell r="D104" t="str">
            <v>FY 2021</v>
          </cell>
          <cell r="E104" t="str">
            <v>Spring</v>
          </cell>
          <cell r="F104" t="str">
            <v>Approved</v>
          </cell>
          <cell r="G104">
            <v>735000</v>
          </cell>
          <cell r="I104">
            <v>900000</v>
          </cell>
          <cell r="K104">
            <v>100000</v>
          </cell>
        </row>
        <row r="105">
          <cell r="B105" t="str">
            <v>Dupuy Road - Homeowner</v>
          </cell>
          <cell r="C105" t="str">
            <v>The Maggie Walker Community Land Trust</v>
          </cell>
          <cell r="D105" t="str">
            <v>FY 2021</v>
          </cell>
          <cell r="E105" t="str">
            <v>Spring</v>
          </cell>
          <cell r="F105" t="str">
            <v>Approved</v>
          </cell>
          <cell r="K105">
            <v>700000</v>
          </cell>
        </row>
        <row r="106">
          <cell r="B106" t="str">
            <v>Fairview Town Homes</v>
          </cell>
          <cell r="C106" t="str">
            <v>Helping Overcome Poverty's Existence, Inc.</v>
          </cell>
          <cell r="D106" t="str">
            <v>FY 2021</v>
          </cell>
          <cell r="E106" t="str">
            <v>Spring</v>
          </cell>
          <cell r="F106" t="str">
            <v>Approved</v>
          </cell>
          <cell r="G106">
            <v>84000</v>
          </cell>
        </row>
        <row r="107">
          <cell r="B107" t="str">
            <v>Friendship Court Apartments Phase I</v>
          </cell>
          <cell r="C107" t="str">
            <v>Piedmont Housing Alliance</v>
          </cell>
          <cell r="D107" t="str">
            <v>FY 2021</v>
          </cell>
          <cell r="E107" t="str">
            <v>Spring</v>
          </cell>
          <cell r="F107" t="str">
            <v>Approved</v>
          </cell>
          <cell r="G107">
            <v>1500000</v>
          </cell>
          <cell r="I107">
            <v>200000</v>
          </cell>
          <cell r="K107">
            <v>200000</v>
          </cell>
        </row>
        <row r="108">
          <cell r="B108" t="str">
            <v>Goose Creek Crossing</v>
          </cell>
          <cell r="C108" t="str">
            <v>Hill Tide Housing Investments, LLC</v>
          </cell>
          <cell r="D108" t="str">
            <v>FY 2021</v>
          </cell>
          <cell r="E108" t="str">
            <v>Spring</v>
          </cell>
          <cell r="F108" t="str">
            <v>Approved</v>
          </cell>
          <cell r="K108">
            <v>700000</v>
          </cell>
        </row>
        <row r="109">
          <cell r="B109" t="str">
            <v>Holly Court</v>
          </cell>
          <cell r="C109" t="str">
            <v>Community Housing Partners</v>
          </cell>
          <cell r="D109" t="str">
            <v>FY 2021</v>
          </cell>
          <cell r="E109" t="str">
            <v>Spring</v>
          </cell>
          <cell r="F109" t="str">
            <v>Approved</v>
          </cell>
          <cell r="K109">
            <v>700000</v>
          </cell>
        </row>
        <row r="110">
          <cell r="B110" t="str">
            <v>Lambert Landing II</v>
          </cell>
          <cell r="C110" t="str">
            <v>Woda Cooper Development</v>
          </cell>
          <cell r="D110" t="str">
            <v>FY 2021</v>
          </cell>
          <cell r="E110" t="str">
            <v>Spring</v>
          </cell>
          <cell r="F110" t="str">
            <v>Approved</v>
          </cell>
          <cell r="K110">
            <v>700000</v>
          </cell>
        </row>
        <row r="111">
          <cell r="B111" t="str">
            <v>Magnolia Place Apartments</v>
          </cell>
          <cell r="C111" t="str">
            <v>TM Associates Development, Inc.</v>
          </cell>
          <cell r="D111" t="str">
            <v>FY 2021</v>
          </cell>
          <cell r="E111" t="str">
            <v>Spring</v>
          </cell>
          <cell r="F111" t="str">
            <v>Approved</v>
          </cell>
          <cell r="I111">
            <v>700000</v>
          </cell>
        </row>
        <row r="112">
          <cell r="B112" t="str">
            <v>New Home Construction - Oak Street - ICF</v>
          </cell>
          <cell r="C112" t="str">
            <v>Community Havens, Inc.</v>
          </cell>
          <cell r="D112" t="str">
            <v>FY 2021</v>
          </cell>
          <cell r="E112" t="str">
            <v>Spring</v>
          </cell>
          <cell r="F112" t="str">
            <v>Approved</v>
          </cell>
          <cell r="K112">
            <v>400000</v>
          </cell>
        </row>
        <row r="113">
          <cell r="B113" t="str">
            <v>Newport Gardens</v>
          </cell>
          <cell r="C113" t="str">
            <v>The Hanson Company</v>
          </cell>
          <cell r="D113" t="str">
            <v>FY 2021</v>
          </cell>
          <cell r="E113" t="str">
            <v>Spring</v>
          </cell>
          <cell r="F113" t="str">
            <v>Approved</v>
          </cell>
          <cell r="H113">
            <v>700000</v>
          </cell>
          <cell r="K113">
            <v>150000</v>
          </cell>
        </row>
        <row r="114">
          <cell r="B114" t="str">
            <v>Oak Terrace</v>
          </cell>
          <cell r="C114" t="str">
            <v>Hill Tide Housing Investments, LLC</v>
          </cell>
          <cell r="D114" t="str">
            <v>FY 2021</v>
          </cell>
          <cell r="E114" t="str">
            <v>Spring</v>
          </cell>
          <cell r="F114" t="str">
            <v>Approved</v>
          </cell>
          <cell r="K114">
            <v>700000</v>
          </cell>
        </row>
        <row r="115">
          <cell r="B115" t="str">
            <v>Poplar Creek Homes</v>
          </cell>
          <cell r="C115" t="str">
            <v>Southside Outreach Group Inc</v>
          </cell>
          <cell r="D115" t="str">
            <v>FY 2021</v>
          </cell>
          <cell r="E115" t="str">
            <v>Spring</v>
          </cell>
          <cell r="F115" t="str">
            <v>Approved</v>
          </cell>
          <cell r="G115">
            <v>270000</v>
          </cell>
          <cell r="H115">
            <v>900000</v>
          </cell>
        </row>
        <row r="116">
          <cell r="B116" t="str">
            <v>Powhatan Terrace Townhomes</v>
          </cell>
          <cell r="C116" t="str">
            <v>Housing Partnerships</v>
          </cell>
          <cell r="D116" t="str">
            <v>FY 2021</v>
          </cell>
          <cell r="E116" t="str">
            <v>Spring</v>
          </cell>
          <cell r="F116" t="str">
            <v>Approved</v>
          </cell>
          <cell r="I116">
            <v>500000</v>
          </cell>
          <cell r="K116">
            <v>700000</v>
          </cell>
        </row>
        <row r="117">
          <cell r="B117" t="str">
            <v>Premier Circle PSH</v>
          </cell>
          <cell r="C117" t="str">
            <v>Virginia Supportive Housing</v>
          </cell>
          <cell r="D117" t="str">
            <v>FY 2021</v>
          </cell>
          <cell r="E117" t="str">
            <v>Spring</v>
          </cell>
          <cell r="F117" t="str">
            <v>Approved</v>
          </cell>
          <cell r="G117">
            <v>560000</v>
          </cell>
          <cell r="H117">
            <v>900000</v>
          </cell>
          <cell r="I117">
            <v>900000</v>
          </cell>
          <cell r="K117">
            <v>900000</v>
          </cell>
        </row>
        <row r="118">
          <cell r="B118" t="str">
            <v>Quarry Station</v>
          </cell>
          <cell r="C118" t="str">
            <v>Wesley Housing Development Corporation</v>
          </cell>
          <cell r="D118" t="str">
            <v>FY 2021</v>
          </cell>
          <cell r="E118" t="str">
            <v>Spring</v>
          </cell>
          <cell r="F118" t="str">
            <v>Approved</v>
          </cell>
          <cell r="K118">
            <v>700000</v>
          </cell>
        </row>
        <row r="119">
          <cell r="B119" t="str">
            <v>South First Phase One</v>
          </cell>
          <cell r="C119" t="str">
            <v>Charlottesville Redevelopment &amp; Housing Authority</v>
          </cell>
          <cell r="D119" t="str">
            <v>FY 2021</v>
          </cell>
          <cell r="E119" t="str">
            <v>Spring</v>
          </cell>
          <cell r="F119" t="str">
            <v>Approved</v>
          </cell>
          <cell r="G119">
            <v>434000</v>
          </cell>
          <cell r="I119">
            <v>250000</v>
          </cell>
          <cell r="K119">
            <v>250000</v>
          </cell>
        </row>
        <row r="120">
          <cell r="B120" t="str">
            <v>Southwood 1 Affordable Homeownership Wardell Crest - Homeowner</v>
          </cell>
          <cell r="C120" t="str">
            <v>Greater Charlottesville Habitat for Humanity</v>
          </cell>
          <cell r="D120" t="str">
            <v>FY 2021</v>
          </cell>
          <cell r="E120" t="str">
            <v>Spring</v>
          </cell>
          <cell r="F120" t="str">
            <v>Approved</v>
          </cell>
          <cell r="H120">
            <v>700000</v>
          </cell>
          <cell r="K120">
            <v>700000</v>
          </cell>
        </row>
        <row r="121">
          <cell r="B121" t="str">
            <v>712 High Street</v>
          </cell>
          <cell r="C121" t="str">
            <v>Southside Community Development &amp; Housing Corporation</v>
          </cell>
          <cell r="D121" t="str">
            <v>FY 2021</v>
          </cell>
          <cell r="E121" t="str">
            <v>Fall</v>
          </cell>
          <cell r="F121" t="str">
            <v>Approved</v>
          </cell>
          <cell r="H121">
            <v>500000</v>
          </cell>
        </row>
        <row r="122">
          <cell r="B122" t="str">
            <v>Arlington View Terrace East</v>
          </cell>
          <cell r="C122" t="str">
            <v>AHC Inc.</v>
          </cell>
          <cell r="D122" t="str">
            <v>FY 2021</v>
          </cell>
          <cell r="E122" t="str">
            <v>Fall</v>
          </cell>
          <cell r="F122" t="str">
            <v>Approved</v>
          </cell>
          <cell r="K122">
            <v>900000</v>
          </cell>
        </row>
        <row r="123">
          <cell r="B123" t="str">
            <v>Avenue to Family Housing - IDIS 16470 - Homeowner</v>
          </cell>
          <cell r="C123" t="str">
            <v>Central Valley Habitat for Humanity, Inc.</v>
          </cell>
          <cell r="D123" t="str">
            <v>FY 2021</v>
          </cell>
          <cell r="E123" t="str">
            <v>Fall</v>
          </cell>
          <cell r="F123" t="str">
            <v>Approved</v>
          </cell>
          <cell r="H123">
            <v>450000</v>
          </cell>
        </row>
        <row r="124">
          <cell r="B124" t="str">
            <v>Carrier Point I</v>
          </cell>
          <cell r="C124" t="str">
            <v>Newport News Redevelopment and Housing Authority</v>
          </cell>
          <cell r="D124" t="str">
            <v>FY 2021</v>
          </cell>
          <cell r="E124" t="str">
            <v>Fall</v>
          </cell>
          <cell r="F124" t="str">
            <v>Approved</v>
          </cell>
          <cell r="H124">
            <v>600000</v>
          </cell>
          <cell r="I124">
            <v>700000</v>
          </cell>
          <cell r="K124">
            <v>700000</v>
          </cell>
        </row>
        <row r="125">
          <cell r="B125" t="str">
            <v>Carrier Point II</v>
          </cell>
          <cell r="C125" t="str">
            <v>Newport News Redevelopment and Housing Authority</v>
          </cell>
          <cell r="D125" t="str">
            <v>FY 2021</v>
          </cell>
          <cell r="E125" t="str">
            <v>Fall</v>
          </cell>
          <cell r="F125" t="str">
            <v>Approved</v>
          </cell>
          <cell r="H125">
            <v>600000</v>
          </cell>
          <cell r="I125">
            <v>700000</v>
          </cell>
          <cell r="K125">
            <v>700000</v>
          </cell>
        </row>
        <row r="126">
          <cell r="B126" t="str">
            <v>Charles City, Forest Heights - IDIS 16471 - Homeowner</v>
          </cell>
          <cell r="C126" t="str">
            <v>Habitat for Humanity Peninsula and Greater Williamsburg</v>
          </cell>
          <cell r="D126" t="str">
            <v>FY 2021</v>
          </cell>
          <cell r="E126" t="str">
            <v>Fall</v>
          </cell>
          <cell r="F126" t="str">
            <v>Approved</v>
          </cell>
          <cell r="H126">
            <v>300000</v>
          </cell>
        </row>
        <row r="127">
          <cell r="B127" t="str">
            <v>Cityline Apartments</v>
          </cell>
          <cell r="C127" t="str">
            <v>Millbrook Realty Group</v>
          </cell>
          <cell r="D127" t="str">
            <v>FY 2021</v>
          </cell>
          <cell r="E127" t="str">
            <v>Fall</v>
          </cell>
          <cell r="F127" t="str">
            <v>Approved</v>
          </cell>
          <cell r="K127">
            <v>900000</v>
          </cell>
        </row>
        <row r="128">
          <cell r="B128" t="str">
            <v>Claremont School Apartments</v>
          </cell>
          <cell r="C128" t="str">
            <v>Landmark Asset Services, Inc</v>
          </cell>
          <cell r="D128" t="str">
            <v>FY 2021</v>
          </cell>
          <cell r="E128" t="str">
            <v>Fall</v>
          </cell>
          <cell r="F128" t="str">
            <v>Approved</v>
          </cell>
          <cell r="I128">
            <v>635000</v>
          </cell>
        </row>
        <row r="129">
          <cell r="B129" t="str">
            <v>Cool Lane Apartments</v>
          </cell>
          <cell r="C129" t="str">
            <v>Virginia Supportive Housing</v>
          </cell>
          <cell r="D129" t="str">
            <v>FY 2021</v>
          </cell>
          <cell r="E129" t="str">
            <v>Fall</v>
          </cell>
          <cell r="F129" t="str">
            <v>Approved</v>
          </cell>
          <cell r="J129">
            <v>300000</v>
          </cell>
        </row>
        <row r="130">
          <cell r="B130" t="str">
            <v>CUMC Ballston Station</v>
          </cell>
          <cell r="C130" t="str">
            <v>Arlington Partnership for Affordable Housing</v>
          </cell>
          <cell r="D130" t="str">
            <v>FY 2021</v>
          </cell>
          <cell r="E130" t="str">
            <v>Fall</v>
          </cell>
          <cell r="F130" t="str">
            <v>Approved</v>
          </cell>
          <cell r="K130">
            <v>900000</v>
          </cell>
        </row>
        <row r="131">
          <cell r="B131" t="str">
            <v>Daffodil Gardens Phase Two</v>
          </cell>
          <cell r="C131" t="str">
            <v>Chesapeake Bay Housing, Inc.</v>
          </cell>
          <cell r="D131" t="str">
            <v>FY 2021</v>
          </cell>
          <cell r="E131" t="str">
            <v>Fall</v>
          </cell>
          <cell r="F131" t="str">
            <v>Approved</v>
          </cell>
          <cell r="K131">
            <v>260000</v>
          </cell>
        </row>
        <row r="132">
          <cell r="B132" t="str">
            <v>Fairview Town Homes</v>
          </cell>
          <cell r="C132" t="str">
            <v>Helping Overcome Poverty's Existence, Inc.</v>
          </cell>
          <cell r="D132" t="str">
            <v>FY 2021</v>
          </cell>
          <cell r="E132" t="str">
            <v>Fall</v>
          </cell>
          <cell r="F132" t="str">
            <v>Approved</v>
          </cell>
          <cell r="J132">
            <v>150000</v>
          </cell>
          <cell r="K132">
            <v>650000</v>
          </cell>
        </row>
        <row r="133">
          <cell r="B133" t="str">
            <v>Florida Terrace</v>
          </cell>
          <cell r="C133" t="str">
            <v>Rush Homes</v>
          </cell>
          <cell r="D133" t="str">
            <v>FY 2021</v>
          </cell>
          <cell r="E133" t="str">
            <v>Fall</v>
          </cell>
          <cell r="F133" t="str">
            <v>Approved</v>
          </cell>
          <cell r="H133">
            <v>900000</v>
          </cell>
          <cell r="I133">
            <v>450000</v>
          </cell>
          <cell r="J133">
            <v>200000</v>
          </cell>
          <cell r="K133">
            <v>500000</v>
          </cell>
        </row>
        <row r="134">
          <cell r="B134" t="str">
            <v>Kilmarnock Village</v>
          </cell>
          <cell r="C134" t="str">
            <v>Petersburg Community Development Corporation, Inc.</v>
          </cell>
          <cell r="D134" t="str">
            <v>FY 2021</v>
          </cell>
          <cell r="E134" t="str">
            <v>Fall</v>
          </cell>
          <cell r="F134" t="str">
            <v>Approved</v>
          </cell>
          <cell r="K134">
            <v>240000</v>
          </cell>
        </row>
        <row r="135">
          <cell r="B135" t="str">
            <v>Norris Village Ph II - Homeowner - IDIS 16468</v>
          </cell>
          <cell r="C135" t="str">
            <v>Blue Ridge Habitat for Humanity, Inc.</v>
          </cell>
          <cell r="D135" t="str">
            <v>FY 2021</v>
          </cell>
          <cell r="E135" t="str">
            <v>Fall</v>
          </cell>
          <cell r="F135" t="str">
            <v>Approved</v>
          </cell>
          <cell r="H135">
            <v>400000</v>
          </cell>
        </row>
        <row r="136">
          <cell r="B136" t="str">
            <v>Northway</v>
          </cell>
          <cell r="C136" t="str">
            <v>Community Housing Partners</v>
          </cell>
          <cell r="D136" t="str">
            <v>FY 2021</v>
          </cell>
          <cell r="E136" t="str">
            <v>Fall</v>
          </cell>
          <cell r="F136" t="str">
            <v>Approved</v>
          </cell>
          <cell r="H136">
            <v>500000</v>
          </cell>
        </row>
        <row r="137">
          <cell r="B137" t="str">
            <v>Oakwood North</v>
          </cell>
          <cell r="C137" t="str">
            <v>Arlington Partnership for Affordable Housing</v>
          </cell>
          <cell r="D137" t="str">
            <v>FY 2021</v>
          </cell>
          <cell r="E137" t="str">
            <v>Fall</v>
          </cell>
          <cell r="F137" t="str">
            <v>Approved</v>
          </cell>
          <cell r="K137">
            <v>900000</v>
          </cell>
        </row>
        <row r="138">
          <cell r="B138" t="str">
            <v>Omni Park Place Senior Apartments</v>
          </cell>
          <cell r="C138" t="str">
            <v>Project:Homes</v>
          </cell>
          <cell r="D138" t="str">
            <v>FY 2021</v>
          </cell>
          <cell r="E138" t="str">
            <v>Fall</v>
          </cell>
          <cell r="F138" t="str">
            <v>Approved</v>
          </cell>
          <cell r="H138">
            <v>400000</v>
          </cell>
        </row>
        <row r="139">
          <cell r="B139" t="str">
            <v>Ovation at Arrowbrook - 9%</v>
          </cell>
          <cell r="C139" t="str">
            <v>SCG Development Partners, LLC</v>
          </cell>
          <cell r="D139" t="str">
            <v>FY 2021</v>
          </cell>
          <cell r="E139" t="str">
            <v>Fall</v>
          </cell>
          <cell r="F139" t="str">
            <v>Approved</v>
          </cell>
          <cell r="H139">
            <v>900000</v>
          </cell>
          <cell r="I139">
            <v>900000</v>
          </cell>
          <cell r="J139">
            <v>500000</v>
          </cell>
          <cell r="K139">
            <v>900000</v>
          </cell>
        </row>
        <row r="140">
          <cell r="B140" t="str">
            <v>Pump Street PSH Phase 1</v>
          </cell>
          <cell r="C140" t="str">
            <v>Valley Area Community Support, Inc.</v>
          </cell>
          <cell r="D140" t="str">
            <v>FY 2021</v>
          </cell>
          <cell r="E140" t="str">
            <v>Fall</v>
          </cell>
          <cell r="F140" t="str">
            <v>Approved</v>
          </cell>
          <cell r="J140">
            <v>500000</v>
          </cell>
        </row>
        <row r="141">
          <cell r="B141" t="str">
            <v>Renaissance Ridge - Phase 1</v>
          </cell>
          <cell r="C141" t="str">
            <v>Nelson County Community Development Foundation</v>
          </cell>
          <cell r="D141" t="str">
            <v>FY 2021</v>
          </cell>
          <cell r="E141" t="str">
            <v>Fall</v>
          </cell>
          <cell r="F141" t="str">
            <v>Approved</v>
          </cell>
          <cell r="H141">
            <v>400000</v>
          </cell>
          <cell r="K141">
            <v>200000</v>
          </cell>
        </row>
        <row r="142">
          <cell r="B142" t="str">
            <v>Richmond Senior Apartments</v>
          </cell>
          <cell r="C142" t="str">
            <v>The Michaels Development Company I, LP</v>
          </cell>
          <cell r="D142" t="str">
            <v>FY 2021</v>
          </cell>
          <cell r="E142" t="str">
            <v>Fall</v>
          </cell>
          <cell r="F142" t="str">
            <v>Approved</v>
          </cell>
          <cell r="H142">
            <v>600000</v>
          </cell>
          <cell r="I142">
            <v>900000</v>
          </cell>
          <cell r="K142">
            <v>900000</v>
          </cell>
        </row>
        <row r="143">
          <cell r="B143" t="str">
            <v>Roanoke Valley Affordable Homes - Homeowner</v>
          </cell>
          <cell r="C143" t="str">
            <v>Habitat for Humanity in the Roanoke Valley</v>
          </cell>
          <cell r="D143" t="str">
            <v>FY 2021</v>
          </cell>
          <cell r="E143" t="str">
            <v>Fall</v>
          </cell>
          <cell r="F143" t="str">
            <v>Approved</v>
          </cell>
          <cell r="H143">
            <v>806868</v>
          </cell>
        </row>
        <row r="144">
          <cell r="B144" t="str">
            <v>Southside Lofts</v>
          </cell>
          <cell r="C144" t="str">
            <v>Landmark Asset Services, Inc</v>
          </cell>
          <cell r="D144" t="str">
            <v>FY 2021</v>
          </cell>
          <cell r="E144" t="str">
            <v>Fall</v>
          </cell>
          <cell r="F144" t="str">
            <v>Approved</v>
          </cell>
          <cell r="H144">
            <v>615000</v>
          </cell>
        </row>
        <row r="145">
          <cell r="B145" t="str">
            <v>Sweetbriar II Apartments</v>
          </cell>
          <cell r="C145" t="str">
            <v>People Incorporated Housing Group</v>
          </cell>
          <cell r="D145" t="str">
            <v>FY 2021</v>
          </cell>
          <cell r="E145" t="str">
            <v>Fall</v>
          </cell>
          <cell r="F145" t="str">
            <v>Approved</v>
          </cell>
          <cell r="K145">
            <v>600000</v>
          </cell>
        </row>
        <row r="146">
          <cell r="B146" t="str">
            <v>The Coile</v>
          </cell>
          <cell r="C146" t="str">
            <v>Petersburg Community Development Corporation, Inc.</v>
          </cell>
          <cell r="D146" t="str">
            <v>FY 2021</v>
          </cell>
          <cell r="E146" t="str">
            <v>Fall</v>
          </cell>
          <cell r="F146" t="str">
            <v>Approved</v>
          </cell>
          <cell r="I146">
            <v>700000</v>
          </cell>
          <cell r="K146">
            <v>700000</v>
          </cell>
        </row>
        <row r="147">
          <cell r="B147" t="str">
            <v>Winchester Forest 9</v>
          </cell>
          <cell r="C147" t="str">
            <v>Better Housing Coalition Sponsored</v>
          </cell>
          <cell r="D147" t="str">
            <v>FY 2021</v>
          </cell>
          <cell r="E147" t="str">
            <v>Fall</v>
          </cell>
          <cell r="F147" t="str">
            <v>Approved</v>
          </cell>
          <cell r="H147">
            <v>700000</v>
          </cell>
          <cell r="K147">
            <v>700000</v>
          </cell>
        </row>
        <row r="148">
          <cell r="B148" t="str">
            <v>Woods at Yorktown NC</v>
          </cell>
          <cell r="C148" t="str">
            <v>Community Housing Partners</v>
          </cell>
          <cell r="D148" t="str">
            <v>FY 2021</v>
          </cell>
          <cell r="E148" t="str">
            <v>Fall</v>
          </cell>
          <cell r="F148" t="str">
            <v>Approved</v>
          </cell>
          <cell r="H148">
            <v>300000</v>
          </cell>
          <cell r="K148">
            <v>500000</v>
          </cell>
        </row>
        <row r="149">
          <cell r="B149" t="str">
            <v>1203 East Brookland Park Blvd</v>
          </cell>
          <cell r="C149" t="str">
            <v>Enterprise Community Development</v>
          </cell>
          <cell r="D149" t="str">
            <v>FY 2022</v>
          </cell>
          <cell r="E149" t="str">
            <v>Spring</v>
          </cell>
          <cell r="F149" t="str">
            <v>Approved</v>
          </cell>
          <cell r="K149">
            <v>900000</v>
          </cell>
        </row>
        <row r="150">
          <cell r="B150" t="str">
            <v>7000 Carnation</v>
          </cell>
          <cell r="C150" t="str">
            <v>Lynx Ventures, Inc.</v>
          </cell>
          <cell r="D150" t="str">
            <v>FY 2022</v>
          </cell>
          <cell r="E150" t="str">
            <v>Spring</v>
          </cell>
          <cell r="F150" t="str">
            <v>Denied</v>
          </cell>
          <cell r="H150">
            <v>700000</v>
          </cell>
          <cell r="K150">
            <v>700000</v>
          </cell>
        </row>
        <row r="151">
          <cell r="B151" t="str">
            <v>925 Apartments I</v>
          </cell>
          <cell r="C151" t="str">
            <v>The Franklin Johnston Group M&amp;D</v>
          </cell>
          <cell r="D151" t="str">
            <v>FY 2022</v>
          </cell>
          <cell r="E151" t="str">
            <v>Spring</v>
          </cell>
          <cell r="F151" t="str">
            <v>Approved</v>
          </cell>
          <cell r="K151">
            <v>700000</v>
          </cell>
        </row>
        <row r="152">
          <cell r="B152" t="str">
            <v>925 Apartments II</v>
          </cell>
          <cell r="C152" t="str">
            <v>The Franklin Johnston Group M&amp;D</v>
          </cell>
          <cell r="D152" t="str">
            <v>FY 2022</v>
          </cell>
          <cell r="E152" t="str">
            <v>Spring</v>
          </cell>
          <cell r="F152" t="str">
            <v>Denied</v>
          </cell>
          <cell r="K152">
            <v>700000</v>
          </cell>
        </row>
        <row r="153">
          <cell r="B153" t="str">
            <v>AHDC Seminary Road Phase 1 2021/2022</v>
          </cell>
          <cell r="C153" t="str">
            <v>Alexandria Housing Development Corporation</v>
          </cell>
          <cell r="D153" t="str">
            <v>FY 2022</v>
          </cell>
          <cell r="E153" t="str">
            <v>Spring</v>
          </cell>
          <cell r="F153" t="str">
            <v>Denied</v>
          </cell>
          <cell r="K153">
            <v>700000</v>
          </cell>
        </row>
        <row r="154">
          <cell r="B154" t="str">
            <v>AHDC Seminary Road Phase 2 2021/2022</v>
          </cell>
          <cell r="C154" t="str">
            <v>Alexandria Housing Development Corporation</v>
          </cell>
          <cell r="D154" t="str">
            <v>FY 2022</v>
          </cell>
          <cell r="E154" t="str">
            <v>Spring</v>
          </cell>
          <cell r="F154" t="str">
            <v>Denied</v>
          </cell>
          <cell r="K154">
            <v>700000</v>
          </cell>
        </row>
        <row r="155">
          <cell r="B155" t="str">
            <v>APAH, Dominion Square C6 Residential, 2022</v>
          </cell>
          <cell r="C155" t="str">
            <v>Arlington Partnership for Affordable Housing</v>
          </cell>
          <cell r="D155" t="str">
            <v>FY 2022</v>
          </cell>
          <cell r="E155" t="str">
            <v>Spring</v>
          </cell>
          <cell r="F155" t="str">
            <v>Denied</v>
          </cell>
          <cell r="H155">
            <v>600000</v>
          </cell>
          <cell r="I155">
            <v>700000</v>
          </cell>
          <cell r="K155">
            <v>700000</v>
          </cell>
        </row>
        <row r="156">
          <cell r="B156" t="str">
            <v>APAH, Dominion Square: C5 Residential, 2022</v>
          </cell>
          <cell r="C156" t="str">
            <v>Arlington Partnership for Affordable Housing</v>
          </cell>
          <cell r="D156" t="str">
            <v>FY 2022</v>
          </cell>
          <cell r="E156" t="str">
            <v>Spring</v>
          </cell>
          <cell r="F156" t="str">
            <v>Denied</v>
          </cell>
          <cell r="H156">
            <v>600000</v>
          </cell>
          <cell r="I156">
            <v>700000</v>
          </cell>
          <cell r="K156">
            <v>700000</v>
          </cell>
        </row>
        <row r="157">
          <cell r="B157" t="str">
            <v>Ashlake Crossing</v>
          </cell>
          <cell r="C157" t="str">
            <v>MARK-DANA CORPORATION</v>
          </cell>
          <cell r="D157" t="str">
            <v>FY 2022</v>
          </cell>
          <cell r="E157" t="str">
            <v>Spring</v>
          </cell>
          <cell r="F157" t="str">
            <v>Approved</v>
          </cell>
          <cell r="I157">
            <v>700000</v>
          </cell>
          <cell r="K157">
            <v>700000</v>
          </cell>
        </row>
        <row r="158">
          <cell r="B158" t="str">
            <v>Atlantic Custom Builders Specialty Housing Program</v>
          </cell>
          <cell r="C158" t="str">
            <v>Atlantic Custom Builders LLC</v>
          </cell>
          <cell r="D158" t="str">
            <v>FY 2022</v>
          </cell>
          <cell r="E158" t="str">
            <v>Spring</v>
          </cell>
          <cell r="F158" t="str">
            <v>Denied</v>
          </cell>
          <cell r="H158">
            <v>900000</v>
          </cell>
          <cell r="I158">
            <v>900000</v>
          </cell>
          <cell r="J158">
            <v>310000</v>
          </cell>
          <cell r="K158">
            <v>900000</v>
          </cell>
        </row>
        <row r="159">
          <cell r="B159" t="str">
            <v>Autumn Willow 4</v>
          </cell>
          <cell r="C159" t="str">
            <v>The Michaels Development Company I, LP</v>
          </cell>
          <cell r="D159" t="str">
            <v>FY 2022</v>
          </cell>
          <cell r="E159" t="str">
            <v>Spring</v>
          </cell>
          <cell r="F159" t="str">
            <v>Approved</v>
          </cell>
          <cell r="K159">
            <v>900000</v>
          </cell>
        </row>
        <row r="160">
          <cell r="B160" t="str">
            <v>Autumn Willow 9</v>
          </cell>
          <cell r="C160" t="str">
            <v>The Michaels Development Company I, LP</v>
          </cell>
          <cell r="D160" t="str">
            <v>FY 2022</v>
          </cell>
          <cell r="E160" t="str">
            <v>Spring</v>
          </cell>
          <cell r="F160" t="str">
            <v>Approved</v>
          </cell>
          <cell r="I160">
            <v>900000</v>
          </cell>
          <cell r="K160">
            <v>900000</v>
          </cell>
        </row>
        <row r="161">
          <cell r="B161" t="str">
            <v>Bellwood Crossing</v>
          </cell>
          <cell r="C161" t="str">
            <v>Hill Tide Housing Investments, LLC</v>
          </cell>
          <cell r="D161" t="str">
            <v>FY 2022</v>
          </cell>
          <cell r="E161" t="str">
            <v>Spring</v>
          </cell>
          <cell r="F161" t="str">
            <v>Denied</v>
          </cell>
          <cell r="H161">
            <v>600000</v>
          </cell>
        </row>
        <row r="162">
          <cell r="B162" t="str">
            <v>Blaine Landing</v>
          </cell>
          <cell r="C162" t="str">
            <v>S. L. Nusbaum Realty Co.</v>
          </cell>
          <cell r="D162" t="str">
            <v>FY 2022</v>
          </cell>
          <cell r="E162" t="str">
            <v>Spring</v>
          </cell>
          <cell r="F162" t="str">
            <v>Approved</v>
          </cell>
          <cell r="H162">
            <v>600000</v>
          </cell>
          <cell r="I162">
            <v>700000</v>
          </cell>
          <cell r="K162">
            <v>700000</v>
          </cell>
        </row>
        <row r="163">
          <cell r="B163" t="str">
            <v>Blaine Landing Phase II</v>
          </cell>
          <cell r="C163" t="str">
            <v>S. L. Nusbaum Realty Co.</v>
          </cell>
          <cell r="D163" t="str">
            <v>FY 2022</v>
          </cell>
          <cell r="E163" t="str">
            <v>Spring</v>
          </cell>
          <cell r="F163" t="str">
            <v>Denied</v>
          </cell>
          <cell r="H163">
            <v>418186</v>
          </cell>
          <cell r="I163">
            <v>700000</v>
          </cell>
          <cell r="K163">
            <v>700000</v>
          </cell>
        </row>
        <row r="164">
          <cell r="B164" t="str">
            <v>Brinshore Block 17 2022</v>
          </cell>
          <cell r="C164" t="str">
            <v>brinshore/evp</v>
          </cell>
          <cell r="D164" t="str">
            <v>FY 2022</v>
          </cell>
          <cell r="E164" t="str">
            <v>Spring</v>
          </cell>
          <cell r="F164" t="str">
            <v>Denied</v>
          </cell>
          <cell r="H164">
            <v>600000</v>
          </cell>
        </row>
        <row r="165">
          <cell r="B165" t="str">
            <v>Colbrook 2</v>
          </cell>
          <cell r="C165" t="str">
            <v>Better Housing Coalition Sponsored</v>
          </cell>
          <cell r="D165" t="str">
            <v>FY 2022</v>
          </cell>
          <cell r="E165" t="str">
            <v>Spring</v>
          </cell>
          <cell r="F165" t="str">
            <v>Denied</v>
          </cell>
          <cell r="K165">
            <v>700000</v>
          </cell>
        </row>
        <row r="166">
          <cell r="B166" t="str">
            <v>Creighton Phase A</v>
          </cell>
          <cell r="C166" t="str">
            <v>The Community Builders</v>
          </cell>
          <cell r="D166" t="str">
            <v>FY 2022</v>
          </cell>
          <cell r="E166" t="str">
            <v>Spring</v>
          </cell>
          <cell r="F166" t="str">
            <v>Approved</v>
          </cell>
          <cell r="H166">
            <v>700000</v>
          </cell>
          <cell r="I166">
            <v>700000</v>
          </cell>
          <cell r="K166">
            <v>700000</v>
          </cell>
        </row>
        <row r="167">
          <cell r="B167" t="str">
            <v>Creighton Phase B</v>
          </cell>
          <cell r="C167" t="str">
            <v>The Community Builders</v>
          </cell>
          <cell r="D167" t="str">
            <v>FY 2022</v>
          </cell>
          <cell r="E167" t="str">
            <v>Spring</v>
          </cell>
          <cell r="F167" t="str">
            <v>Approved</v>
          </cell>
          <cell r="H167">
            <v>700000</v>
          </cell>
          <cell r="I167">
            <v>700000</v>
          </cell>
          <cell r="K167">
            <v>700000</v>
          </cell>
        </row>
        <row r="168">
          <cell r="B168" t="str">
            <v>Florida Terrace</v>
          </cell>
          <cell r="C168" t="str">
            <v>Rush Homes</v>
          </cell>
          <cell r="D168" t="str">
            <v>FY 2022</v>
          </cell>
          <cell r="E168" t="str">
            <v>Spring</v>
          </cell>
          <cell r="F168" t="str">
            <v>Approved</v>
          </cell>
          <cell r="I168">
            <v>150000</v>
          </cell>
          <cell r="K168">
            <v>200000</v>
          </cell>
        </row>
        <row r="169">
          <cell r="B169" t="str">
            <v>Goose Creek Crossing</v>
          </cell>
          <cell r="C169" t="str">
            <v>Hill Tide Housing Investments, LLC</v>
          </cell>
          <cell r="D169" t="str">
            <v>FY 2022</v>
          </cell>
          <cell r="E169" t="str">
            <v>Spring</v>
          </cell>
          <cell r="F169" t="str">
            <v>Approved</v>
          </cell>
          <cell r="H169">
            <v>600000</v>
          </cell>
        </row>
        <row r="170">
          <cell r="B170" t="str">
            <v>Grande Oak</v>
          </cell>
          <cell r="C170" t="str">
            <v>Surber Development and Consulting LLC</v>
          </cell>
          <cell r="D170" t="str">
            <v>FY 2022</v>
          </cell>
          <cell r="E170" t="str">
            <v>Spring</v>
          </cell>
          <cell r="F170" t="str">
            <v>Approved</v>
          </cell>
          <cell r="K170">
            <v>700000</v>
          </cell>
        </row>
        <row r="171">
          <cell r="B171" t="str">
            <v>Grande Oak II</v>
          </cell>
          <cell r="C171" t="str">
            <v>Surber Development and Consulting LLC</v>
          </cell>
          <cell r="D171" t="str">
            <v>FY 2022</v>
          </cell>
          <cell r="E171" t="str">
            <v>Spring</v>
          </cell>
          <cell r="F171" t="str">
            <v>Denied</v>
          </cell>
          <cell r="K171">
            <v>700000</v>
          </cell>
        </row>
        <row r="172">
          <cell r="B172" t="str">
            <v>Greater Charlottesville Habitat for Humanity Southwood Block 10:  16 Condos</v>
          </cell>
          <cell r="C172" t="str">
            <v>Greater Charlottesville Habitat for Humanity</v>
          </cell>
          <cell r="D172" t="str">
            <v>FY 2022</v>
          </cell>
          <cell r="E172" t="str">
            <v>Spring</v>
          </cell>
          <cell r="F172" t="str">
            <v>Denied</v>
          </cell>
          <cell r="H172">
            <v>900000</v>
          </cell>
          <cell r="K172">
            <v>900000</v>
          </cell>
        </row>
        <row r="173">
          <cell r="B173" t="str">
            <v>HKWHFH, StAr, 2023</v>
          </cell>
          <cell r="C173" t="str">
            <v/>
          </cell>
          <cell r="D173" t="str">
            <v>FY 2022</v>
          </cell>
          <cell r="E173" t="str">
            <v>Spring</v>
          </cell>
          <cell r="F173" t="str">
            <v>Denied</v>
          </cell>
          <cell r="H173">
            <v>569100</v>
          </cell>
        </row>
        <row r="174">
          <cell r="B174" t="str">
            <v>HRHA - The Rendezvous 2022</v>
          </cell>
          <cell r="C174" t="str">
            <v>Hopewell Redevelopment and Housing Authority</v>
          </cell>
          <cell r="D174" t="str">
            <v>FY 2022</v>
          </cell>
          <cell r="E174" t="str">
            <v>Spring</v>
          </cell>
          <cell r="F174" t="str">
            <v>Denied</v>
          </cell>
          <cell r="H174">
            <v>700000</v>
          </cell>
          <cell r="I174">
            <v>600000</v>
          </cell>
          <cell r="K174">
            <v>700000</v>
          </cell>
        </row>
        <row r="175">
          <cell r="B175" t="str">
            <v>JCOC 3H Housing</v>
          </cell>
          <cell r="C175" t="str">
            <v>Judeo-Christian Outreach Center</v>
          </cell>
          <cell r="D175" t="str">
            <v>FY 2022</v>
          </cell>
          <cell r="E175" t="str">
            <v>Spring</v>
          </cell>
          <cell r="F175" t="str">
            <v>Approved</v>
          </cell>
          <cell r="H175">
            <v>500000</v>
          </cell>
          <cell r="I175">
            <v>900000</v>
          </cell>
          <cell r="K175">
            <v>900000</v>
          </cell>
        </row>
        <row r="176">
          <cell r="B176" t="str">
            <v>Lafayette Gardens</v>
          </cell>
          <cell r="C176" t="str">
            <v>Better Housing Coalition Sponsored</v>
          </cell>
          <cell r="D176" t="str">
            <v>FY 2022</v>
          </cell>
          <cell r="E176" t="str">
            <v>Spring</v>
          </cell>
          <cell r="F176" t="str">
            <v>Denied</v>
          </cell>
          <cell r="K176">
            <v>700000</v>
          </cell>
        </row>
        <row r="177">
          <cell r="B177" t="str">
            <v>Legacy on Main</v>
          </cell>
          <cell r="C177" t="str">
            <v>Community Housing Partners</v>
          </cell>
          <cell r="D177" t="str">
            <v>FY 2022</v>
          </cell>
          <cell r="E177" t="str">
            <v>Spring</v>
          </cell>
          <cell r="F177" t="str">
            <v>Approved</v>
          </cell>
          <cell r="K177">
            <v>900000</v>
          </cell>
        </row>
        <row r="178">
          <cell r="B178" t="str">
            <v>Legacy Project Phase I</v>
          </cell>
          <cell r="C178" t="str">
            <v>New Road Community Development Group, Inc.</v>
          </cell>
          <cell r="D178" t="str">
            <v>FY 2022</v>
          </cell>
          <cell r="E178" t="str">
            <v>Spring</v>
          </cell>
          <cell r="F178" t="str">
            <v>Denied</v>
          </cell>
          <cell r="K178">
            <v>700000</v>
          </cell>
        </row>
        <row r="179">
          <cell r="B179" t="str">
            <v>Lexington Senior Apartments</v>
          </cell>
          <cell r="C179" t="str">
            <v>TRG Community Development LLC</v>
          </cell>
          <cell r="D179" t="str">
            <v>FY 2022</v>
          </cell>
          <cell r="E179" t="str">
            <v>Spring</v>
          </cell>
          <cell r="F179" t="str">
            <v>Approved</v>
          </cell>
          <cell r="I179">
            <v>600000</v>
          </cell>
          <cell r="K179">
            <v>900000</v>
          </cell>
        </row>
        <row r="180">
          <cell r="B180" t="str">
            <v>Lightfoot Apartments</v>
          </cell>
          <cell r="C180" t="str">
            <v>People Incorporated Housing Group</v>
          </cell>
          <cell r="D180" t="str">
            <v>FY 2022</v>
          </cell>
          <cell r="E180" t="str">
            <v>Spring</v>
          </cell>
          <cell r="F180" t="str">
            <v>Denied</v>
          </cell>
          <cell r="H180">
            <v>700000</v>
          </cell>
          <cell r="K180">
            <v>700000</v>
          </cell>
        </row>
        <row r="181">
          <cell r="B181" t="str">
            <v>Newbourne Investment LLC, affordable housing and special need, 2022</v>
          </cell>
          <cell r="C181" t="str">
            <v>Newbourne Investment LLC</v>
          </cell>
          <cell r="D181" t="str">
            <v>FY 2022</v>
          </cell>
          <cell r="E181" t="str">
            <v>Spring</v>
          </cell>
          <cell r="F181" t="str">
            <v>Denied</v>
          </cell>
          <cell r="H181">
            <v>900000</v>
          </cell>
          <cell r="I181">
            <v>100000</v>
          </cell>
          <cell r="J181">
            <v>104953</v>
          </cell>
          <cell r="K181">
            <v>900000</v>
          </cell>
        </row>
        <row r="182">
          <cell r="B182" t="str">
            <v>Norfolk CNI Block 18 Apartments 2022</v>
          </cell>
          <cell r="C182" t="str">
            <v>brinshore/evp</v>
          </cell>
          <cell r="D182" t="str">
            <v>FY 2022</v>
          </cell>
          <cell r="E182" t="str">
            <v>Spring</v>
          </cell>
          <cell r="F182" t="str">
            <v>Denied</v>
          </cell>
          <cell r="H182">
            <v>600000</v>
          </cell>
        </row>
        <row r="183">
          <cell r="B183" t="str">
            <v>Old Hundred Trace</v>
          </cell>
          <cell r="C183" t="str">
            <v>Taft-Mills Group</v>
          </cell>
          <cell r="D183" t="str">
            <v>FY 2022</v>
          </cell>
          <cell r="E183" t="str">
            <v>Spring</v>
          </cell>
          <cell r="F183" t="str">
            <v>Approved</v>
          </cell>
          <cell r="K183">
            <v>900000</v>
          </cell>
        </row>
        <row r="184">
          <cell r="B184" t="str">
            <v>One University Family</v>
          </cell>
          <cell r="C184" t="str">
            <v>SCG Development Partners, LLC</v>
          </cell>
          <cell r="D184" t="str">
            <v>FY 2022</v>
          </cell>
          <cell r="E184" t="str">
            <v>Spring</v>
          </cell>
          <cell r="F184" t="str">
            <v>Approved</v>
          </cell>
          <cell r="I184">
            <v>700000</v>
          </cell>
          <cell r="K184">
            <v>700000</v>
          </cell>
        </row>
        <row r="185">
          <cell r="B185" t="str">
            <v>One University Senior</v>
          </cell>
          <cell r="C185" t="str">
            <v>SCG Development Partners, LLC</v>
          </cell>
          <cell r="D185" t="str">
            <v>FY 2022</v>
          </cell>
          <cell r="E185" t="str">
            <v>Spring</v>
          </cell>
          <cell r="F185" t="str">
            <v>Approved</v>
          </cell>
          <cell r="I185">
            <v>700000</v>
          </cell>
          <cell r="K185">
            <v>700000</v>
          </cell>
        </row>
        <row r="186">
          <cell r="B186" t="str">
            <v>Parkside Apartments</v>
          </cell>
          <cell r="C186" t="str">
            <v>Culpeper Community Development Corp.</v>
          </cell>
          <cell r="D186" t="str">
            <v>FY 2022</v>
          </cell>
          <cell r="E186" t="str">
            <v>Spring</v>
          </cell>
          <cell r="F186" t="str">
            <v>Approved</v>
          </cell>
          <cell r="H186">
            <v>290000</v>
          </cell>
          <cell r="I186">
            <v>900000</v>
          </cell>
          <cell r="J186">
            <v>310000</v>
          </cell>
          <cell r="K186">
            <v>900000</v>
          </cell>
        </row>
        <row r="187">
          <cell r="B187" t="str">
            <v>Powhatan Terrace Townhomes</v>
          </cell>
          <cell r="C187" t="str">
            <v>Housing Partnerships</v>
          </cell>
          <cell r="D187" t="str">
            <v>FY 2022</v>
          </cell>
          <cell r="E187" t="str">
            <v>Spring</v>
          </cell>
          <cell r="F187" t="str">
            <v>Approved</v>
          </cell>
          <cell r="H187">
            <v>200000</v>
          </cell>
          <cell r="I187">
            <v>300000</v>
          </cell>
        </row>
        <row r="188">
          <cell r="B188" t="str">
            <v>Pump Street PSH Phase 2</v>
          </cell>
          <cell r="C188" t="str">
            <v>Valley Area Community Support, Inc.</v>
          </cell>
          <cell r="D188" t="str">
            <v>FY 2022</v>
          </cell>
          <cell r="E188" t="str">
            <v>Spring</v>
          </cell>
          <cell r="F188" t="str">
            <v>Approved</v>
          </cell>
          <cell r="J188">
            <v>310000</v>
          </cell>
        </row>
        <row r="189">
          <cell r="B189" t="str">
            <v>Quarry Station II</v>
          </cell>
          <cell r="C189" t="str">
            <v>Wesley Housing Development Corporation</v>
          </cell>
          <cell r="D189" t="str">
            <v>FY 2022</v>
          </cell>
          <cell r="E189" t="str">
            <v>Spring</v>
          </cell>
          <cell r="F189" t="str">
            <v>Approved</v>
          </cell>
          <cell r="K189">
            <v>200000</v>
          </cell>
        </row>
        <row r="190">
          <cell r="B190" t="str">
            <v>Richmond Family Housing 1, Fulton-Afton-Bainbridge</v>
          </cell>
          <cell r="C190" t="str">
            <v>The Michaels Development Company I, LP</v>
          </cell>
          <cell r="D190" t="str">
            <v>FY 2022</v>
          </cell>
          <cell r="E190" t="str">
            <v>Spring</v>
          </cell>
          <cell r="F190" t="str">
            <v>Approved</v>
          </cell>
          <cell r="K190">
            <v>700000</v>
          </cell>
        </row>
        <row r="191">
          <cell r="B191" t="str">
            <v>Richmond Family Housing 2, Randolph-Stovall</v>
          </cell>
          <cell r="C191" t="str">
            <v>The Michaels Development Company I, LP</v>
          </cell>
          <cell r="D191" t="str">
            <v>FY 2022</v>
          </cell>
          <cell r="E191" t="str">
            <v>Spring</v>
          </cell>
          <cell r="F191" t="str">
            <v>Approved</v>
          </cell>
          <cell r="K191">
            <v>700000</v>
          </cell>
        </row>
        <row r="192">
          <cell r="B192" t="str">
            <v>Roanoke Valley Affordable Homes - Homeowner</v>
          </cell>
          <cell r="C192" t="str">
            <v>Habitat for Humanity in the Roanoke Valley</v>
          </cell>
          <cell r="D192" t="str">
            <v>FY 2022</v>
          </cell>
          <cell r="E192" t="str">
            <v>Spring</v>
          </cell>
          <cell r="F192" t="str">
            <v>Approved</v>
          </cell>
          <cell r="K192">
            <v>700000</v>
          </cell>
        </row>
        <row r="193">
          <cell r="B193" t="str">
            <v>Saratoga Place</v>
          </cell>
          <cell r="C193" t="str">
            <v>Surber Development and Consulting LLC</v>
          </cell>
          <cell r="D193" t="str">
            <v>FY 2022</v>
          </cell>
          <cell r="E193" t="str">
            <v>Spring</v>
          </cell>
          <cell r="F193" t="str">
            <v>Approved</v>
          </cell>
          <cell r="K193">
            <v>700000</v>
          </cell>
        </row>
        <row r="194">
          <cell r="B194" t="str">
            <v>Senior Townsquare at Dumfries - delete</v>
          </cell>
          <cell r="C194" t="str">
            <v>Community Housing Partners</v>
          </cell>
          <cell r="D194" t="str">
            <v>FY 2022</v>
          </cell>
          <cell r="E194" t="str">
            <v>Spring</v>
          </cell>
          <cell r="F194" t="str">
            <v>Denied</v>
          </cell>
          <cell r="K194">
            <v>830000</v>
          </cell>
        </row>
        <row r="195">
          <cell r="B195" t="str">
            <v>Sixth Street Phase One</v>
          </cell>
          <cell r="C195" t="str">
            <v>Charlottesville Redevelopment &amp; Housing Authority</v>
          </cell>
          <cell r="D195" t="str">
            <v>FY 2022</v>
          </cell>
          <cell r="E195" t="str">
            <v>Spring</v>
          </cell>
          <cell r="F195" t="str">
            <v>Denied</v>
          </cell>
          <cell r="H195">
            <v>600000</v>
          </cell>
          <cell r="I195">
            <v>700000</v>
          </cell>
          <cell r="K195">
            <v>700000</v>
          </cell>
        </row>
        <row r="196">
          <cell r="B196" t="str">
            <v>Sommerset Senior</v>
          </cell>
          <cell r="C196" t="str">
            <v>WinnDevelopment</v>
          </cell>
          <cell r="D196" t="str">
            <v>FY 2022</v>
          </cell>
          <cell r="E196" t="str">
            <v>Spring</v>
          </cell>
          <cell r="F196" t="str">
            <v>Approved</v>
          </cell>
          <cell r="H196">
            <v>600000</v>
          </cell>
          <cell r="I196">
            <v>700000</v>
          </cell>
          <cell r="K196">
            <v>700000</v>
          </cell>
        </row>
        <row r="197">
          <cell r="B197" t="str">
            <v>Southridge appts. 2022</v>
          </cell>
          <cell r="C197" t="str">
            <v>Wytheville Redevelopment and Housing Authority</v>
          </cell>
          <cell r="D197" t="str">
            <v>FY 2022</v>
          </cell>
          <cell r="E197" t="str">
            <v>Spring</v>
          </cell>
          <cell r="F197" t="str">
            <v>Denied</v>
          </cell>
          <cell r="H197">
            <v>890000</v>
          </cell>
        </row>
        <row r="198">
          <cell r="B198" t="str">
            <v>Southwood Condos Village 1 - Homeowner</v>
          </cell>
          <cell r="C198" t="str">
            <v>Greater Charlottesville Habitat for Humanity</v>
          </cell>
          <cell r="D198" t="str">
            <v>FY 2022</v>
          </cell>
          <cell r="E198" t="str">
            <v>Spring</v>
          </cell>
          <cell r="F198" t="str">
            <v>Approved</v>
          </cell>
          <cell r="K198">
            <v>622944</v>
          </cell>
        </row>
        <row r="199">
          <cell r="B199" t="str">
            <v>Stroubles Ridge Homeownership - Phase I</v>
          </cell>
          <cell r="C199" t="str">
            <v>Community Housing Partners</v>
          </cell>
          <cell r="D199" t="str">
            <v>FY 2022</v>
          </cell>
          <cell r="E199" t="str">
            <v>Spring</v>
          </cell>
          <cell r="F199" t="str">
            <v>Denied</v>
          </cell>
          <cell r="H199">
            <v>700000</v>
          </cell>
          <cell r="K199">
            <v>700000</v>
          </cell>
        </row>
        <row r="200">
          <cell r="B200" t="str">
            <v>THC - Newport Gardens - 21/22</v>
          </cell>
          <cell r="C200" t="str">
            <v>The Hanson Company</v>
          </cell>
          <cell r="D200" t="str">
            <v>FY 2022</v>
          </cell>
          <cell r="E200" t="str">
            <v>Spring</v>
          </cell>
          <cell r="F200" t="str">
            <v>Denied</v>
          </cell>
          <cell r="H200">
            <v>500000</v>
          </cell>
        </row>
        <row r="201">
          <cell r="B201" t="str">
            <v>The Heights at Brady Square Phase III</v>
          </cell>
          <cell r="C201" t="str">
            <v>Dakota Partners, Inc.</v>
          </cell>
          <cell r="D201" t="str">
            <v>FY 2022</v>
          </cell>
          <cell r="E201" t="str">
            <v>Spring</v>
          </cell>
          <cell r="F201" t="str">
            <v>Approved</v>
          </cell>
          <cell r="K201">
            <v>700000</v>
          </cell>
        </row>
        <row r="202">
          <cell r="B202" t="str">
            <v>The Heights at Brady Square Phase IV</v>
          </cell>
          <cell r="C202" t="str">
            <v>Dakota Partners, Inc.</v>
          </cell>
          <cell r="D202" t="str">
            <v>FY 2022</v>
          </cell>
          <cell r="E202" t="str">
            <v>Spring</v>
          </cell>
          <cell r="F202" t="str">
            <v>Approved</v>
          </cell>
          <cell r="K202">
            <v>700000</v>
          </cell>
        </row>
        <row r="203">
          <cell r="B203" t="str">
            <v>Tidewater Gardens A</v>
          </cell>
          <cell r="C203" t="str">
            <v>brinshore/evp</v>
          </cell>
          <cell r="D203" t="str">
            <v>FY 2022</v>
          </cell>
          <cell r="E203" t="str">
            <v>Spring</v>
          </cell>
          <cell r="F203" t="str">
            <v>Approved</v>
          </cell>
          <cell r="H203">
            <v>600000</v>
          </cell>
          <cell r="I203">
            <v>700000</v>
          </cell>
          <cell r="K203">
            <v>700000</v>
          </cell>
        </row>
        <row r="204">
          <cell r="B204" t="str">
            <v>Tidewater Gardens A</v>
          </cell>
          <cell r="C204" t="str">
            <v>brinshore/evp</v>
          </cell>
          <cell r="D204" t="str">
            <v>FY 2022</v>
          </cell>
          <cell r="E204" t="str">
            <v>Spring</v>
          </cell>
          <cell r="F204" t="str">
            <v>Approved</v>
          </cell>
          <cell r="H204">
            <v>600000</v>
          </cell>
          <cell r="I204">
            <v>700000</v>
          </cell>
          <cell r="K204">
            <v>700000</v>
          </cell>
        </row>
        <row r="205">
          <cell r="B205" t="str">
            <v>Tranquility at the Lakes II</v>
          </cell>
          <cell r="C205" t="str">
            <v>Virginia Beach Community Development Corporation</v>
          </cell>
          <cell r="D205" t="str">
            <v>FY 2022</v>
          </cell>
          <cell r="E205" t="str">
            <v>Spring</v>
          </cell>
          <cell r="F205" t="str">
            <v>Denied</v>
          </cell>
          <cell r="H205">
            <v>700000</v>
          </cell>
          <cell r="I205">
            <v>600000</v>
          </cell>
          <cell r="K205">
            <v>700000</v>
          </cell>
        </row>
        <row r="206">
          <cell r="B206" t="str">
            <v>Urban Hope Renewal Project</v>
          </cell>
          <cell r="C206" t="str">
            <v>Urban Hope, Inc.</v>
          </cell>
          <cell r="D206" t="str">
            <v>FY 2022</v>
          </cell>
          <cell r="E206" t="str">
            <v>Spring</v>
          </cell>
          <cell r="F206" t="str">
            <v>Denied</v>
          </cell>
          <cell r="K206">
            <v>500000</v>
          </cell>
        </row>
        <row r="207">
          <cell r="B207" t="str">
            <v>Waxpool Apartments</v>
          </cell>
          <cell r="C207" t="str">
            <v>Green Street Housing</v>
          </cell>
          <cell r="D207" t="str">
            <v>FY 2022</v>
          </cell>
          <cell r="E207" t="str">
            <v>Spring</v>
          </cell>
          <cell r="F207" t="str">
            <v>Approved</v>
          </cell>
          <cell r="H207">
            <v>600000</v>
          </cell>
          <cell r="I207">
            <v>700000</v>
          </cell>
          <cell r="K207">
            <v>700000</v>
          </cell>
        </row>
        <row r="208">
          <cell r="B208" t="str">
            <v>Whites Mill Point II Apartments</v>
          </cell>
          <cell r="C208" t="str">
            <v>People Incorporated Housing Group</v>
          </cell>
          <cell r="D208" t="str">
            <v>FY 2022</v>
          </cell>
          <cell r="E208" t="str">
            <v>Spring</v>
          </cell>
          <cell r="F208" t="str">
            <v>Denied</v>
          </cell>
          <cell r="H208">
            <v>700000</v>
          </cell>
          <cell r="K208">
            <v>700000</v>
          </cell>
        </row>
        <row r="209">
          <cell r="B209" t="str">
            <v>Woods at Yorktown NC</v>
          </cell>
          <cell r="C209" t="str">
            <v>Community Housing Partners</v>
          </cell>
          <cell r="D209" t="str">
            <v>FY 2022</v>
          </cell>
          <cell r="E209" t="str">
            <v>Spring</v>
          </cell>
          <cell r="F209" t="str">
            <v>Approved</v>
          </cell>
          <cell r="H209">
            <v>100000</v>
          </cell>
          <cell r="K209">
            <v>900000</v>
          </cell>
        </row>
        <row r="210">
          <cell r="B210" t="str">
            <v>1203 East Brookland Park Blvd</v>
          </cell>
          <cell r="C210" t="str">
            <v>Enterprise Community Development</v>
          </cell>
          <cell r="D210" t="str">
            <v>FY 2022</v>
          </cell>
          <cell r="E210" t="str">
            <v>Fall</v>
          </cell>
          <cell r="F210" t="str">
            <v>Approved</v>
          </cell>
          <cell r="K210">
            <v>900000</v>
          </cell>
        </row>
        <row r="211">
          <cell r="B211" t="str">
            <v>712 High Street</v>
          </cell>
          <cell r="C211" t="str">
            <v>Southside Community Development &amp; Housing Corporation</v>
          </cell>
          <cell r="D211" t="str">
            <v>FY 2022</v>
          </cell>
          <cell r="E211" t="str">
            <v>Fall</v>
          </cell>
          <cell r="F211" t="str">
            <v>Approved</v>
          </cell>
          <cell r="H211">
            <v>300000</v>
          </cell>
        </row>
        <row r="212">
          <cell r="B212" t="str">
            <v>925 Apartments I</v>
          </cell>
          <cell r="C212" t="str">
            <v>The Franklin Johnston Group M&amp;D</v>
          </cell>
          <cell r="D212" t="str">
            <v>FY 2022</v>
          </cell>
          <cell r="E212" t="str">
            <v>Fall</v>
          </cell>
          <cell r="F212" t="str">
            <v>Denied</v>
          </cell>
          <cell r="G212">
            <v>2000000</v>
          </cell>
        </row>
        <row r="213">
          <cell r="B213" t="str">
            <v>Arbors at Birchwood</v>
          </cell>
          <cell r="C213" t="str">
            <v>Marlyn Development Corporation</v>
          </cell>
          <cell r="D213" t="str">
            <v>FY 2022</v>
          </cell>
          <cell r="E213" t="str">
            <v>Fall</v>
          </cell>
          <cell r="F213" t="str">
            <v>Approved</v>
          </cell>
          <cell r="G213">
            <v>2000000</v>
          </cell>
          <cell r="K213">
            <v>100000</v>
          </cell>
        </row>
        <row r="214">
          <cell r="B214" t="str">
            <v>Arna Marbella</v>
          </cell>
          <cell r="C214" t="str">
            <v>Arlington Partnership for Affordable Housing</v>
          </cell>
          <cell r="D214" t="str">
            <v>FY 2022</v>
          </cell>
          <cell r="E214" t="str">
            <v>Fall</v>
          </cell>
          <cell r="F214" t="str">
            <v>Approved</v>
          </cell>
          <cell r="G214">
            <v>2000000</v>
          </cell>
          <cell r="K214">
            <v>700000</v>
          </cell>
        </row>
        <row r="215">
          <cell r="B215" t="str">
            <v>Ashlake Trails</v>
          </cell>
          <cell r="C215" t="str">
            <v>MARK-DANA CORPORATION</v>
          </cell>
          <cell r="D215" t="str">
            <v>FY 2022</v>
          </cell>
          <cell r="E215" t="str">
            <v>Fall</v>
          </cell>
          <cell r="F215" t="str">
            <v>Approved</v>
          </cell>
          <cell r="G215">
            <v>700000</v>
          </cell>
          <cell r="K215">
            <v>700000</v>
          </cell>
        </row>
        <row r="216">
          <cell r="B216" t="str">
            <v>ASPIRE</v>
          </cell>
          <cell r="C216" t="str">
            <v>TRG Community Development LLC</v>
          </cell>
          <cell r="D216" t="str">
            <v>FY 2022</v>
          </cell>
          <cell r="E216" t="str">
            <v>Fall</v>
          </cell>
          <cell r="F216" t="str">
            <v>Approved</v>
          </cell>
          <cell r="G216">
            <v>1764819</v>
          </cell>
          <cell r="I216">
            <v>900000</v>
          </cell>
          <cell r="K216">
            <v>900000</v>
          </cell>
        </row>
        <row r="217">
          <cell r="B217" t="str">
            <v>Bellwood Crossing</v>
          </cell>
          <cell r="C217" t="str">
            <v>Hill Tide Housing Investments, LLC</v>
          </cell>
          <cell r="D217" t="str">
            <v>FY 2022</v>
          </cell>
          <cell r="E217" t="str">
            <v>Fall</v>
          </cell>
          <cell r="F217" t="str">
            <v>Approved</v>
          </cell>
          <cell r="I217">
            <v>700000</v>
          </cell>
          <cell r="K217">
            <v>700000</v>
          </cell>
        </row>
        <row r="218">
          <cell r="B218" t="str">
            <v>Brinshore Blocks 17 &amp; 18</v>
          </cell>
          <cell r="C218" t="str">
            <v>brinshore/evp</v>
          </cell>
          <cell r="D218" t="str">
            <v>FY 2022</v>
          </cell>
          <cell r="E218" t="str">
            <v>Fall</v>
          </cell>
          <cell r="F218" t="str">
            <v>Approved</v>
          </cell>
          <cell r="I218">
            <v>700000</v>
          </cell>
          <cell r="K218">
            <v>700000</v>
          </cell>
        </row>
        <row r="219">
          <cell r="B219" t="str">
            <v>Brinshore Blocks 17 &amp; 18</v>
          </cell>
          <cell r="C219" t="str">
            <v>brinshore/evp</v>
          </cell>
          <cell r="D219" t="str">
            <v>FY 2022</v>
          </cell>
          <cell r="E219" t="str">
            <v>Fall</v>
          </cell>
          <cell r="F219" t="str">
            <v>Approved</v>
          </cell>
          <cell r="I219">
            <v>700000</v>
          </cell>
          <cell r="K219">
            <v>700000</v>
          </cell>
        </row>
        <row r="220">
          <cell r="B220" t="str">
            <v>Choice Neighborhood III</v>
          </cell>
          <cell r="C220" t="str">
            <v>Newport News Redevelopment and Housing Authority</v>
          </cell>
          <cell r="D220" t="str">
            <v>FY 2022</v>
          </cell>
          <cell r="E220" t="str">
            <v>Fall</v>
          </cell>
          <cell r="F220" t="str">
            <v>Approved</v>
          </cell>
          <cell r="G220">
            <v>2000000</v>
          </cell>
          <cell r="I220">
            <v>700000</v>
          </cell>
          <cell r="K220">
            <v>700000</v>
          </cell>
        </row>
        <row r="221">
          <cell r="B221" t="str">
            <v>Choice Neighborhood IV</v>
          </cell>
          <cell r="C221" t="str">
            <v>Newport News Redevelopment and Housing Authority</v>
          </cell>
          <cell r="D221" t="str">
            <v>FY 2022</v>
          </cell>
          <cell r="E221" t="str">
            <v>Fall</v>
          </cell>
          <cell r="F221" t="str">
            <v>Approved</v>
          </cell>
          <cell r="G221">
            <v>2000000</v>
          </cell>
          <cell r="I221">
            <v>700000</v>
          </cell>
          <cell r="K221">
            <v>700000</v>
          </cell>
        </row>
        <row r="222">
          <cell r="B222" t="str">
            <v>CHP - Merrimac Phase I - Oct 2021</v>
          </cell>
          <cell r="C222" t="str">
            <v>Community Housing Partners</v>
          </cell>
          <cell r="D222" t="str">
            <v>FY 2022</v>
          </cell>
          <cell r="E222" t="str">
            <v>Fall</v>
          </cell>
          <cell r="F222" t="str">
            <v>Denied</v>
          </cell>
          <cell r="H222">
            <v>700000</v>
          </cell>
          <cell r="K222">
            <v>700000</v>
          </cell>
        </row>
        <row r="223">
          <cell r="B223" t="str">
            <v>Church Hill North, Armstrong VHTF Homeowner</v>
          </cell>
          <cell r="C223" t="str">
            <v>Better Housing Coalition Sponsored</v>
          </cell>
          <cell r="D223" t="str">
            <v>FY 2022</v>
          </cell>
          <cell r="E223" t="str">
            <v>Fall</v>
          </cell>
          <cell r="F223" t="str">
            <v>Approved</v>
          </cell>
          <cell r="K223">
            <v>200000</v>
          </cell>
        </row>
        <row r="224">
          <cell r="B224" t="str">
            <v>Colbrook</v>
          </cell>
          <cell r="C224" t="str">
            <v>Better Housing Coalition Sponsored</v>
          </cell>
          <cell r="D224" t="str">
            <v>FY 2022</v>
          </cell>
          <cell r="E224" t="str">
            <v>Fall</v>
          </cell>
          <cell r="F224" t="str">
            <v>Approved</v>
          </cell>
          <cell r="H224">
            <v>700000</v>
          </cell>
          <cell r="K224">
            <v>700000</v>
          </cell>
        </row>
        <row r="225">
          <cell r="B225" t="str">
            <v>Colbrook 2</v>
          </cell>
          <cell r="C225" t="str">
            <v>Better Housing Coalition Sponsored</v>
          </cell>
          <cell r="D225" t="str">
            <v>FY 2022</v>
          </cell>
          <cell r="E225" t="str">
            <v>Fall</v>
          </cell>
          <cell r="F225" t="str">
            <v>Denied</v>
          </cell>
          <cell r="K225">
            <v>700000</v>
          </cell>
        </row>
        <row r="226">
          <cell r="B226" t="str">
            <v>Cool Lane Apartments</v>
          </cell>
          <cell r="C226" t="str">
            <v>Virginia Supportive Housing</v>
          </cell>
          <cell r="D226" t="str">
            <v>FY 2022</v>
          </cell>
          <cell r="E226" t="str">
            <v>Fall</v>
          </cell>
          <cell r="F226" t="str">
            <v>Approved</v>
          </cell>
          <cell r="G226">
            <v>466872</v>
          </cell>
        </row>
        <row r="227">
          <cell r="B227" t="str">
            <v>Covenant Heights VII - IDIS 16556 - Homeowner</v>
          </cell>
          <cell r="C227" t="str">
            <v>Hope Community Builders</v>
          </cell>
          <cell r="D227" t="str">
            <v>FY 2022</v>
          </cell>
          <cell r="E227" t="str">
            <v>Fall</v>
          </cell>
          <cell r="F227" t="str">
            <v>Approved</v>
          </cell>
          <cell r="H227">
            <v>500000</v>
          </cell>
        </row>
        <row r="228">
          <cell r="B228" t="str">
            <v>Cross Creek Rehab</v>
          </cell>
          <cell r="C228" t="str">
            <v>Community Housing Partners</v>
          </cell>
          <cell r="D228" t="str">
            <v>FY 2022</v>
          </cell>
          <cell r="E228" t="str">
            <v>Fall</v>
          </cell>
          <cell r="F228" t="str">
            <v>Approved</v>
          </cell>
          <cell r="G228">
            <v>546000</v>
          </cell>
          <cell r="K228">
            <v>600000</v>
          </cell>
        </row>
        <row r="229">
          <cell r="B229" t="str">
            <v>Fairfax Hall</v>
          </cell>
          <cell r="C229" t="str">
            <v>South River Development Corportion</v>
          </cell>
          <cell r="D229" t="str">
            <v>FY 2022</v>
          </cell>
          <cell r="E229" t="str">
            <v>Fall</v>
          </cell>
          <cell r="F229" t="str">
            <v>Approved</v>
          </cell>
          <cell r="G229">
            <v>1300000</v>
          </cell>
          <cell r="I229">
            <v>350000</v>
          </cell>
          <cell r="K229">
            <v>350000</v>
          </cell>
        </row>
        <row r="230">
          <cell r="B230" t="str">
            <v>Fifeville Rehab - Homeowner</v>
          </cell>
          <cell r="C230" t="str">
            <v>Piedmont Housing Alliance</v>
          </cell>
          <cell r="D230" t="str">
            <v>FY 2022</v>
          </cell>
          <cell r="E230" t="str">
            <v>Fall</v>
          </cell>
          <cell r="F230" t="str">
            <v>Approved</v>
          </cell>
          <cell r="G230">
            <v>32500</v>
          </cell>
          <cell r="K230">
            <v>300000</v>
          </cell>
        </row>
        <row r="231">
          <cell r="B231" t="str">
            <v>Goose Creek Crossing</v>
          </cell>
          <cell r="C231" t="str">
            <v>Hill Tide Housing Investments, LLC</v>
          </cell>
          <cell r="D231" t="str">
            <v>FY 2022</v>
          </cell>
          <cell r="E231" t="str">
            <v>Fall</v>
          </cell>
          <cell r="F231" t="str">
            <v>Approved</v>
          </cell>
          <cell r="I231">
            <v>700000</v>
          </cell>
        </row>
        <row r="232">
          <cell r="B232" t="str">
            <v>Grande Oak III</v>
          </cell>
          <cell r="C232" t="str">
            <v>Surber Development and Consulting LLC</v>
          </cell>
          <cell r="D232" t="str">
            <v>FY 2022</v>
          </cell>
          <cell r="E232" t="str">
            <v>Fall</v>
          </cell>
          <cell r="F232" t="str">
            <v>Approved</v>
          </cell>
          <cell r="G232">
            <v>449875</v>
          </cell>
          <cell r="I232">
            <v>375063</v>
          </cell>
          <cell r="K232">
            <v>375062</v>
          </cell>
        </row>
        <row r="233">
          <cell r="B233" t="str">
            <v>Grayson Manor</v>
          </cell>
          <cell r="C233" t="str">
            <v>Community Housing Partners</v>
          </cell>
          <cell r="D233" t="str">
            <v>FY 2022</v>
          </cell>
          <cell r="E233" t="str">
            <v>Fall</v>
          </cell>
          <cell r="F233" t="str">
            <v>Approved</v>
          </cell>
          <cell r="G233">
            <v>161180</v>
          </cell>
          <cell r="K233">
            <v>900000</v>
          </cell>
        </row>
        <row r="234">
          <cell r="B234" t="str">
            <v>Holly Court</v>
          </cell>
          <cell r="C234" t="str">
            <v>Community Housing Partners</v>
          </cell>
          <cell r="D234" t="str">
            <v>FY 2022</v>
          </cell>
          <cell r="E234" t="str">
            <v>Fall</v>
          </cell>
          <cell r="F234" t="str">
            <v>Approved</v>
          </cell>
          <cell r="G234">
            <v>231220</v>
          </cell>
        </row>
        <row r="235">
          <cell r="B235" t="str">
            <v>Horner</v>
          </cell>
          <cell r="C235" t="str">
            <v>Better Housing Coalition Sponsored</v>
          </cell>
          <cell r="D235" t="str">
            <v>FY 2022</v>
          </cell>
          <cell r="E235" t="str">
            <v>Fall</v>
          </cell>
          <cell r="F235" t="str">
            <v>Approved</v>
          </cell>
          <cell r="H235">
            <v>900000</v>
          </cell>
          <cell r="I235">
            <v>900000</v>
          </cell>
        </row>
        <row r="236">
          <cell r="B236" t="str">
            <v>Leggett Building Apartments</v>
          </cell>
          <cell r="C236" t="str">
            <v>Taylor Hollow Construction</v>
          </cell>
          <cell r="D236" t="str">
            <v>FY 2022</v>
          </cell>
          <cell r="E236" t="str">
            <v>Fall</v>
          </cell>
          <cell r="F236" t="str">
            <v>Approved</v>
          </cell>
          <cell r="G236">
            <v>275000</v>
          </cell>
          <cell r="H236">
            <v>700000</v>
          </cell>
        </row>
        <row r="237">
          <cell r="B237" t="str">
            <v>Lineweaver Annex Renovation</v>
          </cell>
          <cell r="C237" t="str">
            <v>Harrisonburg Redevelopment and Housing Authority</v>
          </cell>
          <cell r="D237" t="str">
            <v>FY 2022</v>
          </cell>
          <cell r="E237" t="str">
            <v>Fall</v>
          </cell>
          <cell r="F237" t="str">
            <v>Approved</v>
          </cell>
          <cell r="G237">
            <v>420000</v>
          </cell>
          <cell r="K237">
            <v>900000</v>
          </cell>
        </row>
        <row r="238">
          <cell r="B238" t="str">
            <v>Main Street Villas</v>
          </cell>
          <cell r="C238" t="str">
            <v>Cumberland Plateau RHA</v>
          </cell>
          <cell r="D238" t="str">
            <v>FY 2022</v>
          </cell>
          <cell r="E238" t="str">
            <v>Fall</v>
          </cell>
          <cell r="F238" t="str">
            <v>Approved</v>
          </cell>
          <cell r="G238">
            <v>450000</v>
          </cell>
          <cell r="H238">
            <v>450000</v>
          </cell>
          <cell r="I238">
            <v>450000</v>
          </cell>
          <cell r="K238">
            <v>450000</v>
          </cell>
        </row>
        <row r="239">
          <cell r="B239" t="str">
            <v>Mark-Dana Corporation, Ashlake Crossing, 2021/22</v>
          </cell>
          <cell r="C239" t="str">
            <v>MARK-DANA CORPORATION</v>
          </cell>
          <cell r="D239" t="str">
            <v>FY 2022</v>
          </cell>
          <cell r="E239" t="str">
            <v>Fall</v>
          </cell>
          <cell r="F239" t="str">
            <v>Denied</v>
          </cell>
          <cell r="I239">
            <v>700000</v>
          </cell>
          <cell r="K239">
            <v>700000</v>
          </cell>
        </row>
        <row r="240">
          <cell r="B240" t="str">
            <v>Mecklenburg Manor</v>
          </cell>
          <cell r="C240" t="str">
            <v>NFP Affordable Housing Corp.</v>
          </cell>
          <cell r="D240" t="str">
            <v>FY 2022</v>
          </cell>
          <cell r="E240" t="str">
            <v>Fall</v>
          </cell>
          <cell r="F240" t="str">
            <v>Approved</v>
          </cell>
          <cell r="K240">
            <v>700000</v>
          </cell>
        </row>
        <row r="241">
          <cell r="B241" t="str">
            <v>Middlebrook Trace</v>
          </cell>
          <cell r="C241" t="str">
            <v>Taft-Mills Group</v>
          </cell>
          <cell r="D241" t="str">
            <v>FY 2022</v>
          </cell>
          <cell r="E241" t="str">
            <v>Fall</v>
          </cell>
          <cell r="F241" t="str">
            <v>Approved</v>
          </cell>
          <cell r="G241">
            <v>697470</v>
          </cell>
          <cell r="I241">
            <v>899530</v>
          </cell>
          <cell r="K241">
            <v>900000</v>
          </cell>
        </row>
        <row r="242">
          <cell r="B242" t="str">
            <v>Mt. Sterling Senior 4%</v>
          </cell>
          <cell r="C242" t="str">
            <v>Arlington Partnership for Affordable Housing</v>
          </cell>
          <cell r="D242" t="str">
            <v>FY 2022</v>
          </cell>
          <cell r="E242" t="str">
            <v>Fall</v>
          </cell>
          <cell r="F242" t="str">
            <v>Approved</v>
          </cell>
          <cell r="K242">
            <v>200000</v>
          </cell>
        </row>
        <row r="243">
          <cell r="B243" t="str">
            <v>Mt. Sterling Senior 9%</v>
          </cell>
          <cell r="C243" t="str">
            <v>Arlington Partnership for Affordable Housing</v>
          </cell>
          <cell r="D243" t="str">
            <v>FY 2022</v>
          </cell>
          <cell r="E243" t="str">
            <v>Fall</v>
          </cell>
          <cell r="F243" t="str">
            <v>Approved</v>
          </cell>
          <cell r="K243">
            <v>900000</v>
          </cell>
        </row>
        <row r="244">
          <cell r="B244" t="str">
            <v>New Road Legacy Project - Phase 1 - Legacy Block</v>
          </cell>
          <cell r="C244" t="str">
            <v>New Road Community Development Group, Inc.</v>
          </cell>
          <cell r="D244" t="str">
            <v>FY 2022</v>
          </cell>
          <cell r="E244" t="str">
            <v>Fall</v>
          </cell>
          <cell r="F244" t="str">
            <v>Denied</v>
          </cell>
          <cell r="K244">
            <v>828825</v>
          </cell>
        </row>
        <row r="245">
          <cell r="B245" t="str">
            <v>Oak Terrace</v>
          </cell>
          <cell r="C245" t="str">
            <v>Hill Tide Housing Investments, LLC</v>
          </cell>
          <cell r="D245" t="str">
            <v>FY 2022</v>
          </cell>
          <cell r="E245" t="str">
            <v>Fall</v>
          </cell>
          <cell r="F245" t="str">
            <v>Approved</v>
          </cell>
          <cell r="I245">
            <v>700000</v>
          </cell>
        </row>
        <row r="246">
          <cell r="B246" t="str">
            <v>Pathway Homes in Fairfax and Arlington 2022</v>
          </cell>
          <cell r="C246" t="str">
            <v>Pathway Homes, Inc.</v>
          </cell>
          <cell r="D246" t="str">
            <v>FY 2022</v>
          </cell>
          <cell r="E246" t="str">
            <v>Fall</v>
          </cell>
          <cell r="F246" t="str">
            <v>Denied</v>
          </cell>
          <cell r="I246">
            <v>900000</v>
          </cell>
          <cell r="J246">
            <v>500000</v>
          </cell>
          <cell r="K246">
            <v>900000</v>
          </cell>
        </row>
        <row r="247">
          <cell r="B247" t="str">
            <v>PHFH, Affordable Housing, 2021/22</v>
          </cell>
          <cell r="C247" t="str">
            <v>Piedmont Habitat for Humanity</v>
          </cell>
          <cell r="D247" t="str">
            <v>FY 2022</v>
          </cell>
          <cell r="E247" t="str">
            <v>Fall</v>
          </cell>
          <cell r="F247" t="str">
            <v>Denied</v>
          </cell>
          <cell r="H247">
            <v>405000</v>
          </cell>
        </row>
        <row r="248">
          <cell r="B248" t="str">
            <v>Premier Circle PSH</v>
          </cell>
          <cell r="C248" t="str">
            <v>Virginia Supportive Housing</v>
          </cell>
          <cell r="D248" t="str">
            <v>FY 2022</v>
          </cell>
          <cell r="E248" t="str">
            <v>Fall</v>
          </cell>
          <cell r="F248" t="str">
            <v>Approved</v>
          </cell>
          <cell r="G248">
            <v>714909</v>
          </cell>
          <cell r="H248">
            <v>900000</v>
          </cell>
          <cell r="I248">
            <v>900000</v>
          </cell>
          <cell r="J248">
            <v>325091</v>
          </cell>
        </row>
        <row r="249">
          <cell r="B249" t="str">
            <v>Richmond Metro - Homeowner</v>
          </cell>
          <cell r="C249" t="str">
            <v>Richmond Metropolitan Habitat for Humanity</v>
          </cell>
          <cell r="D249" t="str">
            <v>FY 2022</v>
          </cell>
          <cell r="E249" t="str">
            <v>Fall</v>
          </cell>
          <cell r="F249" t="str">
            <v>Approved</v>
          </cell>
          <cell r="K249">
            <v>700000</v>
          </cell>
        </row>
        <row r="250">
          <cell r="B250" t="str">
            <v>Saint Elizabeth Apartments</v>
          </cell>
          <cell r="C250" t="str">
            <v>Commonwealth Catholic Charities Housing Corporation</v>
          </cell>
          <cell r="D250" t="str">
            <v>FY 2022</v>
          </cell>
          <cell r="E250" t="str">
            <v>Fall</v>
          </cell>
          <cell r="F250" t="str">
            <v>Approved</v>
          </cell>
          <cell r="I250">
            <v>500000</v>
          </cell>
          <cell r="K250">
            <v>800000</v>
          </cell>
        </row>
        <row r="251">
          <cell r="B251" t="str">
            <v>Senior Townsquare at Dumfries - delete</v>
          </cell>
          <cell r="C251" t="str">
            <v>Community Housing Partners</v>
          </cell>
          <cell r="D251" t="str">
            <v>FY 2022</v>
          </cell>
          <cell r="E251" t="str">
            <v>Fall</v>
          </cell>
          <cell r="F251" t="str">
            <v>Denied</v>
          </cell>
          <cell r="G251">
            <v>830000</v>
          </cell>
        </row>
        <row r="252">
          <cell r="B252" t="str">
            <v>Sommerset Senior</v>
          </cell>
          <cell r="C252" t="str">
            <v>WinnDevelopment</v>
          </cell>
          <cell r="D252" t="str">
            <v>FY 2022</v>
          </cell>
          <cell r="E252" t="str">
            <v>Fall</v>
          </cell>
          <cell r="F252" t="str">
            <v>Denied</v>
          </cell>
          <cell r="G252">
            <v>714000</v>
          </cell>
          <cell r="H252">
            <v>900000</v>
          </cell>
          <cell r="K252">
            <v>750000</v>
          </cell>
        </row>
        <row r="253">
          <cell r="B253" t="str">
            <v>South First Street Phase Two</v>
          </cell>
          <cell r="C253" t="str">
            <v>Charlottesville Redevelopment &amp; Housing Authority</v>
          </cell>
          <cell r="D253" t="str">
            <v>FY 2022</v>
          </cell>
          <cell r="E253" t="str">
            <v>Fall</v>
          </cell>
          <cell r="F253" t="str">
            <v>Approved</v>
          </cell>
          <cell r="G253">
            <v>2000000</v>
          </cell>
          <cell r="I253">
            <v>400000</v>
          </cell>
        </row>
        <row r="254">
          <cell r="B254" t="str">
            <v>Southwood Apartments A</v>
          </cell>
          <cell r="C254" t="str">
            <v>Piedmont Housing Alliance</v>
          </cell>
          <cell r="D254" t="str">
            <v>FY 2022</v>
          </cell>
          <cell r="E254" t="str">
            <v>Fall</v>
          </cell>
          <cell r="F254" t="str">
            <v>Approved</v>
          </cell>
          <cell r="G254">
            <v>1600000</v>
          </cell>
          <cell r="I254">
            <v>900000</v>
          </cell>
          <cell r="K254">
            <v>900000</v>
          </cell>
        </row>
        <row r="255">
          <cell r="B255" t="str">
            <v>Southwood Apartments B</v>
          </cell>
          <cell r="C255" t="str">
            <v>Piedmont Housing Alliance</v>
          </cell>
          <cell r="D255" t="str">
            <v>FY 2022</v>
          </cell>
          <cell r="E255" t="str">
            <v>Fall</v>
          </cell>
          <cell r="F255" t="str">
            <v>Approved</v>
          </cell>
          <cell r="G255">
            <v>1075000</v>
          </cell>
          <cell r="K255">
            <v>900000</v>
          </cell>
        </row>
        <row r="256">
          <cell r="B256" t="str">
            <v>Spring Creek, Coleman and Cleveland - Homeowner</v>
          </cell>
          <cell r="C256" t="str">
            <v>Greater Charlottesville Habitat for Humanity</v>
          </cell>
          <cell r="D256" t="str">
            <v>FY 2022</v>
          </cell>
          <cell r="E256" t="str">
            <v>Fall</v>
          </cell>
          <cell r="F256" t="str">
            <v>Approved</v>
          </cell>
          <cell r="H256">
            <v>700000</v>
          </cell>
          <cell r="K256">
            <v>700000</v>
          </cell>
        </row>
        <row r="257">
          <cell r="B257" t="str">
            <v>Sweetbriar II Apartments</v>
          </cell>
          <cell r="C257" t="str">
            <v>People Incorporated Housing Group</v>
          </cell>
          <cell r="D257" t="str">
            <v>FY 2022</v>
          </cell>
          <cell r="E257" t="str">
            <v>Fall</v>
          </cell>
          <cell r="F257" t="str">
            <v>Approved</v>
          </cell>
          <cell r="G257">
            <v>517056</v>
          </cell>
        </row>
        <row r="258">
          <cell r="B258" t="str">
            <v>TCB - Creighton Phase A - Fall 2021</v>
          </cell>
          <cell r="C258" t="str">
            <v>The Community Builders</v>
          </cell>
          <cell r="D258" t="str">
            <v>FY 2022</v>
          </cell>
          <cell r="E258" t="str">
            <v>Fall</v>
          </cell>
          <cell r="F258" t="str">
            <v>Denied</v>
          </cell>
          <cell r="G258">
            <v>1615326</v>
          </cell>
          <cell r="H258">
            <v>700000</v>
          </cell>
          <cell r="I258">
            <v>700000</v>
          </cell>
          <cell r="K258">
            <v>700000</v>
          </cell>
        </row>
        <row r="259">
          <cell r="B259" t="str">
            <v>The Heights at Brady Square Phase 4</v>
          </cell>
          <cell r="C259" t="str">
            <v>Dakota Partners, Inc.</v>
          </cell>
          <cell r="D259" t="str">
            <v>FY 2022</v>
          </cell>
          <cell r="E259" t="str">
            <v>Fall</v>
          </cell>
          <cell r="F259" t="str">
            <v>Denied</v>
          </cell>
          <cell r="K259">
            <v>700000</v>
          </cell>
        </row>
        <row r="260">
          <cell r="B260" t="str">
            <v>Townhomes at Liberty Place</v>
          </cell>
          <cell r="C260" t="str">
            <v>Canterbury Enterprises, LLC.</v>
          </cell>
          <cell r="D260" t="str">
            <v>FY 2022</v>
          </cell>
          <cell r="E260" t="str">
            <v>Fall</v>
          </cell>
          <cell r="F260" t="str">
            <v>Approved</v>
          </cell>
          <cell r="H260">
            <v>900000</v>
          </cell>
          <cell r="K260">
            <v>700000</v>
          </cell>
        </row>
        <row r="261">
          <cell r="B261" t="str">
            <v>Watermark Gardens</v>
          </cell>
          <cell r="C261" t="str">
            <v>Surber Development and Consulting LLC</v>
          </cell>
          <cell r="D261" t="str">
            <v>FY 2022</v>
          </cell>
          <cell r="E261" t="str">
            <v>Fall</v>
          </cell>
          <cell r="F261" t="str">
            <v>Approved</v>
          </cell>
          <cell r="G261">
            <v>638150</v>
          </cell>
          <cell r="I261">
            <v>600925</v>
          </cell>
          <cell r="K261">
            <v>600925</v>
          </cell>
        </row>
        <row r="262">
          <cell r="B262" t="str">
            <v>Waxpool Apartments</v>
          </cell>
          <cell r="C262" t="str">
            <v>Green Street Housing</v>
          </cell>
          <cell r="D262" t="str">
            <v>FY 2022</v>
          </cell>
          <cell r="E262" t="str">
            <v>Fall</v>
          </cell>
          <cell r="F262" t="str">
            <v>Denied</v>
          </cell>
          <cell r="G262">
            <v>1160000</v>
          </cell>
          <cell r="H262">
            <v>700000</v>
          </cell>
          <cell r="I262">
            <v>600000</v>
          </cell>
          <cell r="K262">
            <v>700000</v>
          </cell>
        </row>
        <row r="263">
          <cell r="B263" t="str">
            <v>Wellesley</v>
          </cell>
          <cell r="C263" t="str">
            <v>Community Housing Partners</v>
          </cell>
          <cell r="D263" t="str">
            <v>FY 2022</v>
          </cell>
          <cell r="E263" t="str">
            <v>Fall</v>
          </cell>
          <cell r="F263" t="str">
            <v>Approved</v>
          </cell>
          <cell r="G263">
            <v>285000</v>
          </cell>
          <cell r="K263">
            <v>900000</v>
          </cell>
        </row>
        <row r="264">
          <cell r="B264" t="str">
            <v>Winchester Forest 4</v>
          </cell>
          <cell r="C264" t="str">
            <v>Better Housing Coalition Sponsored</v>
          </cell>
          <cell r="D264" t="str">
            <v>FY 2022</v>
          </cell>
          <cell r="E264" t="str">
            <v>Fall</v>
          </cell>
          <cell r="F264" t="str">
            <v>Approved</v>
          </cell>
          <cell r="G264">
            <v>915000</v>
          </cell>
          <cell r="K264">
            <v>350000</v>
          </cell>
        </row>
        <row r="265">
          <cell r="B265" t="str">
            <v>1025-A Park Street</v>
          </cell>
          <cell r="C265" t="str">
            <v>Piedmont Housing Alliance</v>
          </cell>
          <cell r="D265" t="str">
            <v>FY 2023</v>
          </cell>
          <cell r="E265" t="str">
            <v>Spring</v>
          </cell>
          <cell r="F265" t="str">
            <v>Approved</v>
          </cell>
          <cell r="G265">
            <v>900000</v>
          </cell>
          <cell r="H265">
            <v>900000</v>
          </cell>
          <cell r="I265">
            <v>900000</v>
          </cell>
          <cell r="K265">
            <v>900000</v>
          </cell>
        </row>
        <row r="266">
          <cell r="B266" t="str">
            <v>1025-B Park Street</v>
          </cell>
          <cell r="C266" t="str">
            <v>Piedmont Housing Alliance</v>
          </cell>
          <cell r="D266" t="str">
            <v>FY 2023</v>
          </cell>
          <cell r="E266" t="str">
            <v>Spring</v>
          </cell>
          <cell r="F266" t="str">
            <v>Approved</v>
          </cell>
          <cell r="G266">
            <v>1090000</v>
          </cell>
          <cell r="H266">
            <v>900000</v>
          </cell>
          <cell r="I266">
            <v>900000</v>
          </cell>
          <cell r="K266">
            <v>900000</v>
          </cell>
        </row>
        <row r="267">
          <cell r="B267" t="str">
            <v>2100 Bainbridge Rental</v>
          </cell>
          <cell r="C267" t="str">
            <v>Project:Homes</v>
          </cell>
          <cell r="D267" t="str">
            <v>FY 2023</v>
          </cell>
          <cell r="E267" t="str">
            <v>Spring</v>
          </cell>
          <cell r="F267" t="str">
            <v>Approved</v>
          </cell>
          <cell r="H267">
            <v>900000</v>
          </cell>
          <cell r="K267">
            <v>900000</v>
          </cell>
        </row>
        <row r="268">
          <cell r="B268" t="str">
            <v>700 West 44</v>
          </cell>
          <cell r="C268" t="str">
            <v>The Lawson Companies</v>
          </cell>
          <cell r="D268" t="str">
            <v>FY 2023</v>
          </cell>
          <cell r="E268" t="str">
            <v>Spring</v>
          </cell>
          <cell r="F268" t="str">
            <v>Approved</v>
          </cell>
          <cell r="G268">
            <v>900000</v>
          </cell>
        </row>
        <row r="269">
          <cell r="B269" t="str">
            <v>700 West 44 - 4%</v>
          </cell>
          <cell r="C269" t="str">
            <v>The Lawson Companies</v>
          </cell>
          <cell r="D269" t="str">
            <v>FY 2023</v>
          </cell>
          <cell r="E269" t="str">
            <v>Spring</v>
          </cell>
          <cell r="F269" t="str">
            <v>Approved</v>
          </cell>
          <cell r="G269">
            <v>700000</v>
          </cell>
          <cell r="K269">
            <v>700000</v>
          </cell>
        </row>
        <row r="270">
          <cell r="B270" t="str">
            <v>712 High Street</v>
          </cell>
          <cell r="C270" t="str">
            <v>Southside Community Development &amp; Housing Corporation</v>
          </cell>
          <cell r="D270" t="str">
            <v>FY 2023</v>
          </cell>
          <cell r="E270" t="str">
            <v>Spring</v>
          </cell>
          <cell r="F270" t="str">
            <v>Approved</v>
          </cell>
          <cell r="K270">
            <v>382000</v>
          </cell>
        </row>
        <row r="271">
          <cell r="B271" t="str">
            <v>Ashlake Crossing</v>
          </cell>
          <cell r="C271" t="str">
            <v>MARK-DANA CORPORATION</v>
          </cell>
          <cell r="D271" t="str">
            <v>FY 2023</v>
          </cell>
          <cell r="E271" t="str">
            <v>Spring</v>
          </cell>
          <cell r="F271" t="str">
            <v>Approved</v>
          </cell>
          <cell r="I271">
            <v>700000</v>
          </cell>
        </row>
        <row r="272">
          <cell r="B272" t="str">
            <v>Ashlake Trails</v>
          </cell>
          <cell r="C272" t="str">
            <v>MARK-DANA CORPORATION</v>
          </cell>
          <cell r="D272" t="str">
            <v>FY 2023</v>
          </cell>
          <cell r="E272" t="str">
            <v>Spring</v>
          </cell>
          <cell r="F272" t="str">
            <v>Approved</v>
          </cell>
          <cell r="I272">
            <v>700000</v>
          </cell>
        </row>
        <row r="273">
          <cell r="B273" t="str">
            <v>Benchmark Rd Phase 1 - Homeowner</v>
          </cell>
          <cell r="C273" t="str">
            <v>Greater Fredericksburg Habitat for Humanity</v>
          </cell>
          <cell r="D273" t="str">
            <v>FY 2023</v>
          </cell>
          <cell r="E273" t="str">
            <v>Spring</v>
          </cell>
          <cell r="F273" t="str">
            <v>Approved</v>
          </cell>
          <cell r="H273">
            <v>700000</v>
          </cell>
        </row>
        <row r="274">
          <cell r="B274" t="str">
            <v>BRHA, Goodson Hills 2023</v>
          </cell>
          <cell r="C274" t="str">
            <v>Bristol Redevelopment and Housing Authority</v>
          </cell>
          <cell r="D274" t="str">
            <v>FY 2023</v>
          </cell>
          <cell r="E274" t="str">
            <v>Spring</v>
          </cell>
          <cell r="F274" t="str">
            <v>Denied</v>
          </cell>
          <cell r="G274">
            <v>1109000</v>
          </cell>
          <cell r="H274">
            <v>700000</v>
          </cell>
          <cell r="I274">
            <v>700000</v>
          </cell>
        </row>
        <row r="275">
          <cell r="B275" t="str">
            <v>Brinshore - Block 17 and 18 MF Combined, 2023</v>
          </cell>
          <cell r="C275" t="str">
            <v>brinshore/evp</v>
          </cell>
          <cell r="D275" t="str">
            <v>FY 2023</v>
          </cell>
          <cell r="E275" t="str">
            <v>Spring</v>
          </cell>
          <cell r="F275" t="str">
            <v>Denied</v>
          </cell>
          <cell r="H275">
            <v>700000</v>
          </cell>
        </row>
        <row r="276">
          <cell r="B276" t="str">
            <v>Brinshore - TWG Phase A, 2023</v>
          </cell>
          <cell r="C276" t="str">
            <v>brinshore/evp</v>
          </cell>
          <cell r="D276" t="str">
            <v>FY 2023</v>
          </cell>
          <cell r="E276" t="str">
            <v>Spring</v>
          </cell>
          <cell r="F276" t="str">
            <v>Denied</v>
          </cell>
          <cell r="H276">
            <v>700000</v>
          </cell>
          <cell r="I276">
            <v>700000</v>
          </cell>
        </row>
        <row r="277">
          <cell r="B277" t="str">
            <v>Carter Woods IV</v>
          </cell>
          <cell r="C277" t="str">
            <v>Better Housing Coalition Sponsored</v>
          </cell>
          <cell r="D277" t="str">
            <v>FY 2023</v>
          </cell>
          <cell r="E277" t="str">
            <v>Spring</v>
          </cell>
          <cell r="F277" t="str">
            <v>Approved</v>
          </cell>
          <cell r="G277">
            <v>1873000</v>
          </cell>
          <cell r="K277">
            <v>700000</v>
          </cell>
        </row>
        <row r="278">
          <cell r="B278" t="str">
            <v>Crescent Halls</v>
          </cell>
          <cell r="C278" t="str">
            <v>Charlottesville Redevelopment &amp; Housing Authority</v>
          </cell>
          <cell r="D278" t="str">
            <v>FY 2023</v>
          </cell>
          <cell r="E278" t="str">
            <v>Spring</v>
          </cell>
          <cell r="F278" t="str">
            <v>Approved</v>
          </cell>
          <cell r="G278">
            <v>1200000</v>
          </cell>
          <cell r="H278">
            <v>250000</v>
          </cell>
          <cell r="I278">
            <v>250000</v>
          </cell>
        </row>
        <row r="279">
          <cell r="B279" t="str">
            <v>Emporia Rail Depot Townhomes</v>
          </cell>
          <cell r="C279" t="str">
            <v>Southside Community Development &amp; Housing Corporation</v>
          </cell>
          <cell r="D279" t="str">
            <v>FY 2023</v>
          </cell>
          <cell r="E279" t="str">
            <v>Spring</v>
          </cell>
          <cell r="F279" t="str">
            <v>Approved</v>
          </cell>
          <cell r="G279">
            <v>1400000</v>
          </cell>
          <cell r="H279">
            <v>700000</v>
          </cell>
          <cell r="K279">
            <v>700000</v>
          </cell>
        </row>
        <row r="280">
          <cell r="B280" t="str">
            <v>Fairview Town Homes</v>
          </cell>
          <cell r="C280" t="str">
            <v>Helping Overcome Poverty's Existence, Inc.</v>
          </cell>
          <cell r="D280" t="str">
            <v>FY 2023</v>
          </cell>
          <cell r="E280" t="str">
            <v>Spring</v>
          </cell>
          <cell r="F280" t="str">
            <v>Approved</v>
          </cell>
          <cell r="G280">
            <v>130348.3</v>
          </cell>
          <cell r="K280">
            <v>100000</v>
          </cell>
        </row>
        <row r="281">
          <cell r="B281" t="str">
            <v>Friendship Court Apartments Phase II</v>
          </cell>
          <cell r="C281" t="str">
            <v>Piedmont Housing Alliance</v>
          </cell>
          <cell r="D281" t="str">
            <v>FY 2023</v>
          </cell>
          <cell r="E281" t="str">
            <v>Spring</v>
          </cell>
          <cell r="F281" t="str">
            <v>Approved</v>
          </cell>
          <cell r="G281">
            <v>2000000</v>
          </cell>
          <cell r="H281">
            <v>800000</v>
          </cell>
          <cell r="I281">
            <v>800000</v>
          </cell>
          <cell r="K281">
            <v>800000</v>
          </cell>
        </row>
        <row r="282">
          <cell r="B282" t="str">
            <v>Goose Creek</v>
          </cell>
          <cell r="C282" t="str">
            <v>Hill Tide Housing Investments, LLC</v>
          </cell>
          <cell r="D282" t="str">
            <v>FY 2023</v>
          </cell>
          <cell r="E282" t="str">
            <v>Spring</v>
          </cell>
          <cell r="F282" t="str">
            <v>Approved</v>
          </cell>
          <cell r="H282">
            <v>700000</v>
          </cell>
          <cell r="K282">
            <v>700000</v>
          </cell>
        </row>
        <row r="283">
          <cell r="B283" t="str">
            <v>Gosnold II Apartments</v>
          </cell>
          <cell r="C283" t="str">
            <v>Virginia Supportive Housing</v>
          </cell>
          <cell r="D283" t="str">
            <v>FY 2023</v>
          </cell>
          <cell r="E283" t="str">
            <v>Spring</v>
          </cell>
          <cell r="F283" t="str">
            <v>Approved</v>
          </cell>
          <cell r="G283">
            <v>1160235</v>
          </cell>
        </row>
        <row r="284">
          <cell r="B284" t="str">
            <v>Grande Oak II</v>
          </cell>
          <cell r="C284" t="str">
            <v>Surber Development and Consulting LLC</v>
          </cell>
          <cell r="D284" t="str">
            <v>FY 2023</v>
          </cell>
          <cell r="E284" t="str">
            <v>Spring</v>
          </cell>
          <cell r="F284" t="str">
            <v>Approved</v>
          </cell>
          <cell r="G284">
            <v>931858</v>
          </cell>
          <cell r="K284">
            <v>184006</v>
          </cell>
        </row>
        <row r="285">
          <cell r="B285" t="str">
            <v>Heights at Jackson Village II</v>
          </cell>
          <cell r="C285" t="str">
            <v>KCG Development, LLC</v>
          </cell>
          <cell r="D285" t="str">
            <v>FY 2023</v>
          </cell>
          <cell r="E285" t="str">
            <v>Spring</v>
          </cell>
          <cell r="F285" t="str">
            <v>Approved</v>
          </cell>
          <cell r="G285">
            <v>2000000</v>
          </cell>
          <cell r="K285">
            <v>700000</v>
          </cell>
        </row>
        <row r="286">
          <cell r="B286" t="str">
            <v>Horner</v>
          </cell>
          <cell r="C286" t="str">
            <v>Better Housing Coalition Sponsored</v>
          </cell>
          <cell r="D286" t="str">
            <v>FY 2023</v>
          </cell>
          <cell r="E286" t="str">
            <v>Spring</v>
          </cell>
          <cell r="F286" t="str">
            <v>Approved</v>
          </cell>
          <cell r="G286">
            <v>1516007</v>
          </cell>
        </row>
        <row r="287">
          <cell r="B287" t="str">
            <v>Legacy on Main</v>
          </cell>
          <cell r="C287" t="str">
            <v>Community Housing Partners</v>
          </cell>
          <cell r="D287" t="str">
            <v>FY 2023</v>
          </cell>
          <cell r="E287" t="str">
            <v>Spring</v>
          </cell>
          <cell r="F287" t="str">
            <v>Approved</v>
          </cell>
          <cell r="G287">
            <v>1609178.6</v>
          </cell>
          <cell r="H287">
            <v>900000</v>
          </cell>
        </row>
        <row r="288">
          <cell r="B288" t="str">
            <v>Legacy Phase II - Homeownership Units - HIEE</v>
          </cell>
          <cell r="C288" t="str">
            <v>New Road Community Development Group, Inc.</v>
          </cell>
          <cell r="D288" t="str">
            <v>FY 2023</v>
          </cell>
          <cell r="E288" t="str">
            <v>Spring</v>
          </cell>
          <cell r="F288" t="str">
            <v>Denied</v>
          </cell>
          <cell r="G288">
            <v>142500</v>
          </cell>
          <cell r="H288">
            <v>682500</v>
          </cell>
        </row>
        <row r="289">
          <cell r="B289" t="str">
            <v>Legacy Phase II - Rental Units - HIEE</v>
          </cell>
          <cell r="C289" t="str">
            <v>New Road Community Development Group, Inc.</v>
          </cell>
          <cell r="D289" t="str">
            <v>FY 2023</v>
          </cell>
          <cell r="E289" t="str">
            <v>Spring</v>
          </cell>
          <cell r="F289" t="str">
            <v>Denied</v>
          </cell>
          <cell r="G289">
            <v>133400</v>
          </cell>
          <cell r="H289">
            <v>691600</v>
          </cell>
        </row>
        <row r="290">
          <cell r="B290" t="str">
            <v>Legacy Plaza Multi-Family</v>
          </cell>
          <cell r="C290" t="str">
            <v>New Road Community Development Group, Inc.</v>
          </cell>
          <cell r="D290" t="str">
            <v>FY 2023</v>
          </cell>
          <cell r="E290" t="str">
            <v>Spring</v>
          </cell>
          <cell r="F290" t="str">
            <v>Approved</v>
          </cell>
          <cell r="G290">
            <v>961000</v>
          </cell>
          <cell r="H290">
            <v>700000</v>
          </cell>
          <cell r="K290">
            <v>700000</v>
          </cell>
        </row>
        <row r="291">
          <cell r="B291" t="str">
            <v>Madison Road Apartments</v>
          </cell>
          <cell r="C291" t="str">
            <v>Rappahannock Rapidan Community Services Board</v>
          </cell>
          <cell r="D291" t="str">
            <v>FY 2023</v>
          </cell>
          <cell r="E291" t="str">
            <v>Spring</v>
          </cell>
          <cell r="F291" t="str">
            <v>Approved</v>
          </cell>
          <cell r="G291">
            <v>1007685</v>
          </cell>
          <cell r="H291">
            <v>900000</v>
          </cell>
          <cell r="I291">
            <v>900000</v>
          </cell>
          <cell r="K291">
            <v>900000</v>
          </cell>
        </row>
        <row r="292">
          <cell r="B292" t="str">
            <v>Millers Rest Apartments III</v>
          </cell>
          <cell r="C292" t="str">
            <v>The Lawson Companies</v>
          </cell>
          <cell r="D292" t="str">
            <v>FY 2023</v>
          </cell>
          <cell r="E292" t="str">
            <v>Spring</v>
          </cell>
          <cell r="F292" t="str">
            <v>Approved</v>
          </cell>
          <cell r="G292">
            <v>1000000</v>
          </cell>
          <cell r="K292">
            <v>700000</v>
          </cell>
        </row>
        <row r="293">
          <cell r="B293" t="str">
            <v>Monroe North Housing</v>
          </cell>
          <cell r="C293" t="str">
            <v>Helping Overcome Poverty's Existence, Inc.</v>
          </cell>
          <cell r="D293" t="str">
            <v>FY 2023</v>
          </cell>
          <cell r="E293" t="str">
            <v>Spring</v>
          </cell>
          <cell r="F293" t="str">
            <v>Approved</v>
          </cell>
          <cell r="G293">
            <v>881850</v>
          </cell>
          <cell r="H293">
            <v>900000</v>
          </cell>
          <cell r="I293">
            <v>900000</v>
          </cell>
          <cell r="J293">
            <v>310000</v>
          </cell>
          <cell r="K293">
            <v>900000</v>
          </cell>
        </row>
        <row r="294">
          <cell r="B294" t="str">
            <v>Mountain Laurel Manor III</v>
          </cell>
          <cell r="C294" t="str">
            <v>Surber Development and Consulting LLC</v>
          </cell>
          <cell r="D294" t="str">
            <v>FY 2023</v>
          </cell>
          <cell r="E294" t="str">
            <v>Spring</v>
          </cell>
          <cell r="F294" t="str">
            <v>Approved</v>
          </cell>
          <cell r="K294">
            <v>552000</v>
          </cell>
        </row>
        <row r="295">
          <cell r="B295" t="str">
            <v>Northeast 11th Street Housing</v>
          </cell>
          <cell r="C295" t="str">
            <v>Community Services Housing, Inc.</v>
          </cell>
          <cell r="D295" t="str">
            <v>FY 2023</v>
          </cell>
          <cell r="E295" t="str">
            <v>Spring</v>
          </cell>
          <cell r="F295" t="str">
            <v>Approved</v>
          </cell>
          <cell r="H295">
            <v>900000</v>
          </cell>
          <cell r="K295">
            <v>900000</v>
          </cell>
        </row>
        <row r="296">
          <cell r="B296" t="str">
            <v>Pecan Acres Estates Phase II</v>
          </cell>
          <cell r="C296" t="str">
            <v>Petersburg Redevelopment and Housing Authority</v>
          </cell>
          <cell r="D296" t="str">
            <v>FY 2023</v>
          </cell>
          <cell r="E296" t="str">
            <v>Spring</v>
          </cell>
          <cell r="F296" t="str">
            <v>Approved</v>
          </cell>
          <cell r="G296">
            <v>1900000</v>
          </cell>
          <cell r="I296">
            <v>700000</v>
          </cell>
          <cell r="K296">
            <v>700000</v>
          </cell>
        </row>
        <row r="297">
          <cell r="B297" t="str">
            <v>Premier Circle PSH</v>
          </cell>
          <cell r="C297" t="str">
            <v>Virginia Supportive Housing</v>
          </cell>
          <cell r="D297" t="str">
            <v>FY 2023</v>
          </cell>
          <cell r="E297" t="str">
            <v>Spring</v>
          </cell>
          <cell r="F297" t="str">
            <v>Approved</v>
          </cell>
          <cell r="G297">
            <v>725091</v>
          </cell>
        </row>
        <row r="298">
          <cell r="B298" t="str">
            <v>Richmond Family Housing 1, Fulton-Afton-Bainbridge</v>
          </cell>
          <cell r="C298" t="str">
            <v>The Michaels Development Company I, LP</v>
          </cell>
          <cell r="D298" t="str">
            <v>FY 2023</v>
          </cell>
          <cell r="E298" t="str">
            <v>Spring</v>
          </cell>
          <cell r="F298" t="str">
            <v>Approved</v>
          </cell>
          <cell r="G298">
            <v>2000000</v>
          </cell>
        </row>
        <row r="299">
          <cell r="B299" t="str">
            <v>Richmond Family Housing 2, Randolph-Stovall</v>
          </cell>
          <cell r="C299" t="str">
            <v>The Michaels Development Company I, LP</v>
          </cell>
          <cell r="D299" t="str">
            <v>FY 2023</v>
          </cell>
          <cell r="E299" t="str">
            <v>Spring</v>
          </cell>
          <cell r="F299" t="str">
            <v>Approved</v>
          </cell>
          <cell r="G299">
            <v>2000000</v>
          </cell>
        </row>
        <row r="300">
          <cell r="B300" t="str">
            <v>Roanoke Habitat Affordable Housing - Homeowner</v>
          </cell>
          <cell r="C300" t="str">
            <v>Habitat for Humanity in the Roanoke Valley</v>
          </cell>
          <cell r="D300" t="str">
            <v>FY 2023</v>
          </cell>
          <cell r="E300" t="str">
            <v>Spring</v>
          </cell>
          <cell r="F300" t="str">
            <v>Approved</v>
          </cell>
          <cell r="K300">
            <v>700000</v>
          </cell>
        </row>
        <row r="301">
          <cell r="B301" t="str">
            <v>Saint Elizabeth Apartments</v>
          </cell>
          <cell r="C301" t="str">
            <v>Commonwealth Catholic Charities Housing Corporation</v>
          </cell>
          <cell r="D301" t="str">
            <v>FY 2023</v>
          </cell>
          <cell r="E301" t="str">
            <v>Spring</v>
          </cell>
          <cell r="F301" t="str">
            <v>Approved</v>
          </cell>
          <cell r="G301">
            <v>1790000</v>
          </cell>
          <cell r="I301">
            <v>900000</v>
          </cell>
          <cell r="K301">
            <v>900000</v>
          </cell>
        </row>
        <row r="302">
          <cell r="B302" t="str">
            <v>SCDHC Hollands 2023 - IDIS XXXXXX - Homeowner</v>
          </cell>
          <cell r="C302" t="str">
            <v>Southside Community Development &amp; Housing Corporation</v>
          </cell>
          <cell r="D302" t="str">
            <v>FY 2023</v>
          </cell>
          <cell r="E302" t="str">
            <v>Spring</v>
          </cell>
          <cell r="F302" t="str">
            <v>Approved</v>
          </cell>
          <cell r="H302">
            <v>630000</v>
          </cell>
        </row>
        <row r="303">
          <cell r="B303" t="str">
            <v>SCG, One University Family 04.23</v>
          </cell>
          <cell r="C303" t="str">
            <v>SCG Development Partners, LLC</v>
          </cell>
          <cell r="D303" t="str">
            <v>FY 2023</v>
          </cell>
          <cell r="E303" t="str">
            <v>Spring</v>
          </cell>
          <cell r="F303" t="str">
            <v>Denied</v>
          </cell>
          <cell r="H303">
            <v>900000</v>
          </cell>
          <cell r="I303">
            <v>200000</v>
          </cell>
          <cell r="K303">
            <v>200000</v>
          </cell>
        </row>
        <row r="304">
          <cell r="B304" t="str">
            <v>SCG, One University Senior 04.23</v>
          </cell>
          <cell r="C304" t="str">
            <v>SCG Development Partners, LLC</v>
          </cell>
          <cell r="D304" t="str">
            <v>FY 2023</v>
          </cell>
          <cell r="E304" t="str">
            <v>Spring</v>
          </cell>
          <cell r="F304" t="str">
            <v>Denied</v>
          </cell>
          <cell r="H304">
            <v>900000</v>
          </cell>
          <cell r="I304">
            <v>200000</v>
          </cell>
          <cell r="K304">
            <v>200000</v>
          </cell>
        </row>
        <row r="305">
          <cell r="B305" t="str">
            <v>Seeland Valley Apartments</v>
          </cell>
          <cell r="C305" t="str">
            <v>Landmark Asset Services, Inc</v>
          </cell>
          <cell r="D305" t="str">
            <v>FY 2023</v>
          </cell>
          <cell r="E305" t="str">
            <v>Spring</v>
          </cell>
          <cell r="F305" t="str">
            <v>Approved</v>
          </cell>
          <cell r="G305">
            <v>1110000</v>
          </cell>
          <cell r="K305">
            <v>700000</v>
          </cell>
        </row>
        <row r="306">
          <cell r="B306" t="str">
            <v>Seminary Road Phase IV</v>
          </cell>
          <cell r="C306" t="str">
            <v>Alexandria Housing Development Corporation</v>
          </cell>
          <cell r="D306" t="str">
            <v>FY 2023</v>
          </cell>
          <cell r="E306" t="str">
            <v>Spring</v>
          </cell>
          <cell r="F306" t="str">
            <v>Approved</v>
          </cell>
          <cell r="J306">
            <v>310000</v>
          </cell>
        </row>
        <row r="307">
          <cell r="B307" t="str">
            <v>Smith Ridge Commons</v>
          </cell>
          <cell r="C307" t="str">
            <v>The Lawson Companies</v>
          </cell>
          <cell r="D307" t="str">
            <v>FY 2023</v>
          </cell>
          <cell r="E307" t="str">
            <v>Spring</v>
          </cell>
          <cell r="F307" t="str">
            <v>Approved</v>
          </cell>
          <cell r="G307">
            <v>2000000</v>
          </cell>
          <cell r="K307">
            <v>700000</v>
          </cell>
        </row>
        <row r="308">
          <cell r="B308" t="str">
            <v>South First Phase One</v>
          </cell>
          <cell r="C308" t="str">
            <v>Charlottesville Redevelopment &amp; Housing Authority</v>
          </cell>
          <cell r="D308" t="str">
            <v>FY 2023</v>
          </cell>
          <cell r="E308" t="str">
            <v>Spring</v>
          </cell>
          <cell r="F308" t="str">
            <v>Approved</v>
          </cell>
          <cell r="G308">
            <v>1000000</v>
          </cell>
        </row>
        <row r="309">
          <cell r="B309" t="str">
            <v>South First Phase Two</v>
          </cell>
          <cell r="C309" t="str">
            <v>Charlottesville Redevelopment &amp; Housing Authority</v>
          </cell>
          <cell r="D309" t="str">
            <v>FY 2023</v>
          </cell>
          <cell r="E309" t="str">
            <v>Spring</v>
          </cell>
          <cell r="F309" t="str">
            <v>Approved</v>
          </cell>
          <cell r="H309">
            <v>400000</v>
          </cell>
          <cell r="I309">
            <v>300000</v>
          </cell>
          <cell r="K309">
            <v>700000</v>
          </cell>
        </row>
        <row r="310">
          <cell r="B310" t="str">
            <v>Southwood Village 3 Single Family - Homeowner</v>
          </cell>
          <cell r="C310" t="str">
            <v>Greater Charlottesville Habitat for Humanity</v>
          </cell>
          <cell r="D310" t="str">
            <v>FY 2023</v>
          </cell>
          <cell r="E310" t="str">
            <v>Spring</v>
          </cell>
          <cell r="F310" t="str">
            <v>Approved</v>
          </cell>
          <cell r="H310">
            <v>700000</v>
          </cell>
          <cell r="K310">
            <v>700000</v>
          </cell>
        </row>
        <row r="311">
          <cell r="B311" t="str">
            <v>Southwood Village 3 Townhomes - Homeowner</v>
          </cell>
          <cell r="C311" t="str">
            <v>Greater Charlottesville Habitat for Humanity</v>
          </cell>
          <cell r="D311" t="str">
            <v>FY 2023</v>
          </cell>
          <cell r="E311" t="str">
            <v>Spring</v>
          </cell>
          <cell r="F311" t="str">
            <v>Approved</v>
          </cell>
          <cell r="H311">
            <v>700000</v>
          </cell>
          <cell r="K311">
            <v>700000</v>
          </cell>
        </row>
        <row r="312">
          <cell r="B312" t="str">
            <v>Suter Street - Homeowner</v>
          </cell>
          <cell r="C312" t="str">
            <v>Central Valley Habitat for Humanity, Inc.</v>
          </cell>
          <cell r="D312" t="str">
            <v>FY 2023</v>
          </cell>
          <cell r="E312" t="str">
            <v>Spring</v>
          </cell>
          <cell r="F312" t="str">
            <v>Approved</v>
          </cell>
          <cell r="H312">
            <v>700000</v>
          </cell>
        </row>
        <row r="313">
          <cell r="B313" t="str">
            <v>The Lamb Center</v>
          </cell>
          <cell r="C313" t="str">
            <v>Wesley Housing Development Corporation</v>
          </cell>
          <cell r="D313" t="str">
            <v>FY 2023</v>
          </cell>
          <cell r="E313" t="str">
            <v>Spring</v>
          </cell>
          <cell r="F313" t="str">
            <v>Approved</v>
          </cell>
          <cell r="H313">
            <v>600000</v>
          </cell>
          <cell r="I313">
            <v>900000</v>
          </cell>
        </row>
        <row r="314">
          <cell r="B314" t="str">
            <v>The View at Belle Isle</v>
          </cell>
          <cell r="C314" t="str">
            <v>The Lawson Companies</v>
          </cell>
          <cell r="D314" t="str">
            <v>FY 2023</v>
          </cell>
          <cell r="E314" t="str">
            <v>Spring</v>
          </cell>
          <cell r="F314" t="str">
            <v>Approved</v>
          </cell>
          <cell r="G314">
            <v>2000000</v>
          </cell>
          <cell r="K314">
            <v>700000</v>
          </cell>
        </row>
        <row r="315">
          <cell r="B315" t="str">
            <v>Tidewater Gardens B1</v>
          </cell>
          <cell r="C315" t="str">
            <v>brinshore/evp</v>
          </cell>
          <cell r="D315" t="str">
            <v>FY 2023</v>
          </cell>
          <cell r="E315" t="str">
            <v>Spring</v>
          </cell>
          <cell r="F315" t="str">
            <v>Approved</v>
          </cell>
          <cell r="H315">
            <v>700000</v>
          </cell>
          <cell r="I315">
            <v>700000</v>
          </cell>
          <cell r="K315">
            <v>700000</v>
          </cell>
        </row>
        <row r="316">
          <cell r="B316" t="str">
            <v>Tidewater Gardens B2</v>
          </cell>
          <cell r="C316" t="str">
            <v>brinshore/evp</v>
          </cell>
          <cell r="D316" t="str">
            <v>FY 2023</v>
          </cell>
          <cell r="E316" t="str">
            <v>Spring</v>
          </cell>
          <cell r="F316" t="str">
            <v>Approved</v>
          </cell>
          <cell r="H316">
            <v>700000</v>
          </cell>
          <cell r="I316">
            <v>700000</v>
          </cell>
          <cell r="K316">
            <v>700000</v>
          </cell>
        </row>
        <row r="317">
          <cell r="B317" t="str">
            <v>Townhomes at Liberty Place</v>
          </cell>
          <cell r="C317" t="str">
            <v>Canterbury Enterprises, LLC.</v>
          </cell>
          <cell r="D317" t="str">
            <v>FY 2023</v>
          </cell>
          <cell r="E317" t="str">
            <v>Spring</v>
          </cell>
          <cell r="F317" t="str">
            <v>Approved</v>
          </cell>
          <cell r="G317">
            <v>1500000</v>
          </cell>
          <cell r="H317">
            <v>900000</v>
          </cell>
          <cell r="K317">
            <v>900000</v>
          </cell>
        </row>
        <row r="318">
          <cell r="B318" t="str">
            <v>Twin Pines Senior Apartments</v>
          </cell>
          <cell r="C318" t="str">
            <v>TRG Community Development LLC</v>
          </cell>
          <cell r="D318" t="str">
            <v>FY 2023</v>
          </cell>
          <cell r="E318" t="str">
            <v>Spring</v>
          </cell>
          <cell r="F318" t="str">
            <v>Approved</v>
          </cell>
          <cell r="G318">
            <v>2000000</v>
          </cell>
          <cell r="I318">
            <v>700000</v>
          </cell>
          <cell r="K318">
            <v>900000</v>
          </cell>
        </row>
        <row r="319">
          <cell r="B319" t="str">
            <v>Tysons North Four</v>
          </cell>
          <cell r="C319" t="str">
            <v>Arlington Partnership for Affordable Housing</v>
          </cell>
          <cell r="D319" t="str">
            <v>FY 2023</v>
          </cell>
          <cell r="E319" t="str">
            <v>Spring</v>
          </cell>
          <cell r="F319" t="str">
            <v>Denied</v>
          </cell>
          <cell r="H319">
            <v>700000</v>
          </cell>
          <cell r="I319">
            <v>700000</v>
          </cell>
        </row>
        <row r="320">
          <cell r="B320" t="str">
            <v>Tysons South Four</v>
          </cell>
          <cell r="C320" t="str">
            <v>Arlington Partnership for Affordable Housing</v>
          </cell>
          <cell r="D320" t="str">
            <v>FY 2023</v>
          </cell>
          <cell r="E320" t="str">
            <v>Spring</v>
          </cell>
          <cell r="F320" t="str">
            <v>Denied</v>
          </cell>
          <cell r="H320">
            <v>700000</v>
          </cell>
          <cell r="I320">
            <v>700000</v>
          </cell>
        </row>
        <row r="321">
          <cell r="B321" t="str">
            <v>Watermark Gardens</v>
          </cell>
          <cell r="C321" t="str">
            <v>Surber Development and Consulting LLC</v>
          </cell>
          <cell r="D321" t="str">
            <v>FY 2023</v>
          </cell>
          <cell r="E321" t="str">
            <v>Spring</v>
          </cell>
          <cell r="F321" t="str">
            <v>Approved</v>
          </cell>
          <cell r="G321">
            <v>835679</v>
          </cell>
        </row>
        <row r="322">
          <cell r="B322" t="str">
            <v>Waters at James Crossing</v>
          </cell>
          <cell r="C322" t="str">
            <v>Atlantic Housing Foundation, Inc</v>
          </cell>
          <cell r="D322" t="str">
            <v>FY 2023</v>
          </cell>
          <cell r="E322" t="str">
            <v>Spring</v>
          </cell>
          <cell r="F322" t="str">
            <v>Approved</v>
          </cell>
          <cell r="K322">
            <v>700000</v>
          </cell>
        </row>
        <row r="323">
          <cell r="B323" t="str">
            <v>Wytheville RHA/Southridge Housing</v>
          </cell>
          <cell r="C323" t="str">
            <v>Wytheville Redevelopment and Housing Authority</v>
          </cell>
          <cell r="D323" t="str">
            <v>FY 2023</v>
          </cell>
          <cell r="E323" t="str">
            <v>Spring</v>
          </cell>
          <cell r="F323" t="str">
            <v>Denied</v>
          </cell>
          <cell r="H323">
            <v>300000</v>
          </cell>
          <cell r="I323">
            <v>300000</v>
          </cell>
          <cell r="K323">
            <v>900000</v>
          </cell>
        </row>
        <row r="324">
          <cell r="B324" t="str">
            <v>ZeroPak Developer, The ZeroPak - Phase 1, 2023</v>
          </cell>
          <cell r="C324" t="str">
            <v>ZeroPak Development LLC</v>
          </cell>
          <cell r="D324" t="str">
            <v>FY 2023</v>
          </cell>
          <cell r="E324" t="str">
            <v>Spring</v>
          </cell>
          <cell r="F324" t="str">
            <v>Denied</v>
          </cell>
          <cell r="H324">
            <v>700000</v>
          </cell>
          <cell r="K324">
            <v>700000</v>
          </cell>
        </row>
        <row r="325">
          <cell r="B325" t="str">
            <v>1203 East Brookland Park Blvd</v>
          </cell>
          <cell r="C325" t="str">
            <v>Enterprise Community Development</v>
          </cell>
          <cell r="D325" t="str">
            <v>FY 2023</v>
          </cell>
          <cell r="E325" t="str">
            <v>Fall</v>
          </cell>
          <cell r="F325" t="str">
            <v>Approved</v>
          </cell>
          <cell r="G325">
            <v>1394733</v>
          </cell>
        </row>
        <row r="326">
          <cell r="B326" t="str">
            <v>700 West 44</v>
          </cell>
          <cell r="C326" t="str">
            <v>The Lawson Companies</v>
          </cell>
          <cell r="D326" t="str">
            <v>FY 2023</v>
          </cell>
          <cell r="E326" t="str">
            <v>Fall</v>
          </cell>
          <cell r="F326" t="str">
            <v>Approved</v>
          </cell>
          <cell r="K326">
            <v>700000</v>
          </cell>
        </row>
        <row r="327">
          <cell r="B327" t="str">
            <v>7000 Carnation</v>
          </cell>
          <cell r="C327" t="str">
            <v>Lynx Ventures, Inc.</v>
          </cell>
          <cell r="D327" t="str">
            <v>FY 2023</v>
          </cell>
          <cell r="E327" t="str">
            <v>Fall</v>
          </cell>
          <cell r="F327" t="str">
            <v>Approved</v>
          </cell>
          <cell r="K327">
            <v>700000</v>
          </cell>
        </row>
        <row r="328">
          <cell r="B328" t="str">
            <v>Aaron Mills Apartments</v>
          </cell>
          <cell r="C328" t="str">
            <v>Landmark Asset Services, Inc</v>
          </cell>
          <cell r="D328" t="str">
            <v>FY 2023</v>
          </cell>
          <cell r="E328" t="str">
            <v>Fall</v>
          </cell>
          <cell r="F328" t="str">
            <v>Approved</v>
          </cell>
          <cell r="G328">
            <v>1000000</v>
          </cell>
        </row>
        <row r="329">
          <cell r="B329" t="str">
            <v>Ashlake Crossing</v>
          </cell>
          <cell r="C329" t="str">
            <v>MARK-DANA CORPORATION</v>
          </cell>
          <cell r="D329" t="str">
            <v>FY 2023</v>
          </cell>
          <cell r="E329" t="str">
            <v>Fall</v>
          </cell>
          <cell r="F329" t="str">
            <v>Approved</v>
          </cell>
          <cell r="G329">
            <v>1300000</v>
          </cell>
        </row>
        <row r="330">
          <cell r="B330" t="str">
            <v>Ashlake Trails</v>
          </cell>
          <cell r="C330" t="str">
            <v>MARK-DANA CORPORATION</v>
          </cell>
          <cell r="D330" t="str">
            <v>FY 2023</v>
          </cell>
          <cell r="E330" t="str">
            <v>Fall</v>
          </cell>
          <cell r="F330" t="str">
            <v>Approved</v>
          </cell>
          <cell r="G330">
            <v>600000</v>
          </cell>
        </row>
        <row r="331">
          <cell r="B331" t="str">
            <v>Autumn Willow 4</v>
          </cell>
          <cell r="C331" t="str">
            <v>The Michaels Development Company I, LP</v>
          </cell>
          <cell r="D331" t="str">
            <v>FY 2023</v>
          </cell>
          <cell r="E331" t="str">
            <v>Fall</v>
          </cell>
          <cell r="F331" t="str">
            <v>Approved</v>
          </cell>
          <cell r="G331">
            <v>2000000</v>
          </cell>
        </row>
        <row r="332">
          <cell r="B332" t="str">
            <v>Autumn Willow 9</v>
          </cell>
          <cell r="C332" t="str">
            <v>The Michaels Development Company I, LP</v>
          </cell>
          <cell r="D332" t="str">
            <v>FY 2023</v>
          </cell>
          <cell r="E332" t="str">
            <v>Fall</v>
          </cell>
          <cell r="F332" t="str">
            <v>Approved</v>
          </cell>
          <cell r="G332">
            <v>2000000</v>
          </cell>
        </row>
        <row r="333">
          <cell r="B333" t="str">
            <v>Bellwood Crossing</v>
          </cell>
          <cell r="C333" t="str">
            <v>Hill Tide Housing Investments, LLC</v>
          </cell>
          <cell r="D333" t="str">
            <v>FY 2023</v>
          </cell>
          <cell r="E333" t="str">
            <v>Fall</v>
          </cell>
          <cell r="F333" t="str">
            <v>Approved</v>
          </cell>
          <cell r="G333">
            <v>2000000</v>
          </cell>
        </row>
        <row r="334">
          <cell r="B334" t="str">
            <v>Belmont Lofts Adaptive Reuse Recovery Housing Development 2023</v>
          </cell>
          <cell r="C334" t="str">
            <v>Belmont Recovery Housing</v>
          </cell>
          <cell r="D334" t="str">
            <v>FY 2023</v>
          </cell>
          <cell r="E334" t="str">
            <v>Fall</v>
          </cell>
          <cell r="F334" t="str">
            <v>Denied</v>
          </cell>
          <cell r="K334">
            <v>700000</v>
          </cell>
        </row>
        <row r="335">
          <cell r="B335" t="str">
            <v>Blackwell and Swansboro - Homeowner</v>
          </cell>
          <cell r="C335" t="str">
            <v>Project:Homes</v>
          </cell>
          <cell r="D335" t="str">
            <v>FY 2023</v>
          </cell>
          <cell r="E335" t="str">
            <v>Fall</v>
          </cell>
          <cell r="F335" t="str">
            <v>Approved</v>
          </cell>
          <cell r="K335">
            <v>691995</v>
          </cell>
        </row>
        <row r="336">
          <cell r="B336" t="str">
            <v>Blaine Landing</v>
          </cell>
          <cell r="C336" t="str">
            <v>S. L. Nusbaum Realty Co.</v>
          </cell>
          <cell r="D336" t="str">
            <v>FY 2023</v>
          </cell>
          <cell r="E336" t="str">
            <v>Fall</v>
          </cell>
          <cell r="F336" t="str">
            <v>Approved</v>
          </cell>
          <cell r="G336">
            <v>1732759</v>
          </cell>
        </row>
        <row r="337">
          <cell r="B337" t="str">
            <v>Blaine Landing Phase II</v>
          </cell>
          <cell r="C337" t="str">
            <v>S. L. Nusbaum Realty Co.</v>
          </cell>
          <cell r="D337" t="str">
            <v>FY 2023</v>
          </cell>
          <cell r="E337" t="str">
            <v>Fall</v>
          </cell>
          <cell r="F337" t="str">
            <v>Approved</v>
          </cell>
          <cell r="G337">
            <v>1567176</v>
          </cell>
          <cell r="K337">
            <v>400000</v>
          </cell>
        </row>
        <row r="338">
          <cell r="B338" t="str">
            <v>Braddock Four Senior</v>
          </cell>
          <cell r="C338" t="str">
            <v>Arlington Partnership for Affordable Housing</v>
          </cell>
          <cell r="D338" t="str">
            <v>FY 2023</v>
          </cell>
          <cell r="E338" t="str">
            <v>Fall</v>
          </cell>
          <cell r="F338" t="str">
            <v>Approved</v>
          </cell>
          <cell r="G338">
            <v>405004</v>
          </cell>
        </row>
        <row r="339">
          <cell r="B339" t="str">
            <v>Braddock Nine Senior</v>
          </cell>
          <cell r="C339" t="str">
            <v>Arlington Partnership for Affordable Housing</v>
          </cell>
          <cell r="D339" t="str">
            <v>FY 2023</v>
          </cell>
          <cell r="E339" t="str">
            <v>Fall</v>
          </cell>
          <cell r="F339" t="str">
            <v>Approved</v>
          </cell>
          <cell r="G339">
            <v>312276</v>
          </cell>
        </row>
        <row r="340">
          <cell r="B340" t="str">
            <v>Broad Creek Resyndication Phase 1</v>
          </cell>
          <cell r="C340" t="str">
            <v>The Community Builders</v>
          </cell>
          <cell r="D340" t="str">
            <v>FY 2023</v>
          </cell>
          <cell r="E340" t="str">
            <v>Fall</v>
          </cell>
          <cell r="F340" t="str">
            <v>Approved</v>
          </cell>
          <cell r="G340">
            <v>1500000</v>
          </cell>
          <cell r="I340">
            <v>700000</v>
          </cell>
          <cell r="K340">
            <v>700000</v>
          </cell>
        </row>
        <row r="341">
          <cell r="B341" t="str">
            <v>Brookland Park Apartments - Nehemiah</v>
          </cell>
          <cell r="C341" t="str">
            <v>Enterprise Community Development</v>
          </cell>
          <cell r="D341" t="str">
            <v>FY 2023</v>
          </cell>
          <cell r="E341" t="str">
            <v>Fall</v>
          </cell>
          <cell r="F341" t="str">
            <v>Approved</v>
          </cell>
          <cell r="G341">
            <v>1882128</v>
          </cell>
          <cell r="H341">
            <v>100000</v>
          </cell>
          <cell r="K341">
            <v>200000</v>
          </cell>
        </row>
        <row r="342">
          <cell r="B342" t="str">
            <v>Carter Woods III</v>
          </cell>
          <cell r="C342" t="str">
            <v>Better Housing Coalition Sponsored</v>
          </cell>
          <cell r="D342" t="str">
            <v>FY 2023</v>
          </cell>
          <cell r="E342" t="str">
            <v>Fall</v>
          </cell>
          <cell r="F342" t="str">
            <v>Approved</v>
          </cell>
          <cell r="G342">
            <v>1550000</v>
          </cell>
          <cell r="H342">
            <v>200000</v>
          </cell>
          <cell r="K342">
            <v>700000</v>
          </cell>
        </row>
        <row r="343">
          <cell r="B343" t="str">
            <v>Claremont School Apartments</v>
          </cell>
          <cell r="C343" t="str">
            <v>Landmark Asset Services, Inc</v>
          </cell>
          <cell r="D343" t="str">
            <v>FY 2023</v>
          </cell>
          <cell r="E343" t="str">
            <v>Fall</v>
          </cell>
          <cell r="F343" t="str">
            <v>Approved</v>
          </cell>
          <cell r="H343">
            <v>700000</v>
          </cell>
          <cell r="I343">
            <v>65000</v>
          </cell>
          <cell r="K343">
            <v>700000</v>
          </cell>
        </row>
        <row r="344">
          <cell r="B344" t="str">
            <v>Colbrook 2</v>
          </cell>
          <cell r="C344" t="str">
            <v>Better Housing Coalition Sponsored</v>
          </cell>
          <cell r="D344" t="str">
            <v>FY 2023</v>
          </cell>
          <cell r="E344" t="str">
            <v>Fall</v>
          </cell>
          <cell r="F344" t="str">
            <v>Approved</v>
          </cell>
          <cell r="K344">
            <v>700000</v>
          </cell>
        </row>
        <row r="345">
          <cell r="B345" t="str">
            <v>Community Havens, Inc. New Construction Group Home - ID/DD Adults in NOVA, Oct 2022</v>
          </cell>
          <cell r="C345" t="str">
            <v>Community Havens, Inc.</v>
          </cell>
          <cell r="D345" t="str">
            <v>FY 2023</v>
          </cell>
          <cell r="E345" t="str">
            <v>Fall</v>
          </cell>
          <cell r="F345" t="str">
            <v>Denied</v>
          </cell>
          <cell r="J345">
            <v>500000</v>
          </cell>
          <cell r="K345">
            <v>900000</v>
          </cell>
        </row>
        <row r="346">
          <cell r="B346" t="str">
            <v>Creighton Phase A</v>
          </cell>
          <cell r="C346" t="str">
            <v>The Community Builders</v>
          </cell>
          <cell r="D346" t="str">
            <v>FY 2023</v>
          </cell>
          <cell r="E346" t="str">
            <v>Fall</v>
          </cell>
          <cell r="F346" t="str">
            <v>Approved</v>
          </cell>
          <cell r="G346">
            <v>2000000</v>
          </cell>
        </row>
        <row r="347">
          <cell r="B347" t="str">
            <v>Creighton Phase B</v>
          </cell>
          <cell r="C347" t="str">
            <v>The Community Builders</v>
          </cell>
          <cell r="D347" t="str">
            <v>FY 2023</v>
          </cell>
          <cell r="E347" t="str">
            <v>Fall</v>
          </cell>
          <cell r="F347" t="str">
            <v>Approved</v>
          </cell>
          <cell r="G347">
            <v>1800640</v>
          </cell>
          <cell r="I347">
            <v>700000</v>
          </cell>
        </row>
        <row r="348">
          <cell r="B348" t="str">
            <v>Crestview Senior</v>
          </cell>
          <cell r="C348" t="str">
            <v>Community Housing Partners</v>
          </cell>
          <cell r="D348" t="str">
            <v>FY 2023</v>
          </cell>
          <cell r="E348" t="str">
            <v>Fall</v>
          </cell>
          <cell r="F348" t="str">
            <v>Approved</v>
          </cell>
          <cell r="G348">
            <v>1240000</v>
          </cell>
          <cell r="K348">
            <v>700000</v>
          </cell>
        </row>
        <row r="349">
          <cell r="B349" t="str">
            <v>Daffodil Gardens Phase Two</v>
          </cell>
          <cell r="C349" t="str">
            <v>Chesapeake Bay Housing, Inc.</v>
          </cell>
          <cell r="D349" t="str">
            <v>FY 2023</v>
          </cell>
          <cell r="E349" t="str">
            <v>Fall</v>
          </cell>
          <cell r="F349" t="str">
            <v>Approved</v>
          </cell>
          <cell r="H349">
            <v>200000</v>
          </cell>
          <cell r="K349">
            <v>315000</v>
          </cell>
        </row>
        <row r="350">
          <cell r="B350" t="str">
            <v>Dominion North Four</v>
          </cell>
          <cell r="C350" t="str">
            <v>Arlington Partnership for Affordable Housing</v>
          </cell>
          <cell r="D350" t="str">
            <v>FY 2023</v>
          </cell>
          <cell r="E350" t="str">
            <v>Fall</v>
          </cell>
          <cell r="F350" t="str">
            <v>Approved</v>
          </cell>
          <cell r="G350">
            <v>2000000</v>
          </cell>
          <cell r="H350">
            <v>700000</v>
          </cell>
          <cell r="I350">
            <v>700000</v>
          </cell>
          <cell r="K350">
            <v>700000</v>
          </cell>
        </row>
        <row r="351">
          <cell r="B351" t="str">
            <v>Dominion South Four</v>
          </cell>
          <cell r="C351" t="str">
            <v>Arlington Partnership for Affordable Housing</v>
          </cell>
          <cell r="D351" t="str">
            <v>FY 2023</v>
          </cell>
          <cell r="E351" t="str">
            <v>Fall</v>
          </cell>
          <cell r="F351" t="str">
            <v>Approved</v>
          </cell>
          <cell r="G351">
            <v>2000000</v>
          </cell>
          <cell r="H351">
            <v>700000</v>
          </cell>
          <cell r="I351">
            <v>700000</v>
          </cell>
          <cell r="K351">
            <v>700000</v>
          </cell>
        </row>
        <row r="352">
          <cell r="B352" t="str">
            <v>Fairfax Hall</v>
          </cell>
          <cell r="C352" t="str">
            <v>South River Development Corportion</v>
          </cell>
          <cell r="D352" t="str">
            <v>FY 2023</v>
          </cell>
          <cell r="E352" t="str">
            <v>Fall</v>
          </cell>
          <cell r="F352" t="str">
            <v>Approved</v>
          </cell>
          <cell r="H352">
            <v>626457</v>
          </cell>
          <cell r="I352">
            <v>350000</v>
          </cell>
        </row>
        <row r="353">
          <cell r="B353" t="str">
            <v>Fifeville Rehab - Homeowner</v>
          </cell>
          <cell r="C353" t="str">
            <v>Piedmont Housing Alliance</v>
          </cell>
          <cell r="D353" t="str">
            <v>FY 2023</v>
          </cell>
          <cell r="E353" t="str">
            <v>Fall</v>
          </cell>
          <cell r="F353" t="str">
            <v>Approved</v>
          </cell>
          <cell r="G353">
            <v>38823</v>
          </cell>
          <cell r="K353">
            <v>75000</v>
          </cell>
        </row>
        <row r="354">
          <cell r="B354" t="str">
            <v>First Christian Church of Falls Church</v>
          </cell>
          <cell r="C354" t="str">
            <v>Wesley Housing Development Corporation</v>
          </cell>
          <cell r="D354" t="str">
            <v>FY 2023</v>
          </cell>
          <cell r="E354" t="str">
            <v>Fall</v>
          </cell>
          <cell r="F354" t="str">
            <v>Approved</v>
          </cell>
          <cell r="G354">
            <v>2000000</v>
          </cell>
          <cell r="I354">
            <v>700000</v>
          </cell>
          <cell r="K354">
            <v>700000</v>
          </cell>
        </row>
        <row r="355">
          <cell r="B355" t="str">
            <v>Florida Terrace</v>
          </cell>
          <cell r="C355" t="str">
            <v>Rush Homes</v>
          </cell>
          <cell r="D355" t="str">
            <v>FY 2023</v>
          </cell>
          <cell r="E355" t="str">
            <v>Fall</v>
          </cell>
          <cell r="F355" t="str">
            <v>Approved</v>
          </cell>
          <cell r="G355">
            <v>750000</v>
          </cell>
        </row>
        <row r="356">
          <cell r="B356" t="str">
            <v>Friendship Court Apartments Phase I</v>
          </cell>
          <cell r="C356" t="str">
            <v>Piedmont Housing Alliance</v>
          </cell>
          <cell r="D356" t="str">
            <v>FY 2023</v>
          </cell>
          <cell r="E356" t="str">
            <v>Fall</v>
          </cell>
          <cell r="F356" t="str">
            <v>Approved</v>
          </cell>
          <cell r="G356">
            <v>497130</v>
          </cell>
        </row>
        <row r="357">
          <cell r="B357" t="str">
            <v>Goodson Hills</v>
          </cell>
          <cell r="C357" t="str">
            <v>Bristol Redevelopment and Housing Authority</v>
          </cell>
          <cell r="D357" t="str">
            <v>FY 2023</v>
          </cell>
          <cell r="E357" t="str">
            <v>Fall</v>
          </cell>
          <cell r="F357" t="str">
            <v>Approved</v>
          </cell>
          <cell r="H357">
            <v>700000</v>
          </cell>
          <cell r="I357">
            <v>700000</v>
          </cell>
          <cell r="K357">
            <v>700000</v>
          </cell>
        </row>
        <row r="358">
          <cell r="B358" t="str">
            <v>Goose Creek Crossing</v>
          </cell>
          <cell r="C358" t="str">
            <v>Hill Tide Housing Investments, LLC</v>
          </cell>
          <cell r="D358" t="str">
            <v>FY 2023</v>
          </cell>
          <cell r="E358" t="str">
            <v>Fall</v>
          </cell>
          <cell r="F358" t="str">
            <v>Approved</v>
          </cell>
          <cell r="G358">
            <v>2000000</v>
          </cell>
        </row>
        <row r="359">
          <cell r="B359" t="str">
            <v>Gosnold II Apartments</v>
          </cell>
          <cell r="C359" t="str">
            <v>Virginia Supportive Housing</v>
          </cell>
          <cell r="D359" t="str">
            <v>FY 2023</v>
          </cell>
          <cell r="E359" t="str">
            <v>Fall</v>
          </cell>
          <cell r="F359" t="str">
            <v>Approved</v>
          </cell>
          <cell r="G359">
            <v>700000</v>
          </cell>
          <cell r="I359">
            <v>900000</v>
          </cell>
          <cell r="J359">
            <v>500000</v>
          </cell>
          <cell r="K359">
            <v>900000</v>
          </cell>
        </row>
        <row r="360">
          <cell r="B360" t="str">
            <v>Grande Oak</v>
          </cell>
          <cell r="C360" t="str">
            <v>Surber Development and Consulting LLC</v>
          </cell>
          <cell r="D360" t="str">
            <v>FY 2023</v>
          </cell>
          <cell r="E360" t="str">
            <v>Fall</v>
          </cell>
          <cell r="F360" t="str">
            <v>Approved</v>
          </cell>
          <cell r="G360">
            <v>849346</v>
          </cell>
        </row>
        <row r="361">
          <cell r="B361" t="str">
            <v>Grande Oak III</v>
          </cell>
          <cell r="C361" t="str">
            <v>Surber Development and Consulting LLC</v>
          </cell>
          <cell r="D361" t="str">
            <v>FY 2023</v>
          </cell>
          <cell r="E361" t="str">
            <v>Fall</v>
          </cell>
          <cell r="F361" t="str">
            <v>Approved</v>
          </cell>
          <cell r="G361">
            <v>811000</v>
          </cell>
        </row>
        <row r="362">
          <cell r="B362" t="str">
            <v>Lafayette Gardens</v>
          </cell>
          <cell r="C362" t="str">
            <v>Better Housing Coalition Sponsored</v>
          </cell>
          <cell r="D362" t="str">
            <v>FY 2023</v>
          </cell>
          <cell r="E362" t="str">
            <v>Fall</v>
          </cell>
          <cell r="F362" t="str">
            <v>Approved</v>
          </cell>
          <cell r="G362">
            <v>1118502</v>
          </cell>
          <cell r="I362">
            <v>700000</v>
          </cell>
          <cell r="K362">
            <v>700000</v>
          </cell>
        </row>
        <row r="363">
          <cell r="B363" t="str">
            <v>Legacy Phase I - Homebuyer Assistance</v>
          </cell>
          <cell r="C363" t="str">
            <v>New Road Community Development Group, Inc.</v>
          </cell>
          <cell r="D363" t="str">
            <v>FY 2023</v>
          </cell>
          <cell r="E363" t="str">
            <v>Fall</v>
          </cell>
          <cell r="F363" t="str">
            <v>Approved</v>
          </cell>
          <cell r="K363">
            <v>700000</v>
          </cell>
        </row>
        <row r="364">
          <cell r="B364" t="str">
            <v>Legacy Phase II - Homeowner</v>
          </cell>
          <cell r="C364" t="str">
            <v>New Road Community Development Group, Inc.</v>
          </cell>
          <cell r="D364" t="str">
            <v>FY 2023</v>
          </cell>
          <cell r="E364" t="str">
            <v>Fall</v>
          </cell>
          <cell r="F364" t="str">
            <v>Approved</v>
          </cell>
          <cell r="H364">
            <v>700000</v>
          </cell>
          <cell r="K364">
            <v>700000</v>
          </cell>
        </row>
        <row r="365">
          <cell r="B365" t="str">
            <v>Legacy Phase II - Rental</v>
          </cell>
          <cell r="C365" t="str">
            <v>New Road Community Development Group, Inc.</v>
          </cell>
          <cell r="D365" t="str">
            <v>FY 2023</v>
          </cell>
          <cell r="E365" t="str">
            <v>Fall</v>
          </cell>
          <cell r="F365" t="str">
            <v>Approved</v>
          </cell>
          <cell r="H365">
            <v>700000</v>
          </cell>
          <cell r="K365">
            <v>700000</v>
          </cell>
        </row>
        <row r="366">
          <cell r="B366" t="str">
            <v>Lexington Senior Apartments</v>
          </cell>
          <cell r="C366" t="str">
            <v>TRG Community Development LLC</v>
          </cell>
          <cell r="D366" t="str">
            <v>FY 2023</v>
          </cell>
          <cell r="E366" t="str">
            <v>Fall</v>
          </cell>
          <cell r="F366" t="str">
            <v>Approved</v>
          </cell>
          <cell r="G366">
            <v>2000000</v>
          </cell>
          <cell r="I366">
            <v>700000</v>
          </cell>
        </row>
        <row r="367">
          <cell r="B367" t="str">
            <v>Lightfoot Apartments</v>
          </cell>
          <cell r="C367" t="str">
            <v>People Incorporated Housing Group</v>
          </cell>
          <cell r="D367" t="str">
            <v>FY 2023</v>
          </cell>
          <cell r="E367" t="str">
            <v>Fall</v>
          </cell>
          <cell r="F367" t="str">
            <v>Approved</v>
          </cell>
          <cell r="G367">
            <v>1490000</v>
          </cell>
          <cell r="H367">
            <v>700000</v>
          </cell>
          <cell r="K367">
            <v>700000</v>
          </cell>
        </row>
        <row r="368">
          <cell r="B368" t="str">
            <v>Marbella North Nine</v>
          </cell>
          <cell r="C368" t="str">
            <v>Arlington Partnership for Affordable Housing</v>
          </cell>
          <cell r="D368" t="str">
            <v>FY 2023</v>
          </cell>
          <cell r="E368" t="str">
            <v>Fall</v>
          </cell>
          <cell r="F368" t="str">
            <v>Approved</v>
          </cell>
          <cell r="G368">
            <v>2000000</v>
          </cell>
          <cell r="I368">
            <v>900000</v>
          </cell>
          <cell r="K368">
            <v>900000</v>
          </cell>
        </row>
        <row r="369">
          <cell r="B369" t="str">
            <v>Marbella South Four</v>
          </cell>
          <cell r="C369" t="str">
            <v>Arlington Partnership for Affordable Housing</v>
          </cell>
          <cell r="D369" t="str">
            <v>FY 2023</v>
          </cell>
          <cell r="E369" t="str">
            <v>Fall</v>
          </cell>
          <cell r="F369" t="str">
            <v>Approved</v>
          </cell>
          <cell r="G369">
            <v>2000000</v>
          </cell>
          <cell r="I369">
            <v>900000</v>
          </cell>
          <cell r="K369">
            <v>900000</v>
          </cell>
        </row>
        <row r="370">
          <cell r="B370" t="str">
            <v>Market Heights Apartments 4%</v>
          </cell>
          <cell r="C370" t="str">
            <v>The Lawson Companies</v>
          </cell>
          <cell r="D370" t="str">
            <v>FY 2023</v>
          </cell>
          <cell r="E370" t="str">
            <v>Fall</v>
          </cell>
          <cell r="F370" t="str">
            <v>Approved</v>
          </cell>
          <cell r="K370">
            <v>700000</v>
          </cell>
        </row>
        <row r="371">
          <cell r="B371" t="str">
            <v>Market Heights Apartments 9%</v>
          </cell>
          <cell r="C371" t="str">
            <v>The Lawson Companies</v>
          </cell>
          <cell r="D371" t="str">
            <v>FY 2023</v>
          </cell>
          <cell r="E371" t="str">
            <v>Fall</v>
          </cell>
          <cell r="F371" t="str">
            <v>Approved</v>
          </cell>
          <cell r="K371">
            <v>700000</v>
          </cell>
        </row>
        <row r="372">
          <cell r="B372" t="str">
            <v>Middlebrook Trace</v>
          </cell>
          <cell r="C372" t="str">
            <v>Taft-Mills Group</v>
          </cell>
          <cell r="D372" t="str">
            <v>FY 2023</v>
          </cell>
          <cell r="E372" t="str">
            <v>Fall</v>
          </cell>
          <cell r="F372" t="str">
            <v>Approved</v>
          </cell>
          <cell r="G372">
            <v>612041</v>
          </cell>
        </row>
        <row r="373">
          <cell r="B373" t="str">
            <v>Middlebrook Trace II</v>
          </cell>
          <cell r="C373" t="str">
            <v>Taft-Mills Group</v>
          </cell>
          <cell r="D373" t="str">
            <v>FY 2023</v>
          </cell>
          <cell r="E373" t="str">
            <v>Fall</v>
          </cell>
          <cell r="F373" t="str">
            <v>Approved</v>
          </cell>
          <cell r="G373">
            <v>1101723</v>
          </cell>
          <cell r="I373">
            <v>490000</v>
          </cell>
          <cell r="K373">
            <v>900000</v>
          </cell>
        </row>
        <row r="374">
          <cell r="B374" t="str">
            <v>Miller's Rest Apartments</v>
          </cell>
          <cell r="C374" t="str">
            <v>The Lawson Companies</v>
          </cell>
          <cell r="D374" t="str">
            <v>FY 2023</v>
          </cell>
          <cell r="E374" t="str">
            <v>Fall</v>
          </cell>
          <cell r="F374" t="str">
            <v>Approved</v>
          </cell>
          <cell r="K374">
            <v>700000</v>
          </cell>
        </row>
        <row r="375">
          <cell r="B375" t="str">
            <v>Newport Gardens</v>
          </cell>
          <cell r="C375" t="str">
            <v>The Hanson Company</v>
          </cell>
          <cell r="D375" t="str">
            <v>FY 2023</v>
          </cell>
          <cell r="E375" t="str">
            <v>Fall</v>
          </cell>
          <cell r="F375" t="str">
            <v>Approved</v>
          </cell>
          <cell r="H375">
            <v>400000</v>
          </cell>
          <cell r="I375">
            <v>700000</v>
          </cell>
        </row>
        <row r="376">
          <cell r="B376" t="str">
            <v>Northway</v>
          </cell>
          <cell r="C376" t="str">
            <v>Community Housing Partners</v>
          </cell>
          <cell r="D376" t="str">
            <v>FY 2023</v>
          </cell>
          <cell r="E376" t="str">
            <v>Fall</v>
          </cell>
          <cell r="F376" t="str">
            <v>Approved</v>
          </cell>
          <cell r="G376">
            <v>750000</v>
          </cell>
        </row>
        <row r="377">
          <cell r="B377" t="str">
            <v>Oak Terrace</v>
          </cell>
          <cell r="C377" t="str">
            <v>Hill Tide Housing Investments, LLC</v>
          </cell>
          <cell r="D377" t="str">
            <v>FY 2023</v>
          </cell>
          <cell r="E377" t="str">
            <v>Fall</v>
          </cell>
          <cell r="F377" t="str">
            <v>Approved</v>
          </cell>
          <cell r="G377">
            <v>2000000</v>
          </cell>
        </row>
        <row r="378">
          <cell r="B378" t="str">
            <v>Old Hundred Trace</v>
          </cell>
          <cell r="C378" t="str">
            <v>Taft-Mills Group</v>
          </cell>
          <cell r="D378" t="str">
            <v>FY 2023</v>
          </cell>
          <cell r="E378" t="str">
            <v>Fall</v>
          </cell>
          <cell r="F378" t="str">
            <v>Approved</v>
          </cell>
          <cell r="G378">
            <v>1329024</v>
          </cell>
        </row>
        <row r="379">
          <cell r="B379" t="str">
            <v>One University Family</v>
          </cell>
          <cell r="C379" t="str">
            <v>SCG Development Partners, LLC</v>
          </cell>
          <cell r="D379" t="str">
            <v>FY 2023</v>
          </cell>
          <cell r="E379" t="str">
            <v>Fall</v>
          </cell>
          <cell r="F379" t="str">
            <v>Approved</v>
          </cell>
          <cell r="K379">
            <v>700000</v>
          </cell>
        </row>
        <row r="380">
          <cell r="B380" t="str">
            <v>One University Senior</v>
          </cell>
          <cell r="C380" t="str">
            <v>SCG Development Partners, LLC</v>
          </cell>
          <cell r="D380" t="str">
            <v>FY 2023</v>
          </cell>
          <cell r="E380" t="str">
            <v>Fall</v>
          </cell>
          <cell r="F380" t="str">
            <v>Approved</v>
          </cell>
          <cell r="K380">
            <v>700000</v>
          </cell>
        </row>
        <row r="381">
          <cell r="B381" t="str">
            <v>Orcutt Townhomes 1</v>
          </cell>
          <cell r="C381" t="str">
            <v>Newport News Redevelopment and Housing Authority</v>
          </cell>
          <cell r="D381" t="str">
            <v>FY 2023</v>
          </cell>
          <cell r="E381" t="str">
            <v>Fall</v>
          </cell>
          <cell r="F381" t="str">
            <v>Approved</v>
          </cell>
          <cell r="H381">
            <v>700000</v>
          </cell>
          <cell r="I381">
            <v>700000</v>
          </cell>
          <cell r="K381">
            <v>700000</v>
          </cell>
        </row>
        <row r="382">
          <cell r="B382" t="str">
            <v>Parkside Apartments</v>
          </cell>
          <cell r="C382" t="str">
            <v>Culpeper Community Development Corp.</v>
          </cell>
          <cell r="D382" t="str">
            <v>FY 2023</v>
          </cell>
          <cell r="E382" t="str">
            <v>Fall</v>
          </cell>
          <cell r="F382" t="str">
            <v>Approved</v>
          </cell>
          <cell r="G382">
            <v>800000</v>
          </cell>
          <cell r="H382">
            <v>610000</v>
          </cell>
          <cell r="I382">
            <v>900000</v>
          </cell>
        </row>
        <row r="383">
          <cell r="B383" t="str">
            <v>Pathway Homes Renovating Support 2022</v>
          </cell>
          <cell r="C383" t="str">
            <v>Pathway Homes, Inc.</v>
          </cell>
          <cell r="D383" t="str">
            <v>FY 2023</v>
          </cell>
          <cell r="E383" t="str">
            <v>Fall</v>
          </cell>
          <cell r="F383" t="str">
            <v>Approved</v>
          </cell>
          <cell r="J383">
            <v>200000</v>
          </cell>
        </row>
        <row r="384">
          <cell r="B384" t="str">
            <v>PHA MACAA-A Redevelopment 2022</v>
          </cell>
          <cell r="C384" t="str">
            <v>Piedmont Housing Alliance</v>
          </cell>
          <cell r="D384" t="str">
            <v>FY 2023</v>
          </cell>
          <cell r="E384" t="str">
            <v>Fall</v>
          </cell>
          <cell r="F384" t="str">
            <v>Denied</v>
          </cell>
          <cell r="G384">
            <v>910000</v>
          </cell>
          <cell r="I384">
            <v>900000</v>
          </cell>
          <cell r="K384">
            <v>900000</v>
          </cell>
        </row>
        <row r="385">
          <cell r="B385" t="str">
            <v>Piper Square Apartments</v>
          </cell>
          <cell r="C385" t="str">
            <v>Hopewell Redevelopment and Housing Authority</v>
          </cell>
          <cell r="D385" t="str">
            <v>FY 2023</v>
          </cell>
          <cell r="E385" t="str">
            <v>Fall</v>
          </cell>
          <cell r="F385" t="str">
            <v>Approved</v>
          </cell>
          <cell r="I385">
            <v>700000</v>
          </cell>
          <cell r="K385">
            <v>700000</v>
          </cell>
        </row>
        <row r="386">
          <cell r="B386" t="str">
            <v>Princedale Apartments</v>
          </cell>
          <cell r="C386" t="str">
            <v>The Franklin Johnston Group M&amp;D</v>
          </cell>
          <cell r="D386" t="str">
            <v>FY 2023</v>
          </cell>
          <cell r="E386" t="str">
            <v>Fall</v>
          </cell>
          <cell r="F386" t="str">
            <v>Approved</v>
          </cell>
          <cell r="K386">
            <v>700000</v>
          </cell>
        </row>
        <row r="387">
          <cell r="B387" t="str">
            <v>S. Taylor and Arlington - Homeowner</v>
          </cell>
          <cell r="C387" t="str">
            <v/>
          </cell>
          <cell r="D387" t="str">
            <v>FY 2023</v>
          </cell>
          <cell r="E387" t="str">
            <v>Fall</v>
          </cell>
          <cell r="F387" t="str">
            <v>Approved</v>
          </cell>
          <cell r="H387">
            <v>499215</v>
          </cell>
          <cell r="K387">
            <v>198715</v>
          </cell>
        </row>
        <row r="388">
          <cell r="B388" t="str">
            <v>Saint Elizabeth Apartments</v>
          </cell>
          <cell r="C388" t="str">
            <v>Commonwealth Catholic Charities Housing Corporation</v>
          </cell>
          <cell r="D388" t="str">
            <v>FY 2023</v>
          </cell>
          <cell r="E388" t="str">
            <v>Fall</v>
          </cell>
          <cell r="F388" t="str">
            <v>Approved</v>
          </cell>
          <cell r="I388">
            <v>900000</v>
          </cell>
          <cell r="K388">
            <v>900000</v>
          </cell>
        </row>
        <row r="389">
          <cell r="B389" t="str">
            <v>Saratoga Place</v>
          </cell>
          <cell r="C389" t="str">
            <v>Surber Development and Consulting LLC</v>
          </cell>
          <cell r="D389" t="str">
            <v>FY 2023</v>
          </cell>
          <cell r="E389" t="str">
            <v>Fall</v>
          </cell>
          <cell r="F389" t="str">
            <v>Approved</v>
          </cell>
          <cell r="G389">
            <v>1806760</v>
          </cell>
        </row>
        <row r="390">
          <cell r="B390" t="str">
            <v>Seminary Road Phase I - Homeowner</v>
          </cell>
          <cell r="C390" t="str">
            <v>Alexandria Housing Development Corporation</v>
          </cell>
          <cell r="D390" t="str">
            <v>FY 2023</v>
          </cell>
          <cell r="E390" t="str">
            <v>Fall</v>
          </cell>
          <cell r="F390" t="str">
            <v>Approved</v>
          </cell>
          <cell r="K390">
            <v>700000</v>
          </cell>
        </row>
        <row r="391">
          <cell r="B391" t="str">
            <v>Seminary Road Phase II - Homeowner</v>
          </cell>
          <cell r="C391" t="str">
            <v>Alexandria Housing Development Corporation</v>
          </cell>
          <cell r="D391" t="str">
            <v>FY 2023</v>
          </cell>
          <cell r="E391" t="str">
            <v>Fall</v>
          </cell>
          <cell r="F391" t="str">
            <v>Approved</v>
          </cell>
          <cell r="K391">
            <v>700000</v>
          </cell>
        </row>
        <row r="392">
          <cell r="B392" t="str">
            <v>Seminary Road Phase III - Homeowner</v>
          </cell>
          <cell r="C392" t="str">
            <v>Alexandria Housing Development Corporation</v>
          </cell>
          <cell r="D392" t="str">
            <v>FY 2023</v>
          </cell>
          <cell r="E392" t="str">
            <v>Fall</v>
          </cell>
          <cell r="F392" t="str">
            <v>Approved</v>
          </cell>
          <cell r="K392">
            <v>700000</v>
          </cell>
        </row>
        <row r="393">
          <cell r="B393" t="str">
            <v>Sixth Street Phase One</v>
          </cell>
          <cell r="C393" t="str">
            <v>Charlottesville Redevelopment &amp; Housing Authority</v>
          </cell>
          <cell r="D393" t="str">
            <v>FY 2023</v>
          </cell>
          <cell r="E393" t="str">
            <v>Fall</v>
          </cell>
          <cell r="F393" t="str">
            <v>Approved</v>
          </cell>
          <cell r="G393">
            <v>2000000</v>
          </cell>
          <cell r="H393">
            <v>700000</v>
          </cell>
          <cell r="I393">
            <v>700000</v>
          </cell>
          <cell r="K393">
            <v>700000</v>
          </cell>
        </row>
        <row r="394">
          <cell r="B394" t="str">
            <v>Southwood Apartments A</v>
          </cell>
          <cell r="C394" t="str">
            <v>Piedmont Housing Alliance</v>
          </cell>
          <cell r="D394" t="str">
            <v>FY 2023</v>
          </cell>
          <cell r="E394" t="str">
            <v>Fall</v>
          </cell>
          <cell r="F394" t="str">
            <v>Approved</v>
          </cell>
          <cell r="G394">
            <v>400000</v>
          </cell>
          <cell r="H394">
            <v>900000</v>
          </cell>
        </row>
        <row r="395">
          <cell r="B395" t="str">
            <v>Southwood Apartments B</v>
          </cell>
          <cell r="C395" t="str">
            <v>Piedmont Housing Alliance</v>
          </cell>
          <cell r="D395" t="str">
            <v>FY 2023</v>
          </cell>
          <cell r="E395" t="str">
            <v>Fall</v>
          </cell>
          <cell r="F395" t="str">
            <v>Approved</v>
          </cell>
          <cell r="G395">
            <v>521127</v>
          </cell>
          <cell r="H395">
            <v>900000</v>
          </cell>
        </row>
        <row r="396">
          <cell r="B396" t="str">
            <v>Southwood Revitalization Village 2 HOME - IDIS XXXXX</v>
          </cell>
          <cell r="C396" t="str">
            <v>Greater Charlottesville Habitat for Humanity</v>
          </cell>
          <cell r="D396" t="str">
            <v>FY 2023</v>
          </cell>
          <cell r="E396" t="str">
            <v>Fall</v>
          </cell>
          <cell r="F396" t="str">
            <v>Approved</v>
          </cell>
          <cell r="H396">
            <v>695908</v>
          </cell>
          <cell r="K396">
            <v>696000</v>
          </cell>
        </row>
        <row r="397">
          <cell r="B397" t="str">
            <v>Stroubles Ridge Phase I - Homeowner</v>
          </cell>
          <cell r="C397" t="str">
            <v>Community Housing Partners</v>
          </cell>
          <cell r="D397" t="str">
            <v>FY 2023</v>
          </cell>
          <cell r="E397" t="str">
            <v>Fall</v>
          </cell>
          <cell r="F397" t="str">
            <v>Approved</v>
          </cell>
          <cell r="G397">
            <v>300000</v>
          </cell>
          <cell r="H397">
            <v>700000</v>
          </cell>
          <cell r="K397">
            <v>700000</v>
          </cell>
        </row>
        <row r="398">
          <cell r="B398" t="str">
            <v>The Arbors at 29 North</v>
          </cell>
          <cell r="C398" t="str">
            <v>Marlyn Development Corporation</v>
          </cell>
          <cell r="D398" t="str">
            <v>FY 2023</v>
          </cell>
          <cell r="E398" t="str">
            <v>Fall</v>
          </cell>
          <cell r="F398" t="str">
            <v>Approved</v>
          </cell>
          <cell r="G398">
            <v>2000000</v>
          </cell>
          <cell r="K398">
            <v>700000</v>
          </cell>
        </row>
        <row r="399">
          <cell r="B399" t="str">
            <v>The Bensley Agrihood - Homeowner</v>
          </cell>
          <cell r="C399" t="str">
            <v>The Maggie Walker Community Land Trust</v>
          </cell>
          <cell r="D399" t="str">
            <v>FY 2023</v>
          </cell>
          <cell r="E399" t="str">
            <v>Fall</v>
          </cell>
          <cell r="F399" t="str">
            <v>Approved</v>
          </cell>
          <cell r="K399">
            <v>700000</v>
          </cell>
        </row>
        <row r="400">
          <cell r="B400" t="str">
            <v>The Lamb Center</v>
          </cell>
          <cell r="C400" t="str">
            <v>Wesley Housing Development Corporation</v>
          </cell>
          <cell r="D400" t="str">
            <v>FY 2023</v>
          </cell>
          <cell r="E400" t="str">
            <v>Fall</v>
          </cell>
          <cell r="F400" t="str">
            <v>Approved</v>
          </cell>
          <cell r="G400">
            <v>2000000</v>
          </cell>
          <cell r="I400">
            <v>900000</v>
          </cell>
          <cell r="J400">
            <v>500000</v>
          </cell>
          <cell r="K400">
            <v>900000</v>
          </cell>
        </row>
        <row r="401">
          <cell r="B401" t="str">
            <v>The Rendezvous</v>
          </cell>
          <cell r="C401" t="str">
            <v>Hopewell Redevelopment and Housing Authority</v>
          </cell>
          <cell r="D401" t="str">
            <v>FY 2023</v>
          </cell>
          <cell r="E401" t="str">
            <v>Fall</v>
          </cell>
          <cell r="F401" t="str">
            <v>Approved</v>
          </cell>
          <cell r="G401">
            <v>2000000</v>
          </cell>
          <cell r="H401">
            <v>700000</v>
          </cell>
          <cell r="I401">
            <v>700000</v>
          </cell>
          <cell r="K401">
            <v>700000</v>
          </cell>
        </row>
        <row r="402">
          <cell r="B402" t="str">
            <v>Tranquility at the Lakes II</v>
          </cell>
          <cell r="C402" t="str">
            <v>Virginia Beach Community Development Corporation</v>
          </cell>
          <cell r="D402" t="str">
            <v>FY 2023</v>
          </cell>
          <cell r="E402" t="str">
            <v>Fall</v>
          </cell>
          <cell r="F402" t="str">
            <v>Approved</v>
          </cell>
          <cell r="G402">
            <v>958679</v>
          </cell>
          <cell r="H402">
            <v>241321</v>
          </cell>
          <cell r="I402">
            <v>200000</v>
          </cell>
          <cell r="K402">
            <v>700000</v>
          </cell>
        </row>
        <row r="403">
          <cell r="B403" t="str">
            <v>Urban Hope Renewal Project</v>
          </cell>
          <cell r="C403" t="str">
            <v>Urban Hope, Inc.</v>
          </cell>
          <cell r="D403" t="str">
            <v>FY 2023</v>
          </cell>
          <cell r="E403" t="str">
            <v>Fall</v>
          </cell>
          <cell r="F403" t="str">
            <v>Approved</v>
          </cell>
          <cell r="K403">
            <v>600000</v>
          </cell>
        </row>
        <row r="404">
          <cell r="B404" t="str">
            <v>Waxpool Apartments</v>
          </cell>
          <cell r="C404" t="str">
            <v>Green Street Housing</v>
          </cell>
          <cell r="D404" t="str">
            <v>FY 2023</v>
          </cell>
          <cell r="E404" t="str">
            <v>Fall</v>
          </cell>
          <cell r="F404" t="str">
            <v>Approved</v>
          </cell>
          <cell r="G404">
            <v>2000000</v>
          </cell>
        </row>
        <row r="405">
          <cell r="B405" t="str">
            <v>Wesley Apartments</v>
          </cell>
          <cell r="C405" t="str">
            <v>Virginia United Methodist Housing Development Corporation</v>
          </cell>
          <cell r="D405" t="str">
            <v>FY 2023</v>
          </cell>
          <cell r="E405" t="str">
            <v>Fall</v>
          </cell>
          <cell r="F405" t="str">
            <v>Approved</v>
          </cell>
          <cell r="G405">
            <v>2000000</v>
          </cell>
          <cell r="K405">
            <v>700000</v>
          </cell>
        </row>
        <row r="406">
          <cell r="B406" t="str">
            <v>Westside Village Renewal LLC, Westside Village Apartments, 2022</v>
          </cell>
          <cell r="C406" t="str">
            <v>Huntington Housing, Inc.</v>
          </cell>
          <cell r="D406" t="str">
            <v>FY 2023</v>
          </cell>
          <cell r="E406" t="str">
            <v>Fall</v>
          </cell>
          <cell r="F406" t="str">
            <v>Denied</v>
          </cell>
          <cell r="G406">
            <v>498000</v>
          </cell>
        </row>
        <row r="407">
          <cell r="B407" t="str">
            <v>Whites Mill Point II Apartments</v>
          </cell>
          <cell r="C407" t="str">
            <v>People Incorporated Housing Group</v>
          </cell>
          <cell r="D407" t="str">
            <v>FY 2023</v>
          </cell>
          <cell r="E407" t="str">
            <v>Fall</v>
          </cell>
          <cell r="F407" t="str">
            <v>Approved</v>
          </cell>
          <cell r="G407">
            <v>295000</v>
          </cell>
          <cell r="I407">
            <v>700000</v>
          </cell>
          <cell r="K407">
            <v>700000</v>
          </cell>
        </row>
        <row r="408">
          <cell r="B408" t="str">
            <v>Winchester Forest 4</v>
          </cell>
          <cell r="C408" t="str">
            <v>Better Housing Coalition Sponsored</v>
          </cell>
          <cell r="D408" t="str">
            <v>FY 2023</v>
          </cell>
          <cell r="E408" t="str">
            <v>Fall</v>
          </cell>
          <cell r="F408" t="str">
            <v>Approved</v>
          </cell>
          <cell r="G408">
            <v>861342</v>
          </cell>
        </row>
        <row r="409">
          <cell r="B409" t="str">
            <v>1030 Alston Court - 4%</v>
          </cell>
          <cell r="C409" t="str">
            <v>Enterprise Community Development</v>
          </cell>
          <cell r="D409" t="str">
            <v>FY 2024</v>
          </cell>
          <cell r="E409" t="str">
            <v>Spring</v>
          </cell>
          <cell r="F409" t="str">
            <v>Denied</v>
          </cell>
          <cell r="G409">
            <v>1335002.8</v>
          </cell>
          <cell r="H409">
            <v>700000</v>
          </cell>
          <cell r="K409">
            <v>700000</v>
          </cell>
        </row>
        <row r="410">
          <cell r="B410" t="str">
            <v>1030 Alston Court - 9%</v>
          </cell>
          <cell r="C410" t="str">
            <v>Enterprise Community Development</v>
          </cell>
          <cell r="D410" t="str">
            <v>FY 2024</v>
          </cell>
          <cell r="E410" t="str">
            <v>Spring</v>
          </cell>
          <cell r="F410" t="str">
            <v>Denied</v>
          </cell>
          <cell r="G410">
            <v>1459596</v>
          </cell>
          <cell r="H410">
            <v>900000</v>
          </cell>
          <cell r="K410">
            <v>900000</v>
          </cell>
        </row>
        <row r="411">
          <cell r="B411" t="str">
            <v>1903 Semmes</v>
          </cell>
          <cell r="C411" t="str">
            <v>Commonwealth Catholic Charities Housing Corporation</v>
          </cell>
          <cell r="D411" t="str">
            <v>FY 2024</v>
          </cell>
          <cell r="E411" t="str">
            <v>Spring</v>
          </cell>
          <cell r="F411" t="str">
            <v>Denied</v>
          </cell>
          <cell r="G411">
            <v>745868</v>
          </cell>
          <cell r="I411">
            <v>900000</v>
          </cell>
          <cell r="K411">
            <v>900000</v>
          </cell>
        </row>
        <row r="412">
          <cell r="B412" t="str">
            <v>700 West 44</v>
          </cell>
          <cell r="C412" t="str">
            <v>The Lawson Companies</v>
          </cell>
          <cell r="D412" t="str">
            <v>FY 2024</v>
          </cell>
          <cell r="E412" t="str">
            <v>Spring</v>
          </cell>
          <cell r="F412" t="str">
            <v>Approved</v>
          </cell>
          <cell r="G412">
            <v>1025000</v>
          </cell>
        </row>
        <row r="413">
          <cell r="B413" t="str">
            <v>809 Oliver Hill Way</v>
          </cell>
          <cell r="C413" t="str">
            <v>Commonwealth Catholic Charities Housing Corporation</v>
          </cell>
          <cell r="D413" t="str">
            <v>FY 2024</v>
          </cell>
          <cell r="E413" t="str">
            <v>Spring</v>
          </cell>
          <cell r="F413" t="str">
            <v>Denied</v>
          </cell>
          <cell r="G413">
            <v>2000000</v>
          </cell>
          <cell r="H413">
            <v>600000</v>
          </cell>
          <cell r="I413">
            <v>900000</v>
          </cell>
          <cell r="K413">
            <v>900000</v>
          </cell>
        </row>
        <row r="414">
          <cell r="B414" t="str">
            <v>Airport Road Townhomes</v>
          </cell>
          <cell r="C414" t="str">
            <v>habitat for humanity of the new river valley</v>
          </cell>
          <cell r="D414" t="str">
            <v>FY 2024</v>
          </cell>
          <cell r="E414" t="str">
            <v>Spring</v>
          </cell>
          <cell r="F414" t="str">
            <v>Approved</v>
          </cell>
          <cell r="G414">
            <v>236225</v>
          </cell>
          <cell r="K414">
            <v>700000</v>
          </cell>
        </row>
        <row r="415">
          <cell r="B415" t="str">
            <v>BCS Blue Ridge Estates ASNH Spring 2024</v>
          </cell>
          <cell r="C415" t="str">
            <v>Beacon Communities Services LLC</v>
          </cell>
          <cell r="D415" t="str">
            <v>FY 2024</v>
          </cell>
          <cell r="E415" t="str">
            <v>Spring</v>
          </cell>
          <cell r="F415" t="str">
            <v>Denied</v>
          </cell>
          <cell r="G415">
            <v>2000000</v>
          </cell>
          <cell r="H415">
            <v>900000</v>
          </cell>
          <cell r="K415">
            <v>900000</v>
          </cell>
        </row>
        <row r="416">
          <cell r="B416" t="str">
            <v>Blue Ridge Habitat for Humanity Winchester VA North End ASNH Project Spring 2024</v>
          </cell>
          <cell r="C416" t="str">
            <v>Blue Ridge Habitat for Humanity, Inc.</v>
          </cell>
          <cell r="D416" t="str">
            <v>FY 2024</v>
          </cell>
          <cell r="E416" t="str">
            <v>Spring</v>
          </cell>
          <cell r="F416" t="str">
            <v>Approved</v>
          </cell>
          <cell r="H416">
            <v>700000</v>
          </cell>
        </row>
        <row r="417">
          <cell r="B417" t="str">
            <v>Cedar Terrace Apartments - GSH - ASNH - 2024</v>
          </cell>
          <cell r="C417" t="str">
            <v>Green Street Housing</v>
          </cell>
          <cell r="D417" t="str">
            <v>FY 2024</v>
          </cell>
          <cell r="E417" t="str">
            <v>Spring</v>
          </cell>
          <cell r="F417" t="str">
            <v>Denied</v>
          </cell>
          <cell r="G417">
            <v>2000000</v>
          </cell>
          <cell r="H417">
            <v>900000</v>
          </cell>
          <cell r="I417">
            <v>600000</v>
          </cell>
          <cell r="K417">
            <v>900000</v>
          </cell>
        </row>
        <row r="418">
          <cell r="B418" t="str">
            <v>CH3 North Four</v>
          </cell>
          <cell r="C418" t="str">
            <v>Arlington Partnership for Affordable Housing</v>
          </cell>
          <cell r="D418" t="str">
            <v>FY 2024</v>
          </cell>
          <cell r="E418" t="str">
            <v>Spring</v>
          </cell>
          <cell r="F418" t="str">
            <v>Denied</v>
          </cell>
          <cell r="G418">
            <v>2000000</v>
          </cell>
          <cell r="I418">
            <v>900000</v>
          </cell>
          <cell r="K418">
            <v>900000</v>
          </cell>
        </row>
        <row r="419">
          <cell r="B419" t="str">
            <v>CH3 South Nine</v>
          </cell>
          <cell r="C419" t="str">
            <v>Arlington Partnership for Affordable Housing</v>
          </cell>
          <cell r="D419" t="str">
            <v>FY 2024</v>
          </cell>
          <cell r="E419" t="str">
            <v>Spring</v>
          </cell>
          <cell r="F419" t="str">
            <v>Denied</v>
          </cell>
          <cell r="G419">
            <v>2000000</v>
          </cell>
          <cell r="I419">
            <v>900000</v>
          </cell>
          <cell r="K419">
            <v>900000</v>
          </cell>
        </row>
        <row r="420">
          <cell r="B420" t="str">
            <v>CHPC, Ansell, 2024</v>
          </cell>
          <cell r="C420" t="str">
            <v>Community Housing Partners</v>
          </cell>
          <cell r="D420" t="str">
            <v>FY 2024</v>
          </cell>
          <cell r="E420" t="str">
            <v>Spring</v>
          </cell>
          <cell r="F420" t="str">
            <v>Denied</v>
          </cell>
          <cell r="G420">
            <v>1204485</v>
          </cell>
          <cell r="K420">
            <v>900000</v>
          </cell>
        </row>
        <row r="421">
          <cell r="B421" t="str">
            <v>Coralain Gardens</v>
          </cell>
          <cell r="C421" t="str">
            <v>Enterprise Community Development</v>
          </cell>
          <cell r="D421" t="str">
            <v>FY 2024</v>
          </cell>
          <cell r="E421" t="str">
            <v>Spring</v>
          </cell>
          <cell r="F421" t="str">
            <v>Denied</v>
          </cell>
          <cell r="G421">
            <v>1810609</v>
          </cell>
          <cell r="H421">
            <v>700000</v>
          </cell>
          <cell r="I421">
            <v>700000</v>
          </cell>
          <cell r="K421">
            <v>700000</v>
          </cell>
        </row>
        <row r="422">
          <cell r="B422" t="str">
            <v>Eagle Landing Trace</v>
          </cell>
          <cell r="C422" t="str">
            <v>Taft-Mills Group</v>
          </cell>
          <cell r="D422" t="str">
            <v>FY 2024</v>
          </cell>
          <cell r="E422" t="str">
            <v>Spring</v>
          </cell>
          <cell r="F422" t="str">
            <v>Denied</v>
          </cell>
          <cell r="G422">
            <v>2000000</v>
          </cell>
          <cell r="I422">
            <v>900000</v>
          </cell>
          <cell r="K422">
            <v>900000</v>
          </cell>
        </row>
        <row r="423">
          <cell r="B423" t="str">
            <v>ECD Oak Grove 2024</v>
          </cell>
          <cell r="C423" t="str">
            <v>Enterprise Community Development</v>
          </cell>
          <cell r="D423" t="str">
            <v>FY 2024</v>
          </cell>
          <cell r="E423" t="str">
            <v>Spring</v>
          </cell>
          <cell r="F423" t="str">
            <v>Denied</v>
          </cell>
          <cell r="G423">
            <v>2000000</v>
          </cell>
          <cell r="I423">
            <v>100000</v>
          </cell>
          <cell r="K423">
            <v>100000</v>
          </cell>
        </row>
        <row r="424">
          <cell r="B424" t="str">
            <v>Fauquier Habitat for Humanity, Eva Walker Revitalization project, Spring 2024</v>
          </cell>
          <cell r="C424" t="str">
            <v>Fauquier Habitat for Humanity</v>
          </cell>
          <cell r="D424" t="str">
            <v>FY 2024</v>
          </cell>
          <cell r="E424" t="str">
            <v>Spring</v>
          </cell>
          <cell r="F424" t="str">
            <v>Denied</v>
          </cell>
          <cell r="H424">
            <v>700000</v>
          </cell>
          <cell r="K424">
            <v>700000</v>
          </cell>
        </row>
        <row r="425">
          <cell r="B425" t="str">
            <v>Fauquier HFH Haiti Street 2024</v>
          </cell>
          <cell r="C425" t="str">
            <v>Fauquier Habitat for Humanity</v>
          </cell>
          <cell r="D425" t="str">
            <v>FY 2024</v>
          </cell>
          <cell r="E425" t="str">
            <v>Spring</v>
          </cell>
          <cell r="F425" t="str">
            <v>Denied</v>
          </cell>
          <cell r="K425">
            <v>700000</v>
          </cell>
        </row>
        <row r="426">
          <cell r="B426" t="str">
            <v>Genesis Properties, Afton Avenue Apartments, Spring 2024</v>
          </cell>
          <cell r="C426" t="str">
            <v>Genesis Properties</v>
          </cell>
          <cell r="D426" t="str">
            <v>FY 2024</v>
          </cell>
          <cell r="E426" t="str">
            <v>Spring</v>
          </cell>
          <cell r="F426" t="str">
            <v>Denied</v>
          </cell>
          <cell r="K426">
            <v>700000</v>
          </cell>
        </row>
        <row r="427">
          <cell r="B427" t="str">
            <v>Genesis Properties, South Gate Apartments, Spring 2024</v>
          </cell>
          <cell r="C427" t="str">
            <v>Genesis Properties</v>
          </cell>
          <cell r="D427" t="str">
            <v>FY 2024</v>
          </cell>
          <cell r="E427" t="str">
            <v>Spring</v>
          </cell>
          <cell r="F427" t="str">
            <v>Denied</v>
          </cell>
          <cell r="K427">
            <v>700000</v>
          </cell>
        </row>
        <row r="428">
          <cell r="B428" t="str">
            <v>Goodwill-4</v>
          </cell>
          <cell r="C428" t="str">
            <v>AHC Inc.</v>
          </cell>
          <cell r="D428" t="str">
            <v>FY 2024</v>
          </cell>
          <cell r="E428" t="str">
            <v>Spring</v>
          </cell>
          <cell r="F428" t="str">
            <v>Denied</v>
          </cell>
          <cell r="I428">
            <v>900000</v>
          </cell>
          <cell r="K428">
            <v>900000</v>
          </cell>
        </row>
        <row r="429">
          <cell r="B429" t="str">
            <v>Goodwill-9</v>
          </cell>
          <cell r="C429" t="str">
            <v>AHC Inc.</v>
          </cell>
          <cell r="D429" t="str">
            <v>FY 2024</v>
          </cell>
          <cell r="E429" t="str">
            <v>Spring</v>
          </cell>
          <cell r="F429" t="str">
            <v>Denied</v>
          </cell>
          <cell r="I429">
            <v>900000</v>
          </cell>
          <cell r="K429">
            <v>900000</v>
          </cell>
        </row>
        <row r="430">
          <cell r="B430" t="str">
            <v>Gosnold II Apartments</v>
          </cell>
          <cell r="C430" t="str">
            <v>Virginia Supportive Housing</v>
          </cell>
          <cell r="D430" t="str">
            <v>FY 2024</v>
          </cell>
          <cell r="E430" t="str">
            <v>Spring</v>
          </cell>
          <cell r="F430" t="str">
            <v>Approved</v>
          </cell>
          <cell r="G430">
            <v>139765</v>
          </cell>
        </row>
        <row r="431">
          <cell r="B431" t="str">
            <v>Habitat DC-NOVA 2024 Glebe View Townhomes</v>
          </cell>
          <cell r="C431" t="str">
            <v>Habitat for Humanity of Washington, D.C. &amp; Northern Virginia</v>
          </cell>
          <cell r="D431" t="str">
            <v>FY 2024</v>
          </cell>
          <cell r="E431" t="str">
            <v>Spring</v>
          </cell>
          <cell r="F431" t="str">
            <v>Denied</v>
          </cell>
          <cell r="K431">
            <v>700000</v>
          </cell>
        </row>
        <row r="432">
          <cell r="B432" t="str">
            <v>HFHGC - Flint Hill Project A</v>
          </cell>
          <cell r="C432" t="str">
            <v>Greater Charlottesville Habitat for Humanity</v>
          </cell>
          <cell r="D432" t="str">
            <v>FY 2024</v>
          </cell>
          <cell r="E432" t="str">
            <v>Spring</v>
          </cell>
          <cell r="F432" t="str">
            <v>Approved</v>
          </cell>
          <cell r="H432">
            <v>500000</v>
          </cell>
          <cell r="K432">
            <v>700000</v>
          </cell>
        </row>
        <row r="433">
          <cell r="B433" t="str">
            <v>HFHGC - Flint Hill Project B</v>
          </cell>
          <cell r="C433" t="str">
            <v>Greater Charlottesville Habitat for Humanity</v>
          </cell>
          <cell r="D433" t="str">
            <v>FY 2024</v>
          </cell>
          <cell r="E433" t="str">
            <v>Spring</v>
          </cell>
          <cell r="F433" t="str">
            <v>Approved</v>
          </cell>
          <cell r="H433">
            <v>500000</v>
          </cell>
          <cell r="K433">
            <v>700000</v>
          </cell>
        </row>
        <row r="434">
          <cell r="B434" t="str">
            <v>HFHRV Affordable Homeownership 2024/2025</v>
          </cell>
          <cell r="C434" t="str">
            <v>Habitat for Humanity in the Roanoke Valley</v>
          </cell>
          <cell r="D434" t="str">
            <v>FY 2024</v>
          </cell>
          <cell r="E434" t="str">
            <v>Spring</v>
          </cell>
          <cell r="F434" t="str">
            <v>Denied</v>
          </cell>
          <cell r="K434">
            <v>700000</v>
          </cell>
        </row>
        <row r="435">
          <cell r="B435" t="str">
            <v>Highland Grove Development: Permanently Affordable Homeownership with MWCLT (2024)</v>
          </cell>
          <cell r="C435" t="str">
            <v>The Maggie Walker Community Land Trust</v>
          </cell>
          <cell r="D435" t="str">
            <v>FY 2024</v>
          </cell>
          <cell r="E435" t="str">
            <v>Spring</v>
          </cell>
          <cell r="F435" t="str">
            <v>Denied</v>
          </cell>
          <cell r="K435">
            <v>700000</v>
          </cell>
        </row>
        <row r="436">
          <cell r="B436" t="str">
            <v>HRHA Bluestone Town Center Family I FY24</v>
          </cell>
          <cell r="C436" t="str">
            <v>Harrisonburg Redevelopment and Housing Authority</v>
          </cell>
          <cell r="D436" t="str">
            <v>FY 2024</v>
          </cell>
          <cell r="E436" t="str">
            <v>Spring</v>
          </cell>
          <cell r="F436" t="str">
            <v>Denied</v>
          </cell>
          <cell r="G436">
            <v>2000000</v>
          </cell>
          <cell r="H436">
            <v>700000</v>
          </cell>
          <cell r="K436">
            <v>700000</v>
          </cell>
        </row>
        <row r="437">
          <cell r="B437" t="str">
            <v>HRHA Bluestone Town Center Senior I FY24</v>
          </cell>
          <cell r="C437" t="str">
            <v>Harrisonburg Redevelopment and Housing Authority</v>
          </cell>
          <cell r="D437" t="str">
            <v>FY 2024</v>
          </cell>
          <cell r="E437" t="str">
            <v>Spring</v>
          </cell>
          <cell r="F437" t="str">
            <v>Denied</v>
          </cell>
          <cell r="G437">
            <v>2000000</v>
          </cell>
          <cell r="H437">
            <v>700000</v>
          </cell>
          <cell r="I437">
            <v>700000</v>
          </cell>
          <cell r="K437">
            <v>700000</v>
          </cell>
        </row>
        <row r="438">
          <cell r="B438" t="str">
            <v>HRHA Commerce Village II Annex PSH New Construction FY24</v>
          </cell>
          <cell r="C438" t="str">
            <v>Harrisonburg Redevelopment and Housing Authority</v>
          </cell>
          <cell r="D438" t="str">
            <v>FY 2024</v>
          </cell>
          <cell r="E438" t="str">
            <v>Spring</v>
          </cell>
          <cell r="F438" t="str">
            <v>Denied</v>
          </cell>
          <cell r="G438">
            <v>200000</v>
          </cell>
          <cell r="K438">
            <v>300000</v>
          </cell>
        </row>
        <row r="439">
          <cell r="B439" t="str">
            <v>Hunt Ridge Apartments</v>
          </cell>
          <cell r="C439" t="str">
            <v>Community Housing Partners</v>
          </cell>
          <cell r="D439" t="str">
            <v>FY 2024</v>
          </cell>
          <cell r="E439" t="str">
            <v>Spring</v>
          </cell>
          <cell r="F439" t="str">
            <v>Denied</v>
          </cell>
          <cell r="G439">
            <v>760000</v>
          </cell>
          <cell r="H439">
            <v>700000</v>
          </cell>
          <cell r="K439">
            <v>700000</v>
          </cell>
        </row>
        <row r="440">
          <cell r="B440" t="str">
            <v>Jersey Park Apartments - GSH - ASNH - 2024</v>
          </cell>
          <cell r="C440" t="str">
            <v>Green Street Housing</v>
          </cell>
          <cell r="D440" t="str">
            <v>FY 2024</v>
          </cell>
          <cell r="E440" t="str">
            <v>Spring</v>
          </cell>
          <cell r="F440" t="str">
            <v>Approved</v>
          </cell>
          <cell r="G440">
            <v>1245049</v>
          </cell>
          <cell r="I440">
            <v>400000</v>
          </cell>
          <cell r="K440">
            <v>700000</v>
          </cell>
        </row>
        <row r="441">
          <cell r="B441" t="str">
            <v>Justice Housing Inc Dorsey Flats 2024</v>
          </cell>
          <cell r="C441" t="str">
            <v>Justice Housing Inc.</v>
          </cell>
          <cell r="D441" t="str">
            <v>FY 2024</v>
          </cell>
          <cell r="E441" t="str">
            <v>Spring</v>
          </cell>
          <cell r="F441" t="str">
            <v>Denied</v>
          </cell>
          <cell r="H441">
            <v>700000</v>
          </cell>
          <cell r="K441">
            <v>700000</v>
          </cell>
        </row>
        <row r="442">
          <cell r="B442" t="str">
            <v>Justice Housing Inc Dorsey Homes 2024</v>
          </cell>
          <cell r="C442" t="str">
            <v>Justice Housing Inc.</v>
          </cell>
          <cell r="D442" t="str">
            <v>FY 2024</v>
          </cell>
          <cell r="E442" t="str">
            <v>Spring</v>
          </cell>
          <cell r="F442" t="str">
            <v>Denied</v>
          </cell>
          <cell r="H442">
            <v>700000</v>
          </cell>
          <cell r="K442">
            <v>700000</v>
          </cell>
        </row>
        <row r="443">
          <cell r="B443" t="str">
            <v>Legacy on Main</v>
          </cell>
          <cell r="C443" t="str">
            <v>Community Housing Partners</v>
          </cell>
          <cell r="D443" t="str">
            <v>FY 2024</v>
          </cell>
          <cell r="E443" t="str">
            <v>Spring</v>
          </cell>
          <cell r="F443" t="str">
            <v>Approved</v>
          </cell>
          <cell r="I443">
            <v>800000</v>
          </cell>
        </row>
        <row r="444">
          <cell r="B444" t="str">
            <v>Lynhaven Ridge</v>
          </cell>
          <cell r="C444" t="str">
            <v>Surber Development and Consulting LLC</v>
          </cell>
          <cell r="D444" t="str">
            <v>FY 2024</v>
          </cell>
          <cell r="E444" t="str">
            <v>Spring</v>
          </cell>
          <cell r="F444" t="str">
            <v>Denied</v>
          </cell>
          <cell r="G444">
            <v>1471328</v>
          </cell>
          <cell r="I444">
            <v>743015</v>
          </cell>
          <cell r="K444">
            <v>900000</v>
          </cell>
        </row>
        <row r="445">
          <cell r="B445" t="str">
            <v>Millers Rest Apartments III</v>
          </cell>
          <cell r="C445" t="str">
            <v>The Lawson Companies</v>
          </cell>
          <cell r="D445" t="str">
            <v>FY 2024</v>
          </cell>
          <cell r="E445" t="str">
            <v>Spring</v>
          </cell>
          <cell r="F445" t="str">
            <v>Approved</v>
          </cell>
          <cell r="G445">
            <v>2000000</v>
          </cell>
        </row>
        <row r="446">
          <cell r="B446" t="str">
            <v>Morning Meadows, BRHA, 2024</v>
          </cell>
          <cell r="C446" t="str">
            <v>Bristol Redevelopment and Housing Authority</v>
          </cell>
          <cell r="D446" t="str">
            <v>FY 2024</v>
          </cell>
          <cell r="E446" t="str">
            <v>Spring</v>
          </cell>
          <cell r="F446" t="str">
            <v>Denied</v>
          </cell>
          <cell r="H446">
            <v>900000</v>
          </cell>
          <cell r="I446">
            <v>900000</v>
          </cell>
          <cell r="K446">
            <v>900000</v>
          </cell>
        </row>
        <row r="447">
          <cell r="B447" t="str">
            <v>National Housing Trust - Hazel Hill - 2024</v>
          </cell>
          <cell r="C447" t="str">
            <v>NHT Communities</v>
          </cell>
          <cell r="D447" t="str">
            <v>FY 2024</v>
          </cell>
          <cell r="E447" t="str">
            <v>Spring</v>
          </cell>
          <cell r="F447" t="str">
            <v>Denied</v>
          </cell>
          <cell r="G447">
            <v>2000000</v>
          </cell>
          <cell r="H447">
            <v>700000</v>
          </cell>
          <cell r="I447">
            <v>700000</v>
          </cell>
          <cell r="K447">
            <v>700000</v>
          </cell>
        </row>
        <row r="448">
          <cell r="B448" t="str">
            <v>New Manchester Flats VI - Lynx - Spring 24</v>
          </cell>
          <cell r="C448" t="str">
            <v>Lynx Ventures, Inc.</v>
          </cell>
          <cell r="D448" t="str">
            <v>FY 2024</v>
          </cell>
          <cell r="E448" t="str">
            <v>Spring</v>
          </cell>
          <cell r="F448" t="str">
            <v>Denied</v>
          </cell>
          <cell r="K448">
            <v>700000</v>
          </cell>
        </row>
        <row r="449">
          <cell r="B449" t="str">
            <v>North Fork Manor</v>
          </cell>
          <cell r="C449" t="str">
            <v>Community Housing Partners</v>
          </cell>
          <cell r="D449" t="str">
            <v>FY 2024</v>
          </cell>
          <cell r="E449" t="str">
            <v>Spring</v>
          </cell>
          <cell r="F449" t="str">
            <v>Approved</v>
          </cell>
          <cell r="G449">
            <v>723000</v>
          </cell>
          <cell r="I449">
            <v>800000</v>
          </cell>
          <cell r="K449">
            <v>900000</v>
          </cell>
        </row>
        <row r="450">
          <cell r="B450" t="str">
            <v>Oak Grove Apts - Lynx - Spring 2024</v>
          </cell>
          <cell r="C450" t="str">
            <v>Lynx Ventures, Inc.</v>
          </cell>
          <cell r="D450" t="str">
            <v>FY 2024</v>
          </cell>
          <cell r="E450" t="str">
            <v>Spring</v>
          </cell>
          <cell r="F450" t="str">
            <v>Approved</v>
          </cell>
          <cell r="G450">
            <v>2000000</v>
          </cell>
        </row>
        <row r="451">
          <cell r="B451" t="str">
            <v>PHA - Kindlewood PCLT Homeownership and Rent-To-Own Pilot - 2024</v>
          </cell>
          <cell r="C451" t="str">
            <v>Piedmont Housing Alliance</v>
          </cell>
          <cell r="D451" t="str">
            <v>FY 2024</v>
          </cell>
          <cell r="E451" t="str">
            <v>Spring</v>
          </cell>
          <cell r="F451" t="str">
            <v>Denied</v>
          </cell>
          <cell r="K451">
            <v>460000</v>
          </cell>
        </row>
        <row r="452">
          <cell r="B452" t="str">
            <v>Pleasant View</v>
          </cell>
          <cell r="C452" t="str">
            <v>Surber Development and Consulting LLC</v>
          </cell>
          <cell r="D452" t="str">
            <v>FY 2024</v>
          </cell>
          <cell r="E452" t="str">
            <v>Spring</v>
          </cell>
          <cell r="F452" t="str">
            <v>Approved</v>
          </cell>
          <cell r="G452">
            <v>1330398</v>
          </cell>
          <cell r="I452">
            <v>715000</v>
          </cell>
          <cell r="K452">
            <v>900000</v>
          </cell>
        </row>
        <row r="453">
          <cell r="B453" t="str">
            <v>project:HOMES East End Multifamily 2024</v>
          </cell>
          <cell r="C453" t="str">
            <v>Project:Homes</v>
          </cell>
          <cell r="D453" t="str">
            <v>FY 2024</v>
          </cell>
          <cell r="E453" t="str">
            <v>Spring</v>
          </cell>
          <cell r="F453" t="str">
            <v>Denied</v>
          </cell>
          <cell r="K453">
            <v>700000</v>
          </cell>
        </row>
        <row r="454">
          <cell r="B454" t="str">
            <v>PSCC Apartments</v>
          </cell>
          <cell r="C454" t="str">
            <v>Piedmont Housing Alliance</v>
          </cell>
          <cell r="D454" t="str">
            <v>FY 2024</v>
          </cell>
          <cell r="E454" t="str">
            <v>Spring</v>
          </cell>
          <cell r="F454" t="str">
            <v>Approved</v>
          </cell>
          <cell r="G454">
            <v>1700000</v>
          </cell>
          <cell r="K454">
            <v>700000</v>
          </cell>
        </row>
        <row r="455">
          <cell r="B455" t="str">
            <v>Richmond Family 1</v>
          </cell>
          <cell r="C455" t="str">
            <v>The Michaels Development Company I, LP</v>
          </cell>
          <cell r="D455" t="str">
            <v>FY 2024</v>
          </cell>
          <cell r="E455" t="str">
            <v>Spring</v>
          </cell>
          <cell r="F455" t="str">
            <v>Denied</v>
          </cell>
          <cell r="I455">
            <v>900000</v>
          </cell>
          <cell r="K455">
            <v>200000</v>
          </cell>
        </row>
        <row r="456">
          <cell r="B456" t="str">
            <v>Sussex Trace Apartments - GSH - ASNH - 2024</v>
          </cell>
          <cell r="C456" t="str">
            <v>Green Street Housing</v>
          </cell>
          <cell r="D456" t="str">
            <v>FY 2024</v>
          </cell>
          <cell r="E456" t="str">
            <v>Spring</v>
          </cell>
          <cell r="F456" t="str">
            <v>Denied</v>
          </cell>
          <cell r="G456">
            <v>795000</v>
          </cell>
          <cell r="H456">
            <v>700000</v>
          </cell>
          <cell r="I456">
            <v>700000</v>
          </cell>
          <cell r="K456">
            <v>700000</v>
          </cell>
        </row>
        <row r="457">
          <cell r="B457" t="str">
            <v>The Arbors at Battlefield</v>
          </cell>
          <cell r="C457" t="str">
            <v>Marlyn Development Corporation</v>
          </cell>
          <cell r="D457" t="str">
            <v>FY 2024</v>
          </cell>
          <cell r="E457" t="str">
            <v>Spring</v>
          </cell>
          <cell r="F457" t="str">
            <v>Denied</v>
          </cell>
          <cell r="G457">
            <v>2000000</v>
          </cell>
          <cell r="K457">
            <v>700000</v>
          </cell>
        </row>
        <row r="458">
          <cell r="B458" t="str">
            <v>The Coile Phase I - 311 33rd Street</v>
          </cell>
          <cell r="C458" t="str">
            <v>Petersburg Community Development Corporation, Inc.</v>
          </cell>
          <cell r="D458" t="str">
            <v>FY 2024</v>
          </cell>
          <cell r="E458" t="str">
            <v>Spring</v>
          </cell>
          <cell r="F458" t="str">
            <v>Denied</v>
          </cell>
          <cell r="G458">
            <v>1371036</v>
          </cell>
          <cell r="H458">
            <v>900000</v>
          </cell>
          <cell r="I458">
            <v>200000</v>
          </cell>
          <cell r="K458">
            <v>400000</v>
          </cell>
        </row>
        <row r="459">
          <cell r="B459" t="str">
            <v>The Coile Phase II - 100 29th Street</v>
          </cell>
          <cell r="C459" t="str">
            <v>Petersburg Community Development Corporation, Inc.</v>
          </cell>
          <cell r="D459" t="str">
            <v>FY 2024</v>
          </cell>
          <cell r="E459" t="str">
            <v>Spring</v>
          </cell>
          <cell r="F459" t="str">
            <v>Denied</v>
          </cell>
          <cell r="G459">
            <v>1372097</v>
          </cell>
          <cell r="H459">
            <v>900000</v>
          </cell>
          <cell r="I459">
            <v>200000</v>
          </cell>
          <cell r="K459">
            <v>400000</v>
          </cell>
        </row>
        <row r="460">
          <cell r="B460" t="str">
            <v>Trinity Commons Affordable Housing Project</v>
          </cell>
          <cell r="C460" t="str">
            <v>Restoration Housing</v>
          </cell>
          <cell r="D460" t="str">
            <v>FY 2024</v>
          </cell>
          <cell r="E460" t="str">
            <v>Spring</v>
          </cell>
          <cell r="F460" t="str">
            <v>Approved</v>
          </cell>
          <cell r="K460">
            <v>850000</v>
          </cell>
        </row>
        <row r="461">
          <cell r="B461" t="str">
            <v>VUMHDC, John Early Seniors Housing Project, 2024</v>
          </cell>
          <cell r="C461" t="str">
            <v>Virginia United Methodist Housing Development Corporation</v>
          </cell>
          <cell r="D461" t="str">
            <v>FY 2024</v>
          </cell>
          <cell r="E461" t="str">
            <v>Spring</v>
          </cell>
          <cell r="F461" t="str">
            <v>Denied</v>
          </cell>
          <cell r="K461">
            <v>700000</v>
          </cell>
        </row>
        <row r="462">
          <cell r="B462" t="str">
            <v>Woda Cooper Companies - Bains Pointe 2024</v>
          </cell>
          <cell r="C462" t="str">
            <v>Woda Cooper Development</v>
          </cell>
          <cell r="D462" t="str">
            <v>FY 2024</v>
          </cell>
          <cell r="E462" t="str">
            <v>Spring</v>
          </cell>
          <cell r="F462" t="str">
            <v>Approved</v>
          </cell>
          <cell r="I462">
            <v>900000</v>
          </cell>
          <cell r="K462">
            <v>900000</v>
          </cell>
        </row>
        <row r="463">
          <cell r="B463" t="str">
            <v>Woda Cooper Companies - Lambert Landing 2024</v>
          </cell>
          <cell r="C463" t="str">
            <v>Woda Cooper Development</v>
          </cell>
          <cell r="D463" t="str">
            <v>FY 2024</v>
          </cell>
          <cell r="E463" t="str">
            <v>Spring</v>
          </cell>
          <cell r="F463" t="str">
            <v>Denied</v>
          </cell>
          <cell r="I463">
            <v>700000</v>
          </cell>
          <cell r="K463">
            <v>700000</v>
          </cell>
        </row>
        <row r="464">
          <cell r="B464" t="str">
            <v>1025-A Park Street</v>
          </cell>
          <cell r="C464" t="str">
            <v>Piedmont Housing Alliance</v>
          </cell>
          <cell r="D464" t="str">
            <v>FY 2024</v>
          </cell>
          <cell r="E464" t="str">
            <v>Fall</v>
          </cell>
          <cell r="F464" t="str">
            <v>Approved</v>
          </cell>
          <cell r="G464">
            <v>1220000</v>
          </cell>
          <cell r="I464">
            <v>600000</v>
          </cell>
        </row>
        <row r="465">
          <cell r="B465" t="str">
            <v>1025-B Park Street</v>
          </cell>
          <cell r="C465" t="str">
            <v>Piedmont Housing Alliance</v>
          </cell>
          <cell r="D465" t="str">
            <v>FY 2024</v>
          </cell>
          <cell r="E465" t="str">
            <v>Fall</v>
          </cell>
          <cell r="F465" t="str">
            <v>Approved</v>
          </cell>
          <cell r="G465">
            <v>1345000</v>
          </cell>
          <cell r="H465">
            <v>900000</v>
          </cell>
        </row>
        <row r="466">
          <cell r="B466" t="str">
            <v>1203 East Brookland Park Blvd</v>
          </cell>
          <cell r="C466" t="str">
            <v>Enterprise Community Development</v>
          </cell>
          <cell r="D466" t="str">
            <v>FY 2024</v>
          </cell>
          <cell r="E466" t="str">
            <v>Fall</v>
          </cell>
          <cell r="F466" t="str">
            <v>Approved</v>
          </cell>
          <cell r="H466">
            <v>900000</v>
          </cell>
        </row>
        <row r="467">
          <cell r="B467" t="str">
            <v>1903 Semmes</v>
          </cell>
          <cell r="C467" t="str">
            <v>Commonwealth Catholic Charities Housing Corporation</v>
          </cell>
          <cell r="D467" t="str">
            <v>FY 2024</v>
          </cell>
          <cell r="E467" t="str">
            <v>Fall</v>
          </cell>
          <cell r="F467" t="str">
            <v>Approved</v>
          </cell>
          <cell r="I467">
            <v>900000</v>
          </cell>
          <cell r="K467">
            <v>900000</v>
          </cell>
        </row>
        <row r="468">
          <cell r="B468" t="str">
            <v>2100 Bainbridge Rental</v>
          </cell>
          <cell r="C468" t="str">
            <v>Project:Homes</v>
          </cell>
          <cell r="D468" t="str">
            <v>FY 2024</v>
          </cell>
          <cell r="E468" t="str">
            <v>Fall</v>
          </cell>
          <cell r="F468" t="str">
            <v>Approved</v>
          </cell>
          <cell r="H468">
            <v>700000</v>
          </cell>
          <cell r="K468">
            <v>700000</v>
          </cell>
        </row>
        <row r="469">
          <cell r="B469" t="str">
            <v>288 Lofts Phase I</v>
          </cell>
          <cell r="C469" t="str">
            <v>S. L. Nusbaum Realty Co.</v>
          </cell>
          <cell r="D469" t="str">
            <v>FY 2024</v>
          </cell>
          <cell r="E469" t="str">
            <v>Fall</v>
          </cell>
          <cell r="F469" t="str">
            <v>Approved</v>
          </cell>
          <cell r="K469">
            <v>700000</v>
          </cell>
        </row>
        <row r="470">
          <cell r="B470" t="str">
            <v>288 Lofts Phase II</v>
          </cell>
          <cell r="C470" t="str">
            <v>S. L. Nusbaum Realty Co.</v>
          </cell>
          <cell r="D470" t="str">
            <v>FY 2024</v>
          </cell>
          <cell r="E470" t="str">
            <v>Fall</v>
          </cell>
          <cell r="F470" t="str">
            <v>Approved</v>
          </cell>
          <cell r="K470">
            <v>700000</v>
          </cell>
        </row>
        <row r="471">
          <cell r="B471" t="str">
            <v>311 33rd Street Apartments</v>
          </cell>
          <cell r="C471" t="str">
            <v>Petersburg Community Development Corporation, Inc.</v>
          </cell>
          <cell r="D471" t="str">
            <v>FY 2024</v>
          </cell>
          <cell r="E471" t="str">
            <v>Fall</v>
          </cell>
          <cell r="F471" t="str">
            <v>Denied</v>
          </cell>
          <cell r="G471">
            <v>1253921</v>
          </cell>
          <cell r="H471">
            <v>700000</v>
          </cell>
          <cell r="I471">
            <v>700000</v>
          </cell>
          <cell r="K471">
            <v>700000</v>
          </cell>
        </row>
        <row r="472">
          <cell r="B472" t="str">
            <v>700 West 44 - 4%</v>
          </cell>
          <cell r="C472" t="str">
            <v>The Lawson Companies</v>
          </cell>
          <cell r="D472" t="str">
            <v>FY 2024</v>
          </cell>
          <cell r="E472" t="str">
            <v>Fall</v>
          </cell>
          <cell r="F472" t="str">
            <v>Approved</v>
          </cell>
          <cell r="G472">
            <v>1500000</v>
          </cell>
        </row>
        <row r="473">
          <cell r="B473" t="str">
            <v>80 29th Street Apartments</v>
          </cell>
          <cell r="C473" t="str">
            <v>Petersburg Community Development Corporation, Inc.</v>
          </cell>
          <cell r="D473" t="str">
            <v>FY 2024</v>
          </cell>
          <cell r="E473" t="str">
            <v>Fall</v>
          </cell>
          <cell r="F473" t="str">
            <v>Denied</v>
          </cell>
          <cell r="G473">
            <v>1254425</v>
          </cell>
          <cell r="H473">
            <v>700000</v>
          </cell>
          <cell r="I473">
            <v>700000</v>
          </cell>
          <cell r="K473">
            <v>700000</v>
          </cell>
        </row>
        <row r="474">
          <cell r="B474" t="str">
            <v>Afton Avenue Apartments</v>
          </cell>
          <cell r="C474" t="str">
            <v>Genesis Properties</v>
          </cell>
          <cell r="D474" t="str">
            <v>FY 2024</v>
          </cell>
          <cell r="E474" t="str">
            <v>Fall</v>
          </cell>
          <cell r="F474" t="str">
            <v>Denied</v>
          </cell>
          <cell r="K474">
            <v>700000</v>
          </cell>
        </row>
        <row r="475">
          <cell r="B475" t="str">
            <v>Alexandria Housing Development Corporation - Seminary Road Phase 1 - 2023/2024 - HIEE</v>
          </cell>
          <cell r="C475" t="str">
            <v>Alexandria Housing Development Corporation</v>
          </cell>
          <cell r="D475" t="str">
            <v>FY 2024</v>
          </cell>
          <cell r="E475" t="str">
            <v>Fall</v>
          </cell>
          <cell r="F475" t="str">
            <v>Approved</v>
          </cell>
          <cell r="G475">
            <v>1048997</v>
          </cell>
        </row>
        <row r="476">
          <cell r="B476" t="str">
            <v>Alexandria Housing Development Corporation - Seminary Road Phase 2 - 2023/2024 - HIEE</v>
          </cell>
          <cell r="C476" t="str">
            <v>Alexandria Housing Development Corporation</v>
          </cell>
          <cell r="D476" t="str">
            <v>FY 2024</v>
          </cell>
          <cell r="E476" t="str">
            <v>Fall</v>
          </cell>
          <cell r="F476" t="str">
            <v>Approved</v>
          </cell>
          <cell r="G476">
            <v>1118930</v>
          </cell>
        </row>
        <row r="477">
          <cell r="B477" t="str">
            <v>Alexandria Housing Development Corporation - Seminary Road Phase 3 - 2023/2024 - HIEE</v>
          </cell>
          <cell r="C477" t="str">
            <v>Alexandria Housing Development Corporation</v>
          </cell>
          <cell r="D477" t="str">
            <v>FY 2024</v>
          </cell>
          <cell r="E477" t="str">
            <v>Fall</v>
          </cell>
          <cell r="F477" t="str">
            <v>Approved</v>
          </cell>
          <cell r="G477">
            <v>437497</v>
          </cell>
        </row>
        <row r="478">
          <cell r="B478" t="str">
            <v>Avonlea Senior Four</v>
          </cell>
          <cell r="C478" t="str">
            <v>Arlington Partnership for Affordable Housing</v>
          </cell>
          <cell r="D478" t="str">
            <v>FY 2024</v>
          </cell>
          <cell r="E478" t="str">
            <v>Fall</v>
          </cell>
          <cell r="F478" t="str">
            <v>Approved</v>
          </cell>
          <cell r="G478">
            <v>2000000</v>
          </cell>
          <cell r="K478">
            <v>700000</v>
          </cell>
        </row>
        <row r="479">
          <cell r="B479" t="str">
            <v>Avonlea Senior Nine</v>
          </cell>
          <cell r="C479" t="str">
            <v>Arlington Partnership for Affordable Housing</v>
          </cell>
          <cell r="D479" t="str">
            <v>FY 2024</v>
          </cell>
          <cell r="E479" t="str">
            <v>Fall</v>
          </cell>
          <cell r="F479" t="str">
            <v>Approved</v>
          </cell>
          <cell r="G479">
            <v>2000000</v>
          </cell>
          <cell r="K479">
            <v>700000</v>
          </cell>
        </row>
        <row r="480">
          <cell r="B480" t="str">
            <v>Bellevue Gardens</v>
          </cell>
          <cell r="C480" t="str">
            <v>Surber Development and Consulting LLC</v>
          </cell>
          <cell r="D480" t="str">
            <v>FY 2024</v>
          </cell>
          <cell r="E480" t="str">
            <v>Fall</v>
          </cell>
          <cell r="F480" t="str">
            <v>Approved</v>
          </cell>
          <cell r="G480">
            <v>2000000</v>
          </cell>
          <cell r="I480">
            <v>900000</v>
          </cell>
          <cell r="K480">
            <v>900000</v>
          </cell>
        </row>
        <row r="481">
          <cell r="B481" t="str">
            <v>Carter Woods IV</v>
          </cell>
          <cell r="C481" t="str">
            <v>Better Housing Coalition Sponsored</v>
          </cell>
          <cell r="D481" t="str">
            <v>FY 2024</v>
          </cell>
          <cell r="E481" t="str">
            <v>Fall</v>
          </cell>
          <cell r="F481" t="str">
            <v>Approved</v>
          </cell>
          <cell r="G481">
            <v>1877363</v>
          </cell>
          <cell r="H481">
            <v>700000</v>
          </cell>
        </row>
        <row r="482">
          <cell r="B482" t="str">
            <v>Cherry A</v>
          </cell>
          <cell r="C482" t="str">
            <v>Piedmont Housing Alliance</v>
          </cell>
          <cell r="D482" t="str">
            <v>FY 2024</v>
          </cell>
          <cell r="E482" t="str">
            <v>Fall</v>
          </cell>
          <cell r="F482" t="str">
            <v>Approved</v>
          </cell>
          <cell r="G482">
            <v>2000000</v>
          </cell>
          <cell r="I482">
            <v>700000</v>
          </cell>
          <cell r="K482">
            <v>700000</v>
          </cell>
        </row>
        <row r="483">
          <cell r="B483" t="str">
            <v>Cherry B</v>
          </cell>
          <cell r="C483" t="str">
            <v>Piedmont Housing Alliance</v>
          </cell>
          <cell r="D483" t="str">
            <v>FY 2024</v>
          </cell>
          <cell r="E483" t="str">
            <v>Fall</v>
          </cell>
          <cell r="F483" t="str">
            <v>Approved</v>
          </cell>
          <cell r="G483">
            <v>2000000</v>
          </cell>
          <cell r="I483">
            <v>700000</v>
          </cell>
          <cell r="K483">
            <v>700000</v>
          </cell>
        </row>
        <row r="484">
          <cell r="B484" t="str">
            <v>Colbrook 2</v>
          </cell>
          <cell r="C484" t="str">
            <v>Better Housing Coalition Sponsored</v>
          </cell>
          <cell r="D484" t="str">
            <v>FY 2024</v>
          </cell>
          <cell r="E484" t="str">
            <v>Fall</v>
          </cell>
          <cell r="F484" t="str">
            <v>Approved</v>
          </cell>
          <cell r="H484">
            <v>700000</v>
          </cell>
        </row>
        <row r="485">
          <cell r="B485" t="str">
            <v>Commerce Village II Annex PSH</v>
          </cell>
          <cell r="C485" t="str">
            <v>Harrisonburg Redevelopment and Housing Authority</v>
          </cell>
          <cell r="D485" t="str">
            <v>FY 2024</v>
          </cell>
          <cell r="E485" t="str">
            <v>Fall</v>
          </cell>
          <cell r="F485" t="str">
            <v>Approved</v>
          </cell>
          <cell r="G485">
            <v>100000</v>
          </cell>
          <cell r="K485">
            <v>900000</v>
          </cell>
        </row>
        <row r="486">
          <cell r="B486" t="str">
            <v>Crystal House Six</v>
          </cell>
          <cell r="C486" t="str">
            <v>Arlington Partnership for Affordable Housing</v>
          </cell>
          <cell r="D486" t="str">
            <v>FY 2024</v>
          </cell>
          <cell r="E486" t="str">
            <v>Fall</v>
          </cell>
          <cell r="F486" t="str">
            <v>Approved</v>
          </cell>
          <cell r="G486">
            <v>2000000</v>
          </cell>
          <cell r="I486">
            <v>900000</v>
          </cell>
          <cell r="K486">
            <v>900000</v>
          </cell>
        </row>
        <row r="487">
          <cell r="B487" t="str">
            <v>Dearington Hills Apartments I</v>
          </cell>
          <cell r="C487" t="str">
            <v>The Housing Development Corporation of Lynchburg</v>
          </cell>
          <cell r="D487" t="str">
            <v>FY 2024</v>
          </cell>
          <cell r="E487" t="str">
            <v>Fall</v>
          </cell>
          <cell r="F487" t="str">
            <v>Denied</v>
          </cell>
          <cell r="G487">
            <v>1595449</v>
          </cell>
          <cell r="H487">
            <v>700000</v>
          </cell>
          <cell r="I487">
            <v>700000</v>
          </cell>
          <cell r="K487">
            <v>700000</v>
          </cell>
        </row>
        <row r="488">
          <cell r="B488" t="str">
            <v>Dearington Hills Apartments II</v>
          </cell>
          <cell r="C488" t="str">
            <v>SHAG DEVELOPMENT, LLC</v>
          </cell>
          <cell r="D488" t="str">
            <v>FY 2024</v>
          </cell>
          <cell r="E488" t="str">
            <v>Fall</v>
          </cell>
          <cell r="F488" t="str">
            <v>Approved</v>
          </cell>
          <cell r="G488">
            <v>1186993.79</v>
          </cell>
          <cell r="H488">
            <v>700000</v>
          </cell>
          <cell r="I488">
            <v>700000</v>
          </cell>
          <cell r="K488">
            <v>700000</v>
          </cell>
        </row>
        <row r="489">
          <cell r="B489" t="str">
            <v>Deerfield Apartments</v>
          </cell>
          <cell r="C489" t="str">
            <v>Deerfield Elderly Apartments TM LLC</v>
          </cell>
          <cell r="D489" t="str">
            <v>FY 2024</v>
          </cell>
          <cell r="E489" t="str">
            <v>Fall</v>
          </cell>
          <cell r="F489" t="str">
            <v>Denied</v>
          </cell>
          <cell r="K489">
            <v>700000</v>
          </cell>
        </row>
        <row r="490">
          <cell r="B490" t="str">
            <v>Deerfield Apartments</v>
          </cell>
          <cell r="C490" t="str">
            <v>TM Associates Development, Inc.</v>
          </cell>
          <cell r="D490" t="str">
            <v>FY 2024</v>
          </cell>
          <cell r="E490" t="str">
            <v>Fall</v>
          </cell>
          <cell r="F490" t="str">
            <v>Approved</v>
          </cell>
          <cell r="K490">
            <v>700000</v>
          </cell>
        </row>
        <row r="491">
          <cell r="B491" t="str">
            <v>Dorsey Homes</v>
          </cell>
          <cell r="C491" t="str">
            <v>PB Petersburg Owner II LLC</v>
          </cell>
          <cell r="D491" t="str">
            <v>FY 2024</v>
          </cell>
          <cell r="E491" t="str">
            <v>Fall</v>
          </cell>
          <cell r="F491" t="str">
            <v>Denied</v>
          </cell>
          <cell r="H491">
            <v>700000</v>
          </cell>
          <cell r="I491">
            <v>700000</v>
          </cell>
        </row>
        <row r="492">
          <cell r="B492" t="str">
            <v>Emporia Rail Depot Townhomes</v>
          </cell>
          <cell r="C492" t="str">
            <v>Southside Community Development &amp; Housing Corporation</v>
          </cell>
          <cell r="D492" t="str">
            <v>FY 2024</v>
          </cell>
          <cell r="E492" t="str">
            <v>Fall</v>
          </cell>
          <cell r="F492" t="str">
            <v>Approved</v>
          </cell>
          <cell r="G492">
            <v>1400000</v>
          </cell>
          <cell r="H492">
            <v>700000</v>
          </cell>
        </row>
        <row r="493">
          <cell r="B493" t="str">
            <v>Essex Point at Mount Clement Family</v>
          </cell>
          <cell r="C493" t="str">
            <v>7 and M Virginia LLC</v>
          </cell>
          <cell r="D493" t="str">
            <v>FY 2024</v>
          </cell>
          <cell r="E493" t="str">
            <v>Fall</v>
          </cell>
          <cell r="F493" t="str">
            <v>Denied</v>
          </cell>
          <cell r="K493">
            <v>700000</v>
          </cell>
        </row>
        <row r="494">
          <cell r="B494" t="str">
            <v>Essex Point at Mount Clement Senior</v>
          </cell>
          <cell r="C494" t="str">
            <v>7 and M Virginia LLC</v>
          </cell>
          <cell r="D494" t="str">
            <v>FY 2024</v>
          </cell>
          <cell r="E494" t="str">
            <v>Fall</v>
          </cell>
          <cell r="F494" t="str">
            <v>Denied</v>
          </cell>
          <cell r="G494">
            <v>2000000</v>
          </cell>
          <cell r="K494">
            <v>700000</v>
          </cell>
        </row>
        <row r="495">
          <cell r="B495" t="str">
            <v>Fauquier HFH Haiti Street 2023</v>
          </cell>
          <cell r="C495" t="str">
            <v>Fauquier Habitat for Humanity</v>
          </cell>
          <cell r="D495" t="str">
            <v>FY 2024</v>
          </cell>
          <cell r="E495" t="str">
            <v>Fall</v>
          </cell>
          <cell r="F495" t="str">
            <v>Approved</v>
          </cell>
          <cell r="H495">
            <v>700000</v>
          </cell>
        </row>
        <row r="496">
          <cell r="B496" t="str">
            <v>First Christian Church of Falls Church</v>
          </cell>
          <cell r="C496" t="str">
            <v>Wesley Housing Development Corporation</v>
          </cell>
          <cell r="D496" t="str">
            <v>FY 2024</v>
          </cell>
          <cell r="E496" t="str">
            <v>Fall</v>
          </cell>
          <cell r="F496" t="str">
            <v>Approved</v>
          </cell>
          <cell r="H496">
            <v>700000</v>
          </cell>
          <cell r="I496">
            <v>700000</v>
          </cell>
        </row>
        <row r="497">
          <cell r="B497" t="str">
            <v>franklin HFH The Villages at Diamond Ave 2024</v>
          </cell>
          <cell r="C497" t="str">
            <v>Habitat for Humanity of Franklin County</v>
          </cell>
          <cell r="D497" t="str">
            <v>FY 2024</v>
          </cell>
          <cell r="E497" t="str">
            <v>Fall</v>
          </cell>
          <cell r="F497" t="str">
            <v>Denied</v>
          </cell>
          <cell r="H497">
            <v>525000</v>
          </cell>
        </row>
        <row r="498">
          <cell r="B498" t="str">
            <v>Friendship Court Apartments Phase II</v>
          </cell>
          <cell r="C498" t="str">
            <v>Piedmont Housing Alliance</v>
          </cell>
          <cell r="D498" t="str">
            <v>FY 2024</v>
          </cell>
          <cell r="E498" t="str">
            <v>Fall</v>
          </cell>
          <cell r="F498" t="str">
            <v>Approved</v>
          </cell>
          <cell r="G498">
            <v>2000000</v>
          </cell>
          <cell r="I498">
            <v>800000</v>
          </cell>
        </row>
        <row r="499">
          <cell r="B499" t="str">
            <v>GMV 4A</v>
          </cell>
          <cell r="C499" t="str">
            <v>Alexandria Housing Development Corporation</v>
          </cell>
          <cell r="D499" t="str">
            <v>FY 2024</v>
          </cell>
          <cell r="E499" t="str">
            <v>Fall</v>
          </cell>
          <cell r="F499" t="str">
            <v>Approved</v>
          </cell>
          <cell r="G499">
            <v>2000000</v>
          </cell>
          <cell r="K499">
            <v>700000</v>
          </cell>
        </row>
        <row r="500">
          <cell r="B500" t="str">
            <v>GMV 4B</v>
          </cell>
          <cell r="C500" t="str">
            <v>Alexandria Housing Development Corporation</v>
          </cell>
          <cell r="D500" t="str">
            <v>FY 2024</v>
          </cell>
          <cell r="E500" t="str">
            <v>Fall</v>
          </cell>
          <cell r="F500" t="str">
            <v>Approved</v>
          </cell>
          <cell r="G500">
            <v>2000000</v>
          </cell>
          <cell r="K500">
            <v>700000</v>
          </cell>
        </row>
        <row r="501">
          <cell r="B501" t="str">
            <v>GMV 9A</v>
          </cell>
          <cell r="C501" t="str">
            <v>Alexandria Housing Development Corporation</v>
          </cell>
          <cell r="D501" t="str">
            <v>FY 2024</v>
          </cell>
          <cell r="E501" t="str">
            <v>Fall</v>
          </cell>
          <cell r="F501" t="str">
            <v>Approved</v>
          </cell>
          <cell r="G501">
            <v>2000000</v>
          </cell>
          <cell r="K501">
            <v>700000</v>
          </cell>
        </row>
        <row r="502">
          <cell r="B502" t="str">
            <v>Goose Creek</v>
          </cell>
          <cell r="C502" t="str">
            <v>Hill Tide Housing Investments, LLC</v>
          </cell>
          <cell r="D502" t="str">
            <v>FY 2024</v>
          </cell>
          <cell r="E502" t="str">
            <v>Fall</v>
          </cell>
          <cell r="F502" t="str">
            <v>Approved</v>
          </cell>
          <cell r="G502">
            <v>1250000</v>
          </cell>
          <cell r="H502">
            <v>700000</v>
          </cell>
        </row>
        <row r="503">
          <cell r="B503" t="str">
            <v>Grande Oak II</v>
          </cell>
          <cell r="C503" t="str">
            <v>Surber Development and Consulting LLC</v>
          </cell>
          <cell r="D503" t="str">
            <v>FY 2024</v>
          </cell>
          <cell r="E503" t="str">
            <v>Fall</v>
          </cell>
          <cell r="F503" t="str">
            <v>Approved</v>
          </cell>
          <cell r="G503">
            <v>941864</v>
          </cell>
          <cell r="K503">
            <v>715994</v>
          </cell>
        </row>
        <row r="504">
          <cell r="B504" t="str">
            <v>Habitat for Humanity PGW JCC 2024 Project</v>
          </cell>
          <cell r="C504" t="str">
            <v>Habitat for Humanity Peninsula and Greater Williamsburg</v>
          </cell>
          <cell r="D504" t="str">
            <v>FY 2024</v>
          </cell>
          <cell r="E504" t="str">
            <v>Fall</v>
          </cell>
          <cell r="F504" t="str">
            <v>Approved</v>
          </cell>
          <cell r="H504">
            <v>700000</v>
          </cell>
        </row>
        <row r="505">
          <cell r="B505" t="str">
            <v>Hillpoint Trace</v>
          </cell>
          <cell r="C505" t="str">
            <v>Taft-Mills Group</v>
          </cell>
          <cell r="D505" t="str">
            <v>FY 2024</v>
          </cell>
          <cell r="E505" t="str">
            <v>Fall</v>
          </cell>
          <cell r="F505" t="str">
            <v>Approved</v>
          </cell>
          <cell r="G505">
            <v>2000000</v>
          </cell>
          <cell r="I505">
            <v>378172</v>
          </cell>
          <cell r="K505">
            <v>900000</v>
          </cell>
        </row>
        <row r="506">
          <cell r="B506" t="str">
            <v>JCOC 3H Housing</v>
          </cell>
          <cell r="C506" t="str">
            <v>Judeo-Christian Outreach Center</v>
          </cell>
          <cell r="D506" t="str">
            <v>FY 2024</v>
          </cell>
          <cell r="E506" t="str">
            <v>Fall</v>
          </cell>
          <cell r="F506" t="str">
            <v>Approved</v>
          </cell>
          <cell r="I506">
            <v>500000</v>
          </cell>
        </row>
        <row r="507">
          <cell r="B507" t="str">
            <v>Legacy Phase II - Homeownership Units</v>
          </cell>
          <cell r="C507" t="str">
            <v>New Road Community Development Group, Inc.</v>
          </cell>
          <cell r="D507" t="str">
            <v>FY 2024</v>
          </cell>
          <cell r="E507" t="str">
            <v>Fall</v>
          </cell>
          <cell r="F507" t="str">
            <v>Approved</v>
          </cell>
          <cell r="G507">
            <v>239413</v>
          </cell>
          <cell r="H507">
            <v>700000</v>
          </cell>
        </row>
        <row r="508">
          <cell r="B508" t="str">
            <v>Legacy Phase II - Rental</v>
          </cell>
          <cell r="C508" t="str">
            <v>New Road Community Development Group, Inc.</v>
          </cell>
          <cell r="D508" t="str">
            <v>FY 2024</v>
          </cell>
          <cell r="E508" t="str">
            <v>Fall</v>
          </cell>
          <cell r="F508" t="str">
            <v>Approved</v>
          </cell>
          <cell r="G508">
            <v>239400</v>
          </cell>
          <cell r="H508">
            <v>700000</v>
          </cell>
        </row>
        <row r="509">
          <cell r="B509" t="str">
            <v>Legacy Plaza Rental</v>
          </cell>
          <cell r="C509" t="str">
            <v>New Road Community Development Group, Inc.</v>
          </cell>
          <cell r="D509" t="str">
            <v>FY 2024</v>
          </cell>
          <cell r="E509" t="str">
            <v>Fall</v>
          </cell>
          <cell r="F509" t="str">
            <v>Approved</v>
          </cell>
          <cell r="G509">
            <v>1104500</v>
          </cell>
          <cell r="H509">
            <v>700000</v>
          </cell>
        </row>
        <row r="510">
          <cell r="B510" t="str">
            <v>Lily Gardens</v>
          </cell>
          <cell r="C510" t="str">
            <v>Taft-Mills Group</v>
          </cell>
          <cell r="D510" t="str">
            <v>FY 2024</v>
          </cell>
          <cell r="E510" t="str">
            <v>Fall</v>
          </cell>
          <cell r="F510" t="str">
            <v>Approved</v>
          </cell>
          <cell r="G510">
            <v>1394475</v>
          </cell>
          <cell r="I510">
            <v>263763</v>
          </cell>
          <cell r="K510">
            <v>900000</v>
          </cell>
        </row>
        <row r="511">
          <cell r="B511" t="str">
            <v>Little River Glen 1</v>
          </cell>
          <cell r="C511" t="str">
            <v>Fairfax County Redevelopment and Housing Authority</v>
          </cell>
          <cell r="D511" t="str">
            <v>FY 2024</v>
          </cell>
          <cell r="E511" t="str">
            <v>Fall</v>
          </cell>
          <cell r="F511" t="str">
            <v>Approved</v>
          </cell>
          <cell r="H511">
            <v>700000</v>
          </cell>
          <cell r="I511">
            <v>700000</v>
          </cell>
          <cell r="K511">
            <v>700000</v>
          </cell>
        </row>
        <row r="512">
          <cell r="B512" t="str">
            <v>Little River Glen 4</v>
          </cell>
          <cell r="C512" t="str">
            <v>Fairfax County Redevelopment and Housing Authority</v>
          </cell>
          <cell r="D512" t="str">
            <v>FY 2024</v>
          </cell>
          <cell r="E512" t="str">
            <v>Fall</v>
          </cell>
          <cell r="F512" t="str">
            <v>Approved</v>
          </cell>
          <cell r="K512">
            <v>700000</v>
          </cell>
        </row>
        <row r="513">
          <cell r="B513" t="str">
            <v>Madison Road Apartments</v>
          </cell>
          <cell r="C513" t="str">
            <v>Rappahannock Rapidan Community Services Board</v>
          </cell>
          <cell r="D513" t="str">
            <v>FY 2024</v>
          </cell>
          <cell r="E513" t="str">
            <v>Fall</v>
          </cell>
          <cell r="F513" t="str">
            <v>Approved</v>
          </cell>
          <cell r="G513">
            <v>1076850</v>
          </cell>
          <cell r="H513">
            <v>900000</v>
          </cell>
          <cell r="I513">
            <v>900000</v>
          </cell>
        </row>
        <row r="514">
          <cell r="B514" t="str">
            <v>Main Street Villas</v>
          </cell>
          <cell r="C514" t="str">
            <v>Cumberland Plateau RHA</v>
          </cell>
          <cell r="D514" t="str">
            <v>FY 2024</v>
          </cell>
          <cell r="E514" t="str">
            <v>Fall</v>
          </cell>
          <cell r="F514" t="str">
            <v>Approved</v>
          </cell>
          <cell r="G514">
            <v>338833</v>
          </cell>
          <cell r="H514">
            <v>250000</v>
          </cell>
          <cell r="I514">
            <v>250000</v>
          </cell>
          <cell r="K514">
            <v>250000</v>
          </cell>
        </row>
        <row r="515">
          <cell r="B515" t="str">
            <v>Mainline Apartments Phase I</v>
          </cell>
          <cell r="C515" t="str">
            <v>S. L. Nusbaum Realty Co.</v>
          </cell>
          <cell r="D515" t="str">
            <v>FY 2024</v>
          </cell>
          <cell r="E515" t="str">
            <v>Fall</v>
          </cell>
          <cell r="F515" t="str">
            <v>Approved</v>
          </cell>
          <cell r="G515">
            <v>2000000</v>
          </cell>
          <cell r="K515">
            <v>700000</v>
          </cell>
        </row>
        <row r="516">
          <cell r="B516" t="str">
            <v>Mainline Apartments Phase II</v>
          </cell>
          <cell r="C516" t="str">
            <v>S. L. Nusbaum Realty Co.</v>
          </cell>
          <cell r="D516" t="str">
            <v>FY 2024</v>
          </cell>
          <cell r="E516" t="str">
            <v>Fall</v>
          </cell>
          <cell r="F516" t="str">
            <v>Approved</v>
          </cell>
          <cell r="G516">
            <v>2000000</v>
          </cell>
          <cell r="K516">
            <v>700000</v>
          </cell>
        </row>
        <row r="517">
          <cell r="B517" t="str">
            <v>Manassas Veterans Housing and Post Center</v>
          </cell>
          <cell r="C517" t="str">
            <v>People Incorporated Housing Group</v>
          </cell>
          <cell r="D517" t="str">
            <v>FY 2024</v>
          </cell>
          <cell r="E517" t="str">
            <v>Fall</v>
          </cell>
          <cell r="F517" t="str">
            <v>Approved</v>
          </cell>
          <cell r="G517">
            <v>384000</v>
          </cell>
          <cell r="K517">
            <v>700000</v>
          </cell>
        </row>
        <row r="518">
          <cell r="B518" t="str">
            <v>Millers Rest Apartments II - 4%</v>
          </cell>
          <cell r="C518" t="str">
            <v>The Lawson Companies</v>
          </cell>
          <cell r="D518" t="str">
            <v>FY 2024</v>
          </cell>
          <cell r="E518" t="str">
            <v>Fall</v>
          </cell>
          <cell r="F518" t="str">
            <v>Approved</v>
          </cell>
          <cell r="K518">
            <v>700000</v>
          </cell>
        </row>
        <row r="519">
          <cell r="B519" t="str">
            <v>Millers Rest Apartments II - 9%</v>
          </cell>
          <cell r="C519" t="str">
            <v>The Lawson Companies</v>
          </cell>
          <cell r="D519" t="str">
            <v>FY 2024</v>
          </cell>
          <cell r="E519" t="str">
            <v>Fall</v>
          </cell>
          <cell r="F519" t="str">
            <v>Approved</v>
          </cell>
          <cell r="K519">
            <v>700000</v>
          </cell>
        </row>
        <row r="520">
          <cell r="B520" t="str">
            <v>Monroe North Housing</v>
          </cell>
          <cell r="C520" t="str">
            <v>Helping Overcome Poverty's Existence, Inc.</v>
          </cell>
          <cell r="D520" t="str">
            <v>FY 2024</v>
          </cell>
          <cell r="E520" t="str">
            <v>Fall</v>
          </cell>
          <cell r="F520" t="str">
            <v>Approved</v>
          </cell>
          <cell r="G520">
            <v>881850</v>
          </cell>
          <cell r="H520">
            <v>900000</v>
          </cell>
          <cell r="I520">
            <v>900000</v>
          </cell>
        </row>
        <row r="521">
          <cell r="B521" t="str">
            <v>Northeast 11th Street Housing</v>
          </cell>
          <cell r="C521" t="str">
            <v>Community Services Housing, Inc.</v>
          </cell>
          <cell r="D521" t="str">
            <v>FY 2024</v>
          </cell>
          <cell r="E521" t="str">
            <v>Fall</v>
          </cell>
          <cell r="F521" t="str">
            <v>Approved</v>
          </cell>
          <cell r="H521">
            <v>900000</v>
          </cell>
        </row>
        <row r="522">
          <cell r="B522" t="str">
            <v>Oak Grove Apartments</v>
          </cell>
          <cell r="C522" t="str">
            <v>Lynx Ventures, Inc.</v>
          </cell>
          <cell r="D522" t="str">
            <v>FY 2024</v>
          </cell>
          <cell r="E522" t="str">
            <v>Fall</v>
          </cell>
          <cell r="F522" t="str">
            <v>Approved</v>
          </cell>
          <cell r="K522">
            <v>700000</v>
          </cell>
        </row>
        <row r="523">
          <cell r="B523" t="str">
            <v>Old Hundred Trace</v>
          </cell>
          <cell r="C523" t="str">
            <v>Taft-Mills Group</v>
          </cell>
          <cell r="D523" t="str">
            <v>FY 2024</v>
          </cell>
          <cell r="E523" t="str">
            <v>Fall</v>
          </cell>
          <cell r="F523" t="str">
            <v>Approved</v>
          </cell>
          <cell r="G523">
            <v>196695</v>
          </cell>
        </row>
        <row r="524">
          <cell r="B524" t="str">
            <v>One University Family</v>
          </cell>
          <cell r="C524" t="str">
            <v>SCG Development Partners, LLC</v>
          </cell>
          <cell r="D524" t="str">
            <v>FY 2024</v>
          </cell>
          <cell r="E524" t="str">
            <v>Fall</v>
          </cell>
          <cell r="F524" t="str">
            <v>Approved</v>
          </cell>
          <cell r="H524">
            <v>600000</v>
          </cell>
        </row>
        <row r="525">
          <cell r="B525" t="str">
            <v>One University Senior</v>
          </cell>
          <cell r="C525" t="str">
            <v>SCG Development Partners, LLC</v>
          </cell>
          <cell r="D525" t="str">
            <v>FY 2024</v>
          </cell>
          <cell r="E525" t="str">
            <v>Fall</v>
          </cell>
          <cell r="F525" t="str">
            <v>Approved</v>
          </cell>
          <cell r="H525">
            <v>600000</v>
          </cell>
        </row>
        <row r="526">
          <cell r="B526" t="str">
            <v>Overlook Ridge</v>
          </cell>
          <cell r="C526" t="str">
            <v>Surber Development and Consulting LLC</v>
          </cell>
          <cell r="D526" t="str">
            <v>FY 2024</v>
          </cell>
          <cell r="E526" t="str">
            <v>Fall</v>
          </cell>
          <cell r="F526" t="str">
            <v>Approved</v>
          </cell>
          <cell r="G526">
            <v>1344964</v>
          </cell>
          <cell r="I526">
            <v>696866</v>
          </cell>
          <cell r="K526">
            <v>900000</v>
          </cell>
        </row>
        <row r="527">
          <cell r="B527" t="str">
            <v>Pecan Acres Estates Phase II</v>
          </cell>
          <cell r="C527" t="str">
            <v>Petersburg Redevelopment and Housing Authority</v>
          </cell>
          <cell r="D527" t="str">
            <v>FY 2024</v>
          </cell>
          <cell r="E527" t="str">
            <v>Fall</v>
          </cell>
          <cell r="F527" t="str">
            <v>Approved</v>
          </cell>
          <cell r="G527">
            <v>1900000</v>
          </cell>
          <cell r="I527">
            <v>700000</v>
          </cell>
        </row>
        <row r="528">
          <cell r="B528" t="str">
            <v>Piedmont Habitat for Humanity- Keysville homes- 2024</v>
          </cell>
          <cell r="C528" t="str">
            <v>Piedmont Habitat for Humanity</v>
          </cell>
          <cell r="D528" t="str">
            <v>FY 2024</v>
          </cell>
          <cell r="E528" t="str">
            <v>Fall</v>
          </cell>
          <cell r="F528" t="str">
            <v>Approved</v>
          </cell>
          <cell r="K528">
            <v>629203</v>
          </cell>
        </row>
        <row r="529">
          <cell r="B529" t="str">
            <v>Project Homes New Construction Homes in Richmond 2023</v>
          </cell>
          <cell r="C529" t="str">
            <v>Project:Homes</v>
          </cell>
          <cell r="D529" t="str">
            <v>FY 2024</v>
          </cell>
          <cell r="E529" t="str">
            <v>Fall</v>
          </cell>
          <cell r="F529" t="str">
            <v>Approved</v>
          </cell>
          <cell r="K529">
            <v>699994</v>
          </cell>
        </row>
        <row r="530">
          <cell r="B530" t="str">
            <v>Rivermont School Apartments</v>
          </cell>
          <cell r="C530" t="str">
            <v>Landmark Asset Services, Inc</v>
          </cell>
          <cell r="D530" t="str">
            <v>FY 2024</v>
          </cell>
          <cell r="E530" t="str">
            <v>Fall</v>
          </cell>
          <cell r="F530" t="str">
            <v>Approved</v>
          </cell>
          <cell r="H530">
            <v>700000</v>
          </cell>
          <cell r="I530">
            <v>700000</v>
          </cell>
          <cell r="K530">
            <v>700000</v>
          </cell>
        </row>
        <row r="531">
          <cell r="B531" t="str">
            <v>SAW HFH Staunton Workforce Housing Project 2024</v>
          </cell>
          <cell r="C531" t="str">
            <v>Staunton-Augusta-Waynesboro Habitat for Humanity, Inc.</v>
          </cell>
          <cell r="D531" t="str">
            <v>FY 2024</v>
          </cell>
          <cell r="E531" t="str">
            <v>Fall</v>
          </cell>
          <cell r="F531" t="str">
            <v>Approved</v>
          </cell>
          <cell r="H531">
            <v>700000</v>
          </cell>
        </row>
        <row r="532">
          <cell r="B532" t="str">
            <v>Seeland Valley Apartments</v>
          </cell>
          <cell r="C532" t="str">
            <v>Landmark Asset Services, Inc</v>
          </cell>
          <cell r="D532" t="str">
            <v>FY 2024</v>
          </cell>
          <cell r="E532" t="str">
            <v>Fall</v>
          </cell>
          <cell r="F532" t="str">
            <v>Approved</v>
          </cell>
          <cell r="G532">
            <v>1200000</v>
          </cell>
          <cell r="I532">
            <v>700000</v>
          </cell>
        </row>
        <row r="533">
          <cell r="B533" t="str">
            <v>Seminary Road Phase IV PSH</v>
          </cell>
          <cell r="C533" t="str">
            <v>Alexandria Housing Development Corporation</v>
          </cell>
          <cell r="D533" t="str">
            <v>FY 2024</v>
          </cell>
          <cell r="E533" t="str">
            <v>Fall</v>
          </cell>
          <cell r="F533" t="str">
            <v>Approved</v>
          </cell>
          <cell r="G533">
            <v>252358</v>
          </cell>
        </row>
        <row r="534">
          <cell r="B534" t="str">
            <v>Somos Phase A</v>
          </cell>
          <cell r="C534" t="str">
            <v>SCG Development Partners, LLC</v>
          </cell>
          <cell r="D534" t="str">
            <v>FY 2024</v>
          </cell>
          <cell r="E534" t="str">
            <v>Fall</v>
          </cell>
          <cell r="F534" t="str">
            <v>Approved</v>
          </cell>
          <cell r="I534">
            <v>700000</v>
          </cell>
          <cell r="K534">
            <v>700000</v>
          </cell>
        </row>
        <row r="535">
          <cell r="B535" t="str">
            <v>Somos Phase B</v>
          </cell>
          <cell r="C535" t="str">
            <v>SCG Development Partners, LLC</v>
          </cell>
          <cell r="D535" t="str">
            <v>FY 2024</v>
          </cell>
          <cell r="E535" t="str">
            <v>Fall</v>
          </cell>
          <cell r="F535" t="str">
            <v>Approved</v>
          </cell>
          <cell r="I535">
            <v>700000</v>
          </cell>
          <cell r="K535">
            <v>700000</v>
          </cell>
        </row>
        <row r="536">
          <cell r="B536" t="str">
            <v>South Gate Apartments</v>
          </cell>
          <cell r="C536" t="str">
            <v>Genesis Properties</v>
          </cell>
          <cell r="D536" t="str">
            <v>FY 2024</v>
          </cell>
          <cell r="E536" t="str">
            <v>Fall</v>
          </cell>
          <cell r="F536" t="str">
            <v>Denied</v>
          </cell>
          <cell r="H536">
            <v>700000</v>
          </cell>
          <cell r="K536">
            <v>700000</v>
          </cell>
        </row>
        <row r="537">
          <cell r="B537" t="str">
            <v>Southwood Rentals I</v>
          </cell>
          <cell r="C537" t="str">
            <v>Greater Charlottesville Habitat for Humanity</v>
          </cell>
          <cell r="D537" t="str">
            <v>FY 2024</v>
          </cell>
          <cell r="E537" t="str">
            <v>Fall</v>
          </cell>
          <cell r="F537" t="str">
            <v>Approved</v>
          </cell>
          <cell r="H537">
            <v>900000</v>
          </cell>
          <cell r="K537">
            <v>900000</v>
          </cell>
        </row>
        <row r="538">
          <cell r="B538" t="str">
            <v>Southwood Village 3 Single-Family</v>
          </cell>
          <cell r="C538" t="str">
            <v>Greater Charlottesville Habitat for Humanity</v>
          </cell>
          <cell r="D538" t="str">
            <v>FY 2024</v>
          </cell>
          <cell r="E538" t="str">
            <v>Fall</v>
          </cell>
          <cell r="F538" t="str">
            <v>Approved</v>
          </cell>
          <cell r="H538">
            <v>700000</v>
          </cell>
        </row>
        <row r="539">
          <cell r="B539" t="str">
            <v>Southwood Village 3 Townhomes</v>
          </cell>
          <cell r="C539" t="str">
            <v>Greater Charlottesville Habitat for Humanity</v>
          </cell>
          <cell r="D539" t="str">
            <v>FY 2024</v>
          </cell>
          <cell r="E539" t="str">
            <v>Fall</v>
          </cell>
          <cell r="F539" t="str">
            <v>Approved</v>
          </cell>
          <cell r="H539">
            <v>700000</v>
          </cell>
        </row>
        <row r="540">
          <cell r="B540" t="str">
            <v>Swansboro Place</v>
          </cell>
          <cell r="C540" t="str">
            <v>Canterbury Enterprises, LLC.</v>
          </cell>
          <cell r="D540" t="str">
            <v>FY 2024</v>
          </cell>
          <cell r="E540" t="str">
            <v>Fall</v>
          </cell>
          <cell r="F540" t="str">
            <v>Approved</v>
          </cell>
          <cell r="G540">
            <v>2000000</v>
          </cell>
          <cell r="H540">
            <v>700000</v>
          </cell>
          <cell r="K540">
            <v>700000</v>
          </cell>
        </row>
        <row r="541">
          <cell r="B541" t="str">
            <v>Telestar Court</v>
          </cell>
          <cell r="C541" t="str">
            <v>Conifer, LLC</v>
          </cell>
          <cell r="D541" t="str">
            <v>FY 2024</v>
          </cell>
          <cell r="E541" t="str">
            <v>Fall</v>
          </cell>
          <cell r="F541" t="str">
            <v>Approved</v>
          </cell>
          <cell r="H541">
            <v>700000</v>
          </cell>
          <cell r="I541">
            <v>700000</v>
          </cell>
          <cell r="K541">
            <v>700000</v>
          </cell>
        </row>
        <row r="542">
          <cell r="B542" t="str">
            <v>The Harbor at Quantico Creek</v>
          </cell>
          <cell r="C542" t="str">
            <v>Community Housing Initiative, Inc.</v>
          </cell>
          <cell r="D542" t="str">
            <v>FY 2024</v>
          </cell>
          <cell r="E542" t="str">
            <v>Fall</v>
          </cell>
          <cell r="F542" t="str">
            <v>Approved</v>
          </cell>
          <cell r="G542">
            <v>2000000</v>
          </cell>
          <cell r="K542">
            <v>700000</v>
          </cell>
        </row>
        <row r="543">
          <cell r="B543" t="str">
            <v>The Lamb Center</v>
          </cell>
          <cell r="C543" t="str">
            <v>Wesley Housing Development Corporation</v>
          </cell>
          <cell r="D543" t="str">
            <v>FY 2024</v>
          </cell>
          <cell r="E543" t="str">
            <v>Fall</v>
          </cell>
          <cell r="F543" t="str">
            <v>Approved</v>
          </cell>
          <cell r="H543">
            <v>600000</v>
          </cell>
        </row>
        <row r="544">
          <cell r="B544" t="str">
            <v>The Landing at Mason's Bridge</v>
          </cell>
          <cell r="C544" t="str">
            <v>The Lawson Companies</v>
          </cell>
          <cell r="D544" t="str">
            <v>FY 2024</v>
          </cell>
          <cell r="E544" t="str">
            <v>Fall</v>
          </cell>
          <cell r="F544" t="str">
            <v>Approved</v>
          </cell>
          <cell r="K544">
            <v>700000</v>
          </cell>
        </row>
        <row r="545">
          <cell r="B545" t="str">
            <v>The Oak Grove Townhomes</v>
          </cell>
          <cell r="C545" t="str">
            <v>The Maggie Walker Community Land Trust</v>
          </cell>
          <cell r="D545" t="str">
            <v>FY 2024</v>
          </cell>
          <cell r="E545" t="str">
            <v>Fall</v>
          </cell>
          <cell r="F545" t="str">
            <v>Approved</v>
          </cell>
          <cell r="K545">
            <v>700000</v>
          </cell>
        </row>
        <row r="546">
          <cell r="B546" t="str">
            <v>The ZeroPak Phase I</v>
          </cell>
          <cell r="C546" t="str">
            <v>ZeroPak Development LLC</v>
          </cell>
          <cell r="D546" t="str">
            <v>FY 2024</v>
          </cell>
          <cell r="E546" t="str">
            <v>Fall</v>
          </cell>
          <cell r="F546" t="str">
            <v>Approved</v>
          </cell>
          <cell r="H546">
            <v>700000</v>
          </cell>
          <cell r="K546">
            <v>700000</v>
          </cell>
        </row>
        <row r="547">
          <cell r="B547" t="str">
            <v>Tidewater Gardens A</v>
          </cell>
          <cell r="C547" t="str">
            <v>brinshore/evp</v>
          </cell>
          <cell r="D547" t="str">
            <v>FY 2024</v>
          </cell>
          <cell r="E547" t="str">
            <v>Fall</v>
          </cell>
          <cell r="F547" t="str">
            <v>Approved</v>
          </cell>
          <cell r="I547">
            <v>700000</v>
          </cell>
        </row>
        <row r="548">
          <cell r="B548" t="str">
            <v>Tidewater Gardens B1</v>
          </cell>
          <cell r="C548" t="str">
            <v>brinshore/evp</v>
          </cell>
          <cell r="D548" t="str">
            <v>FY 2024</v>
          </cell>
          <cell r="E548" t="str">
            <v>Fall</v>
          </cell>
          <cell r="F548" t="str">
            <v>Approved</v>
          </cell>
          <cell r="G548">
            <v>2000000</v>
          </cell>
          <cell r="I548">
            <v>700000</v>
          </cell>
        </row>
        <row r="549">
          <cell r="B549" t="str">
            <v>Tidewater Gardens B2</v>
          </cell>
          <cell r="C549" t="str">
            <v>brinshore/evp</v>
          </cell>
          <cell r="D549" t="str">
            <v>FY 2024</v>
          </cell>
          <cell r="E549" t="str">
            <v>Fall</v>
          </cell>
          <cell r="F549" t="str">
            <v>Approved</v>
          </cell>
          <cell r="G549">
            <v>2000000</v>
          </cell>
          <cell r="I549">
            <v>700000</v>
          </cell>
        </row>
        <row r="550">
          <cell r="B550" t="str">
            <v>Tranquility at the Lakes II</v>
          </cell>
          <cell r="C550" t="str">
            <v>Virginia Beach Community Development Corporation</v>
          </cell>
          <cell r="D550" t="str">
            <v>FY 2024</v>
          </cell>
          <cell r="E550" t="str">
            <v>Fall</v>
          </cell>
          <cell r="F550" t="str">
            <v>Approved</v>
          </cell>
          <cell r="G550">
            <v>108699</v>
          </cell>
          <cell r="K550">
            <v>200000</v>
          </cell>
        </row>
        <row r="551">
          <cell r="B551" t="str">
            <v>Witter Place</v>
          </cell>
          <cell r="C551" t="str">
            <v>Community Housing Partners</v>
          </cell>
          <cell r="D551" t="str">
            <v>FY 2024</v>
          </cell>
          <cell r="E551" t="str">
            <v>Fall</v>
          </cell>
          <cell r="F551" t="str">
            <v>Approved</v>
          </cell>
          <cell r="G551">
            <v>2000000</v>
          </cell>
          <cell r="H551">
            <v>700000</v>
          </cell>
          <cell r="K551">
            <v>700000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C9C1-EB66-4E31-9445-B05B1FB9469D}">
  <dimension ref="A1:L500"/>
  <sheetViews>
    <sheetView tabSelected="1" topLeftCell="B1" workbookViewId="0">
      <selection activeCell="K8" sqref="K8"/>
    </sheetView>
  </sheetViews>
  <sheetFormatPr defaultRowHeight="15" customHeight="1"/>
  <cols>
    <col min="1" max="1" width="0" hidden="1" customWidth="1"/>
    <col min="2" max="2" width="46.28515625" customWidth="1"/>
    <col min="3" max="3" width="45.28515625" bestFit="1" customWidth="1"/>
    <col min="4" max="4" width="45.28515625" style="13" customWidth="1"/>
    <col min="8" max="8" width="19.85546875" style="23" bestFit="1" customWidth="1"/>
    <col min="9" max="9" width="19.42578125" style="13" bestFit="1" customWidth="1"/>
    <col min="10" max="10" width="16.85546875" bestFit="1" customWidth="1"/>
    <col min="11" max="11" width="16.28515625" bestFit="1" customWidth="1"/>
    <col min="12" max="12" width="15.140625" bestFit="1" customWidth="1"/>
  </cols>
  <sheetData>
    <row r="1" spans="1:12" s="2" customFormat="1">
      <c r="A1" s="5" t="s">
        <v>0</v>
      </c>
      <c r="B1" s="5" t="s">
        <v>1</v>
      </c>
      <c r="C1" s="5" t="s">
        <v>2</v>
      </c>
      <c r="D1" s="12" t="s">
        <v>3</v>
      </c>
      <c r="E1" s="5" t="s">
        <v>4</v>
      </c>
      <c r="F1" s="5" t="s">
        <v>5</v>
      </c>
      <c r="G1" s="5" t="s">
        <v>6</v>
      </c>
      <c r="H1" s="22" t="s">
        <v>7</v>
      </c>
      <c r="I1" s="25" t="s">
        <v>8</v>
      </c>
      <c r="J1" s="6" t="s">
        <v>9</v>
      </c>
      <c r="K1" s="6" t="s">
        <v>10</v>
      </c>
      <c r="L1" s="6" t="s">
        <v>11</v>
      </c>
    </row>
    <row r="2" spans="1:12">
      <c r="A2" s="7" t="s">
        <v>12</v>
      </c>
      <c r="B2" s="7" t="s">
        <v>13</v>
      </c>
      <c r="C2" s="7" t="s">
        <v>14</v>
      </c>
      <c r="D2" s="11" t="str">
        <f>VLOOKUP(B2,Sheet1!A:B,2,FALSE)</f>
        <v>Rental Rehab</v>
      </c>
      <c r="E2" s="7" t="s">
        <v>15</v>
      </c>
      <c r="F2" s="7" t="s">
        <v>16</v>
      </c>
      <c r="G2" s="7" t="s">
        <v>17</v>
      </c>
      <c r="J2" s="8">
        <v>397500</v>
      </c>
    </row>
    <row r="3" spans="1:12">
      <c r="A3" s="7" t="s">
        <v>18</v>
      </c>
      <c r="B3" s="7" t="s">
        <v>19</v>
      </c>
      <c r="C3" s="7" t="s">
        <v>20</v>
      </c>
      <c r="D3" s="11" t="str">
        <f>VLOOKUP(B3,'Funded Projects-VHTF'!B:P,15,FALSE)</f>
        <v>Rental Rehab</v>
      </c>
      <c r="E3" s="7" t="s">
        <v>15</v>
      </c>
      <c r="F3" s="7" t="s">
        <v>16</v>
      </c>
      <c r="G3" s="7" t="s">
        <v>17</v>
      </c>
      <c r="H3" s="24">
        <v>700000</v>
      </c>
    </row>
    <row r="4" spans="1:12">
      <c r="A4" s="7" t="s">
        <v>21</v>
      </c>
      <c r="B4" s="7" t="s">
        <v>22</v>
      </c>
      <c r="C4" s="7" t="s">
        <v>23</v>
      </c>
      <c r="D4" s="11" t="str">
        <f>VLOOKUP(B4,'Funded Projects-VHTF'!B:P,15,FALSE)</f>
        <v>Rental New Construction</v>
      </c>
      <c r="E4" s="7" t="s">
        <v>15</v>
      </c>
      <c r="F4" s="7" t="s">
        <v>16</v>
      </c>
      <c r="G4" s="7" t="s">
        <v>17</v>
      </c>
      <c r="J4" s="8">
        <v>700000</v>
      </c>
    </row>
    <row r="5" spans="1:12">
      <c r="A5" s="7" t="s">
        <v>24</v>
      </c>
      <c r="B5" s="7" t="s">
        <v>25</v>
      </c>
      <c r="C5" s="7" t="s">
        <v>26</v>
      </c>
      <c r="D5" s="11" t="str">
        <f>VLOOKUP(B5,'Funded Projects-VHTF'!B:P,15,FALSE)</f>
        <v>Rental New Construction</v>
      </c>
      <c r="E5" s="7" t="s">
        <v>15</v>
      </c>
      <c r="F5" s="7" t="s">
        <v>16</v>
      </c>
      <c r="G5" s="7" t="s">
        <v>17</v>
      </c>
      <c r="H5" s="24">
        <v>700000</v>
      </c>
    </row>
    <row r="6" spans="1:12">
      <c r="A6" s="7" t="s">
        <v>27</v>
      </c>
      <c r="B6" s="7" t="s">
        <v>28</v>
      </c>
      <c r="C6" s="7" t="s">
        <v>29</v>
      </c>
      <c r="D6" s="11" t="str">
        <f>VLOOKUP(B6,Sheet1!A:B,2,FALSE)</f>
        <v>Rental Rehab</v>
      </c>
      <c r="E6" s="7" t="s">
        <v>15</v>
      </c>
      <c r="F6" s="7" t="s">
        <v>16</v>
      </c>
      <c r="G6" s="7" t="s">
        <v>17</v>
      </c>
      <c r="J6" s="8">
        <v>200000</v>
      </c>
    </row>
    <row r="7" spans="1:12">
      <c r="A7" s="7" t="s">
        <v>30</v>
      </c>
      <c r="B7" s="7" t="s">
        <v>31</v>
      </c>
      <c r="C7" s="7" t="s">
        <v>32</v>
      </c>
      <c r="D7" s="11" t="str">
        <f>VLOOKUP(B7,'Funded Projects-VHTF'!B:P,15,FALSE)</f>
        <v>Rental Rehab</v>
      </c>
      <c r="E7" s="7" t="s">
        <v>15</v>
      </c>
      <c r="F7" s="7" t="s">
        <v>33</v>
      </c>
      <c r="G7" s="7" t="s">
        <v>17</v>
      </c>
      <c r="H7" s="24">
        <v>550000</v>
      </c>
      <c r="J7" s="8">
        <v>550000</v>
      </c>
    </row>
    <row r="8" spans="1:12">
      <c r="A8" s="7" t="s">
        <v>34</v>
      </c>
      <c r="B8" s="7" t="s">
        <v>35</v>
      </c>
      <c r="C8" s="7" t="s">
        <v>36</v>
      </c>
      <c r="D8" s="11" t="str">
        <f>VLOOKUP(B8,Sheet1!A:B,2,FALSE)</f>
        <v>Rental Rehab</v>
      </c>
      <c r="E8" s="7" t="s">
        <v>15</v>
      </c>
      <c r="F8" s="7" t="s">
        <v>33</v>
      </c>
      <c r="G8" s="7" t="s">
        <v>17</v>
      </c>
      <c r="K8" s="8">
        <v>500000</v>
      </c>
    </row>
    <row r="9" spans="1:12">
      <c r="A9" s="7" t="s">
        <v>37</v>
      </c>
      <c r="B9" s="7" t="s">
        <v>38</v>
      </c>
      <c r="C9" s="7" t="s">
        <v>39</v>
      </c>
      <c r="D9" s="11" t="str">
        <f>VLOOKUP(B9,Sheet1!A:B,2,FALSE)</f>
        <v>Rental New Construction</v>
      </c>
      <c r="E9" s="7" t="s">
        <v>15</v>
      </c>
      <c r="F9" s="7" t="s">
        <v>33</v>
      </c>
      <c r="G9" s="7" t="s">
        <v>17</v>
      </c>
      <c r="K9" s="8">
        <v>750000</v>
      </c>
    </row>
    <row r="10" spans="1:12">
      <c r="A10" s="7" t="s">
        <v>40</v>
      </c>
      <c r="B10" s="7" t="s">
        <v>41</v>
      </c>
      <c r="C10" s="7" t="s">
        <v>42</v>
      </c>
      <c r="D10" s="11" t="str">
        <f>VLOOKUP(B10,Sheet1!A:B,2,FALSE)</f>
        <v>Rental Rehab</v>
      </c>
      <c r="E10" s="7" t="s">
        <v>15</v>
      </c>
      <c r="F10" s="7" t="s">
        <v>33</v>
      </c>
      <c r="G10" s="7" t="s">
        <v>17</v>
      </c>
      <c r="H10" s="24">
        <v>380000</v>
      </c>
      <c r="J10" s="8">
        <v>615900</v>
      </c>
    </row>
    <row r="11" spans="1:12">
      <c r="A11" s="7" t="s">
        <v>43</v>
      </c>
      <c r="B11" s="7" t="s">
        <v>44</v>
      </c>
      <c r="C11" s="7" t="s">
        <v>45</v>
      </c>
      <c r="D11" s="11" t="str">
        <f>VLOOKUP(B11,'Funded Projects-VHTF'!B:P,15,FALSE)</f>
        <v>Rental Rehab</v>
      </c>
      <c r="E11" s="7" t="s">
        <v>15</v>
      </c>
      <c r="F11" s="7" t="s">
        <v>33</v>
      </c>
      <c r="G11" s="7" t="s">
        <v>17</v>
      </c>
      <c r="H11" s="24">
        <v>700000</v>
      </c>
    </row>
    <row r="12" spans="1:12">
      <c r="A12" s="7" t="s">
        <v>46</v>
      </c>
      <c r="B12" s="7" t="s">
        <v>47</v>
      </c>
      <c r="C12" s="7" t="s">
        <v>48</v>
      </c>
      <c r="D12" s="11" t="str">
        <f>VLOOKUP(B12,'Funded Projects-VHTF'!B:P,15,FALSE)</f>
        <v>Rental New Construction</v>
      </c>
      <c r="E12" s="7" t="s">
        <v>15</v>
      </c>
      <c r="F12" s="7" t="s">
        <v>33</v>
      </c>
      <c r="G12" s="7" t="s">
        <v>17</v>
      </c>
      <c r="H12" s="24">
        <v>371975</v>
      </c>
    </row>
    <row r="13" spans="1:12">
      <c r="A13" s="7" t="s">
        <v>49</v>
      </c>
      <c r="B13" s="7" t="s">
        <v>50</v>
      </c>
      <c r="C13" s="7" t="s">
        <v>32</v>
      </c>
      <c r="D13" s="11" t="str">
        <f>VLOOKUP(B13,'Funded Projects-VHTF'!B:P,15,FALSE)</f>
        <v>Rental Rehab</v>
      </c>
      <c r="E13" s="7" t="s">
        <v>15</v>
      </c>
      <c r="F13" s="7" t="s">
        <v>33</v>
      </c>
      <c r="G13" s="7" t="s">
        <v>17</v>
      </c>
      <c r="H13" s="24">
        <v>700000</v>
      </c>
      <c r="J13" s="8">
        <v>700000</v>
      </c>
      <c r="K13" s="8">
        <v>600000</v>
      </c>
    </row>
    <row r="14" spans="1:12">
      <c r="A14" s="7" t="s">
        <v>51</v>
      </c>
      <c r="B14" s="7" t="s">
        <v>52</v>
      </c>
      <c r="C14" s="7" t="s">
        <v>53</v>
      </c>
      <c r="D14" s="11" t="str">
        <f>VLOOKUP(B14,'Funded Projects-VHTF'!B:P,15,FALSE)</f>
        <v>Rental Rehab</v>
      </c>
      <c r="E14" s="7" t="s">
        <v>15</v>
      </c>
      <c r="F14" s="7" t="s">
        <v>33</v>
      </c>
      <c r="G14" s="7" t="s">
        <v>17</v>
      </c>
      <c r="H14" s="24">
        <v>512398</v>
      </c>
    </row>
    <row r="15" spans="1:12">
      <c r="A15" s="7" t="s">
        <v>54</v>
      </c>
      <c r="B15" s="7" t="s">
        <v>55</v>
      </c>
      <c r="C15" s="7" t="s">
        <v>56</v>
      </c>
      <c r="D15" s="11" t="str">
        <f>VLOOKUP(B15,Sheet1!A:B,2,FALSE)</f>
        <v>Rental Rehab</v>
      </c>
      <c r="E15" s="7" t="s">
        <v>15</v>
      </c>
      <c r="F15" s="7" t="s">
        <v>33</v>
      </c>
      <c r="G15" s="7" t="s">
        <v>17</v>
      </c>
      <c r="K15" s="8">
        <v>800000</v>
      </c>
    </row>
    <row r="16" spans="1:12">
      <c r="A16" s="7" t="s">
        <v>57</v>
      </c>
      <c r="B16" s="7" t="s">
        <v>58</v>
      </c>
      <c r="C16" s="7" t="s">
        <v>59</v>
      </c>
      <c r="D16" s="11" t="str">
        <f>VLOOKUP(B16,Sheet1!A:B,2,FALSE)</f>
        <v>Rental New Construction</v>
      </c>
      <c r="E16" s="7" t="s">
        <v>15</v>
      </c>
      <c r="F16" s="7" t="s">
        <v>33</v>
      </c>
      <c r="G16" s="7" t="s">
        <v>17</v>
      </c>
      <c r="K16" s="8">
        <v>300000</v>
      </c>
    </row>
    <row r="17" spans="1:11">
      <c r="A17" s="7" t="s">
        <v>60</v>
      </c>
      <c r="B17" s="7" t="s">
        <v>61</v>
      </c>
      <c r="C17" s="7" t="s">
        <v>42</v>
      </c>
      <c r="D17" s="11" t="str">
        <f>VLOOKUP(B17,'Funded Projects-VHTF'!B:P,15,FALSE)</f>
        <v>Rental New Construction</v>
      </c>
      <c r="E17" s="7" t="s">
        <v>15</v>
      </c>
      <c r="F17" s="7" t="s">
        <v>33</v>
      </c>
      <c r="G17" s="7" t="s">
        <v>17</v>
      </c>
      <c r="H17" s="24">
        <v>400000</v>
      </c>
      <c r="J17" s="8">
        <v>567300</v>
      </c>
    </row>
    <row r="18" spans="1:11">
      <c r="A18" s="7" t="s">
        <v>62</v>
      </c>
      <c r="B18" s="7" t="s">
        <v>63</v>
      </c>
      <c r="C18" s="7" t="s">
        <v>53</v>
      </c>
      <c r="D18" s="11" t="str">
        <f>VLOOKUP(B18,'Funded Projects-VHTF'!B:P,15,FALSE)</f>
        <v>Rental New Construction</v>
      </c>
      <c r="E18" s="7" t="s">
        <v>15</v>
      </c>
      <c r="F18" s="7" t="s">
        <v>33</v>
      </c>
      <c r="G18" s="7" t="s">
        <v>17</v>
      </c>
      <c r="H18" s="24">
        <v>700000</v>
      </c>
    </row>
    <row r="19" spans="1:11">
      <c r="A19" s="7" t="s">
        <v>64</v>
      </c>
      <c r="B19" s="7" t="s">
        <v>65</v>
      </c>
      <c r="C19" s="7" t="s">
        <v>36</v>
      </c>
      <c r="D19" s="11" t="str">
        <f>VLOOKUP(B19,Sheet1!A:B,2,FALSE)</f>
        <v>Rental Rehab</v>
      </c>
      <c r="E19" s="7" t="s">
        <v>15</v>
      </c>
      <c r="F19" s="7" t="s">
        <v>33</v>
      </c>
      <c r="G19" s="7" t="s">
        <v>17</v>
      </c>
      <c r="K19" s="8">
        <v>700000</v>
      </c>
    </row>
    <row r="20" spans="1:11">
      <c r="A20" s="7" t="s">
        <v>66</v>
      </c>
      <c r="B20" s="7" t="s">
        <v>67</v>
      </c>
      <c r="C20" s="7" t="s">
        <v>32</v>
      </c>
      <c r="D20" s="11" t="s">
        <v>68</v>
      </c>
      <c r="E20" s="7" t="s">
        <v>69</v>
      </c>
      <c r="F20" s="7" t="s">
        <v>16</v>
      </c>
      <c r="G20" s="7" t="s">
        <v>70</v>
      </c>
      <c r="H20" s="24">
        <v>700000</v>
      </c>
      <c r="I20" s="26">
        <v>1335002.8</v>
      </c>
      <c r="J20" s="8">
        <v>700000</v>
      </c>
    </row>
    <row r="21" spans="1:11">
      <c r="A21" s="7" t="s">
        <v>71</v>
      </c>
      <c r="B21" s="7" t="s">
        <v>72</v>
      </c>
      <c r="C21" s="7" t="s">
        <v>26</v>
      </c>
      <c r="D21" s="11" t="s">
        <v>68</v>
      </c>
      <c r="E21" s="7" t="s">
        <v>73</v>
      </c>
      <c r="F21" s="7" t="s">
        <v>16</v>
      </c>
      <c r="G21" s="7" t="s">
        <v>17</v>
      </c>
      <c r="H21" s="24">
        <v>700000</v>
      </c>
    </row>
    <row r="22" spans="1:11">
      <c r="A22" s="7" t="s">
        <v>74</v>
      </c>
      <c r="B22" s="7" t="s">
        <v>75</v>
      </c>
      <c r="C22" s="7" t="s">
        <v>76</v>
      </c>
      <c r="D22" s="11" t="str">
        <f>VLOOKUP(B22,Sheet1!A:B,2,FALSE)</f>
        <v>Rental Rehab</v>
      </c>
      <c r="E22" s="7" t="s">
        <v>73</v>
      </c>
      <c r="F22" s="7" t="s">
        <v>16</v>
      </c>
      <c r="G22" s="7" t="s">
        <v>17</v>
      </c>
      <c r="H22" s="24">
        <v>426424</v>
      </c>
    </row>
    <row r="23" spans="1:11">
      <c r="A23" s="7" t="s">
        <v>77</v>
      </c>
      <c r="B23" s="7" t="s">
        <v>78</v>
      </c>
      <c r="C23" s="7" t="s">
        <v>29</v>
      </c>
      <c r="D23" s="11" t="str">
        <f>VLOOKUP(B23,Sheet1!A:B,2,FALSE)</f>
        <v>Rental New Construction</v>
      </c>
      <c r="E23" s="7" t="s">
        <v>73</v>
      </c>
      <c r="F23" s="7" t="s">
        <v>16</v>
      </c>
      <c r="G23" s="7" t="s">
        <v>17</v>
      </c>
      <c r="J23" s="8">
        <v>500000</v>
      </c>
    </row>
    <row r="24" spans="1:11">
      <c r="A24" s="7" t="s">
        <v>79</v>
      </c>
      <c r="B24" s="7" t="s">
        <v>80</v>
      </c>
      <c r="C24" s="7" t="s">
        <v>36</v>
      </c>
      <c r="D24" s="11" t="str">
        <f>VLOOKUP(B24,Sheet1!A:B,2,FALSE)</f>
        <v>Rental Rehab</v>
      </c>
      <c r="E24" s="7" t="s">
        <v>73</v>
      </c>
      <c r="F24" s="7" t="s">
        <v>16</v>
      </c>
      <c r="G24" s="7" t="s">
        <v>17</v>
      </c>
      <c r="K24" s="8">
        <v>500000</v>
      </c>
    </row>
    <row r="25" spans="1:11">
      <c r="A25" s="7" t="s">
        <v>81</v>
      </c>
      <c r="B25" s="7" t="s">
        <v>82</v>
      </c>
      <c r="C25" s="7" t="s">
        <v>83</v>
      </c>
      <c r="D25" s="11" t="str">
        <f>VLOOKUP(B25,Sheet1!A:B,2,FALSE)</f>
        <v>Rental New Construction</v>
      </c>
      <c r="E25" s="7" t="s">
        <v>73</v>
      </c>
      <c r="F25" s="7" t="s">
        <v>16</v>
      </c>
      <c r="G25" s="7" t="s">
        <v>17</v>
      </c>
      <c r="H25" s="24">
        <v>350000</v>
      </c>
    </row>
    <row r="26" spans="1:11">
      <c r="A26" s="7" t="s">
        <v>84</v>
      </c>
      <c r="B26" s="7" t="s">
        <v>85</v>
      </c>
      <c r="C26" s="7" t="s">
        <v>42</v>
      </c>
      <c r="D26" s="11" t="str">
        <f>VLOOKUP(B26,Sheet1!A:B,2,FALSE)</f>
        <v>Rental Rehab</v>
      </c>
      <c r="E26" s="7" t="s">
        <v>73</v>
      </c>
      <c r="F26" s="7" t="s">
        <v>33</v>
      </c>
      <c r="G26" s="7" t="s">
        <v>17</v>
      </c>
      <c r="J26" s="8">
        <v>700000</v>
      </c>
    </row>
    <row r="27" spans="1:11">
      <c r="A27" s="7" t="s">
        <v>86</v>
      </c>
      <c r="B27" s="7" t="s">
        <v>87</v>
      </c>
      <c r="C27" s="7" t="s">
        <v>32</v>
      </c>
      <c r="D27" s="11" t="s">
        <v>68</v>
      </c>
      <c r="E27" s="7" t="s">
        <v>69</v>
      </c>
      <c r="F27" s="7" t="s">
        <v>16</v>
      </c>
      <c r="G27" s="7" t="s">
        <v>70</v>
      </c>
      <c r="H27" s="24">
        <v>900000</v>
      </c>
      <c r="I27" s="26">
        <v>1459596</v>
      </c>
      <c r="J27" s="8">
        <v>900000</v>
      </c>
    </row>
    <row r="28" spans="1:11">
      <c r="A28" s="7" t="s">
        <v>88</v>
      </c>
      <c r="B28" s="7" t="s">
        <v>89</v>
      </c>
      <c r="C28" s="7" t="s">
        <v>90</v>
      </c>
      <c r="D28" s="11" t="str">
        <f>VLOOKUP(B28,'Funded Projects-VHTF'!B:P,15,FALSE)</f>
        <v>Rental New Construction</v>
      </c>
      <c r="E28" s="7" t="s">
        <v>73</v>
      </c>
      <c r="F28" s="7" t="s">
        <v>33</v>
      </c>
      <c r="G28" s="7" t="s">
        <v>17</v>
      </c>
      <c r="H28" s="24">
        <v>800000</v>
      </c>
      <c r="K28" s="8">
        <v>800000</v>
      </c>
    </row>
    <row r="29" spans="1:11">
      <c r="A29" s="7" t="s">
        <v>91</v>
      </c>
      <c r="B29" s="7" t="s">
        <v>92</v>
      </c>
      <c r="C29" s="7" t="s">
        <v>93</v>
      </c>
      <c r="D29" s="11" t="str">
        <f>VLOOKUP(B29,Sheet1!A:B,2,FALSE)</f>
        <v>Rental Rehab</v>
      </c>
      <c r="E29" s="7" t="s">
        <v>73</v>
      </c>
      <c r="F29" s="7" t="s">
        <v>33</v>
      </c>
      <c r="G29" s="7" t="s">
        <v>17</v>
      </c>
      <c r="J29" s="8">
        <v>450000</v>
      </c>
    </row>
    <row r="30" spans="1:11">
      <c r="A30" s="7" t="s">
        <v>94</v>
      </c>
      <c r="B30" s="7" t="s">
        <v>95</v>
      </c>
      <c r="C30" s="7" t="s">
        <v>96</v>
      </c>
      <c r="D30" s="11" t="str">
        <f>VLOOKUP(B30,Sheet1!A:B,2,FALSE)</f>
        <v>Rental Rehab</v>
      </c>
      <c r="E30" s="7" t="s">
        <v>73</v>
      </c>
      <c r="F30" s="7" t="s">
        <v>33</v>
      </c>
      <c r="G30" s="7" t="s">
        <v>17</v>
      </c>
      <c r="K30" s="8">
        <v>800000</v>
      </c>
    </row>
    <row r="31" spans="1:11">
      <c r="A31" s="7" t="s">
        <v>97</v>
      </c>
      <c r="B31" s="7" t="s">
        <v>98</v>
      </c>
      <c r="C31" s="7" t="s">
        <v>99</v>
      </c>
      <c r="D31" s="11" t="str">
        <f>VLOOKUP(B31,Sheet1!A:B,2,FALSE)</f>
        <v>Rental New Construction</v>
      </c>
      <c r="E31" s="7" t="s">
        <v>73</v>
      </c>
      <c r="F31" s="7" t="s">
        <v>33</v>
      </c>
      <c r="G31" s="7" t="s">
        <v>17</v>
      </c>
      <c r="K31" s="8">
        <v>600000</v>
      </c>
    </row>
    <row r="32" spans="1:11">
      <c r="A32" s="7" t="s">
        <v>100</v>
      </c>
      <c r="B32" s="7" t="s">
        <v>61</v>
      </c>
      <c r="C32" s="7" t="s">
        <v>42</v>
      </c>
      <c r="D32" s="11" t="str">
        <f>VLOOKUP(B32,'Funded Projects-VHTF'!B:P,15,FALSE)</f>
        <v>Rental New Construction</v>
      </c>
      <c r="E32" s="7" t="s">
        <v>73</v>
      </c>
      <c r="F32" s="7" t="s">
        <v>33</v>
      </c>
      <c r="G32" s="7" t="s">
        <v>17</v>
      </c>
      <c r="H32" s="24">
        <v>340010</v>
      </c>
    </row>
    <row r="33" spans="1:12">
      <c r="A33" s="7" t="s">
        <v>101</v>
      </c>
      <c r="B33" s="7" t="s">
        <v>102</v>
      </c>
      <c r="C33" s="7" t="s">
        <v>103</v>
      </c>
      <c r="D33" s="11" t="s">
        <v>68</v>
      </c>
      <c r="E33" s="7" t="s">
        <v>69</v>
      </c>
      <c r="F33" s="7" t="s">
        <v>16</v>
      </c>
      <c r="G33" s="7" t="s">
        <v>70</v>
      </c>
      <c r="H33" s="24">
        <v>900000</v>
      </c>
      <c r="I33" s="26">
        <v>2000000</v>
      </c>
      <c r="J33" s="8">
        <v>600000</v>
      </c>
      <c r="K33" s="8">
        <v>900000</v>
      </c>
    </row>
    <row r="34" spans="1:12">
      <c r="A34" s="7" t="s">
        <v>104</v>
      </c>
      <c r="B34" s="7" t="s">
        <v>105</v>
      </c>
      <c r="C34" s="7" t="s">
        <v>106</v>
      </c>
      <c r="D34" s="11" t="str">
        <f>VLOOKUP(B34,'Funded Projects-VHTF'!B:P,15,FALSE)</f>
        <v>Rental New Construction</v>
      </c>
      <c r="E34" s="7" t="s">
        <v>73</v>
      </c>
      <c r="F34" s="7" t="s">
        <v>33</v>
      </c>
      <c r="G34" s="7" t="s">
        <v>17</v>
      </c>
      <c r="H34" s="24">
        <v>500000</v>
      </c>
      <c r="J34" s="8">
        <v>700000</v>
      </c>
    </row>
    <row r="35" spans="1:12">
      <c r="A35" s="7" t="s">
        <v>107</v>
      </c>
      <c r="B35" s="7" t="s">
        <v>108</v>
      </c>
      <c r="C35" s="7" t="s">
        <v>45</v>
      </c>
      <c r="D35" s="11" t="str">
        <f>VLOOKUP(B35,'Funded Projects-VHTF'!B:P,15,FALSE)</f>
        <v>Rental New Construction</v>
      </c>
      <c r="E35" s="7" t="s">
        <v>109</v>
      </c>
      <c r="F35" s="7" t="s">
        <v>16</v>
      </c>
      <c r="G35" s="7" t="s">
        <v>17</v>
      </c>
      <c r="H35" s="24">
        <v>700000</v>
      </c>
    </row>
    <row r="36" spans="1:12">
      <c r="A36" s="7" t="s">
        <v>110</v>
      </c>
      <c r="B36" s="7" t="s">
        <v>111</v>
      </c>
      <c r="C36" s="7" t="s">
        <v>32</v>
      </c>
      <c r="D36" s="11" t="str">
        <f>VLOOKUP(B36,'Funded Projects-VHTF'!B:P,15,FALSE)</f>
        <v>Rental New Construction</v>
      </c>
      <c r="E36" s="7" t="s">
        <v>109</v>
      </c>
      <c r="F36" s="7" t="s">
        <v>16</v>
      </c>
      <c r="G36" s="7" t="s">
        <v>17</v>
      </c>
      <c r="H36" s="24">
        <v>700000</v>
      </c>
    </row>
    <row r="37" spans="1:12">
      <c r="A37" s="7" t="s">
        <v>112</v>
      </c>
      <c r="B37" s="7" t="s">
        <v>113</v>
      </c>
      <c r="C37" s="7" t="s">
        <v>114</v>
      </c>
      <c r="D37" s="11" t="str">
        <f>VLOOKUP(B37,'Funded Projects-VHTF'!B:P,15,FALSE)</f>
        <v>Rental New Construction</v>
      </c>
      <c r="E37" s="7" t="s">
        <v>109</v>
      </c>
      <c r="F37" s="7" t="s">
        <v>16</v>
      </c>
      <c r="G37" s="7" t="s">
        <v>17</v>
      </c>
      <c r="H37" s="24">
        <v>700000</v>
      </c>
    </row>
    <row r="38" spans="1:12">
      <c r="A38" s="7" t="s">
        <v>115</v>
      </c>
      <c r="B38" s="7" t="s">
        <v>116</v>
      </c>
      <c r="C38" s="7" t="s">
        <v>117</v>
      </c>
      <c r="D38" s="11" t="str">
        <f>VLOOKUP(B38,'Funded Projects-VHTF'!B:P,15,FALSE)</f>
        <v>Rental Rehab</v>
      </c>
      <c r="E38" s="7" t="s">
        <v>109</v>
      </c>
      <c r="F38" s="7" t="s">
        <v>16</v>
      </c>
      <c r="G38" s="7" t="s">
        <v>17</v>
      </c>
      <c r="H38" s="24">
        <v>800000</v>
      </c>
    </row>
    <row r="39" spans="1:12">
      <c r="A39" s="7" t="s">
        <v>118</v>
      </c>
      <c r="B39" s="7" t="s">
        <v>119</v>
      </c>
      <c r="C39" s="7" t="s">
        <v>120</v>
      </c>
      <c r="D39" s="11" t="str">
        <f>VLOOKUP(B39,Sheet1!A:B,2,FALSE)</f>
        <v>Rental Rehab</v>
      </c>
      <c r="E39" s="7" t="s">
        <v>109</v>
      </c>
      <c r="F39" s="7" t="s">
        <v>16</v>
      </c>
      <c r="G39" s="7" t="s">
        <v>17</v>
      </c>
      <c r="L39" s="8">
        <v>300000</v>
      </c>
    </row>
    <row r="40" spans="1:12">
      <c r="A40" s="7" t="s">
        <v>121</v>
      </c>
      <c r="B40" s="7" t="s">
        <v>122</v>
      </c>
      <c r="C40" s="7" t="s">
        <v>123</v>
      </c>
      <c r="D40" s="11" t="str">
        <f>VLOOKUP(B40,'Funded Projects-VHTF'!B:P,15,FALSE)</f>
        <v>Rental New Construction</v>
      </c>
      <c r="E40" s="7" t="s">
        <v>109</v>
      </c>
      <c r="F40" s="7" t="s">
        <v>16</v>
      </c>
      <c r="G40" s="7" t="s">
        <v>17</v>
      </c>
      <c r="H40" s="24">
        <v>500000</v>
      </c>
      <c r="J40" s="8">
        <v>500000</v>
      </c>
    </row>
    <row r="41" spans="1:12">
      <c r="A41" s="7" t="s">
        <v>124</v>
      </c>
      <c r="B41" s="7" t="s">
        <v>125</v>
      </c>
      <c r="C41" s="7" t="s">
        <v>26</v>
      </c>
      <c r="D41" s="11" t="str">
        <f>VLOOKUP(B41,'Funded Projects-VHTF'!B:P,15,FALSE)</f>
        <v>Rental New Construction</v>
      </c>
      <c r="E41" s="7" t="s">
        <v>109</v>
      </c>
      <c r="F41" s="7" t="s">
        <v>16</v>
      </c>
      <c r="G41" s="7" t="s">
        <v>17</v>
      </c>
      <c r="H41" s="24">
        <v>700000</v>
      </c>
    </row>
    <row r="42" spans="1:12">
      <c r="A42" s="7" t="s">
        <v>126</v>
      </c>
      <c r="B42" s="7" t="s">
        <v>127</v>
      </c>
      <c r="C42" s="7" t="s">
        <v>42</v>
      </c>
      <c r="D42" s="11" t="str">
        <f>VLOOKUP(B42,Sheet1!A:B,2,FALSE)</f>
        <v>Rental New Construction</v>
      </c>
      <c r="E42" s="7" t="s">
        <v>109</v>
      </c>
      <c r="F42" s="7" t="s">
        <v>16</v>
      </c>
      <c r="G42" s="7" t="s">
        <v>17</v>
      </c>
      <c r="J42" s="8">
        <v>700000</v>
      </c>
    </row>
    <row r="43" spans="1:12">
      <c r="A43" s="7" t="s">
        <v>128</v>
      </c>
      <c r="B43" s="7" t="s">
        <v>129</v>
      </c>
      <c r="C43" s="7" t="s">
        <v>130</v>
      </c>
      <c r="D43" s="11" t="str">
        <f>VLOOKUP(B43,Sheet1!A:B,2,FALSE)</f>
        <v>Rental New Construction</v>
      </c>
      <c r="E43" s="7" t="s">
        <v>109</v>
      </c>
      <c r="F43" s="7" t="s">
        <v>16</v>
      </c>
      <c r="G43" s="7" t="s">
        <v>17</v>
      </c>
      <c r="J43" s="8">
        <v>550000</v>
      </c>
    </row>
    <row r="44" spans="1:12">
      <c r="A44" s="7" t="s">
        <v>131</v>
      </c>
      <c r="B44" s="7" t="s">
        <v>132</v>
      </c>
      <c r="C44" s="7" t="s">
        <v>32</v>
      </c>
      <c r="D44" s="11" t="str">
        <f>VLOOKUP(B44,'Funded Projects-VHTF'!B:P,15,FALSE)</f>
        <v>Rental New Construction</v>
      </c>
      <c r="E44" s="7" t="s">
        <v>109</v>
      </c>
      <c r="F44" s="7" t="s">
        <v>16</v>
      </c>
      <c r="G44" s="7" t="s">
        <v>17</v>
      </c>
      <c r="H44" s="24">
        <v>700000</v>
      </c>
    </row>
    <row r="45" spans="1:12">
      <c r="A45" s="7" t="s">
        <v>133</v>
      </c>
      <c r="B45" s="7" t="s">
        <v>134</v>
      </c>
      <c r="C45" s="7" t="s">
        <v>20</v>
      </c>
      <c r="D45" s="11" t="str">
        <f>VLOOKUP(B45,'Funded Projects-VHTF'!B:P,15,FALSE)</f>
        <v>Rental New Construction</v>
      </c>
      <c r="E45" s="7" t="s">
        <v>109</v>
      </c>
      <c r="F45" s="7" t="s">
        <v>16</v>
      </c>
      <c r="G45" s="7" t="s">
        <v>17</v>
      </c>
      <c r="H45" s="24">
        <v>700000</v>
      </c>
    </row>
    <row r="46" spans="1:12">
      <c r="A46" s="7" t="s">
        <v>135</v>
      </c>
      <c r="B46" s="7" t="s">
        <v>136</v>
      </c>
      <c r="C46" s="7" t="s">
        <v>53</v>
      </c>
      <c r="D46" s="11" t="str">
        <f>VLOOKUP(B46,'Funded Projects-VHTF'!B:P,15,FALSE)</f>
        <v>Rental New Construction</v>
      </c>
      <c r="E46" s="7" t="s">
        <v>109</v>
      </c>
      <c r="F46" s="7" t="s">
        <v>16</v>
      </c>
      <c r="G46" s="7" t="s">
        <v>17</v>
      </c>
      <c r="H46" s="24">
        <v>200000</v>
      </c>
      <c r="J46" s="8">
        <v>800000</v>
      </c>
    </row>
    <row r="47" spans="1:12">
      <c r="A47" s="7" t="s">
        <v>137</v>
      </c>
      <c r="B47" s="7" t="s">
        <v>138</v>
      </c>
      <c r="C47" s="7" t="s">
        <v>53</v>
      </c>
      <c r="D47" s="11" t="str">
        <f>VLOOKUP(B47,'Funded Projects-VHTF'!B:P,15,FALSE)</f>
        <v>Rental New Construction</v>
      </c>
      <c r="E47" s="7" t="s">
        <v>109</v>
      </c>
      <c r="F47" s="7" t="s">
        <v>16</v>
      </c>
      <c r="G47" s="7" t="s">
        <v>17</v>
      </c>
      <c r="H47" s="24">
        <v>500000</v>
      </c>
      <c r="J47" s="8">
        <v>800000</v>
      </c>
    </row>
    <row r="48" spans="1:12">
      <c r="A48" s="7" t="s">
        <v>139</v>
      </c>
      <c r="B48" s="7" t="s">
        <v>140</v>
      </c>
      <c r="C48" s="7" t="s">
        <v>53</v>
      </c>
      <c r="D48" s="11" t="str">
        <f>VLOOKUP(B48,Sheet1!A:B,2,FALSE)</f>
        <v>Rental New Construction</v>
      </c>
      <c r="E48" s="7" t="s">
        <v>109</v>
      </c>
      <c r="F48" s="7" t="s">
        <v>33</v>
      </c>
      <c r="G48" s="7" t="s">
        <v>17</v>
      </c>
      <c r="H48" s="24">
        <v>800000</v>
      </c>
      <c r="K48" s="8">
        <v>800000</v>
      </c>
    </row>
    <row r="49" spans="1:11">
      <c r="A49" s="7" t="s">
        <v>141</v>
      </c>
      <c r="B49" s="7" t="s">
        <v>142</v>
      </c>
      <c r="C49" s="7" t="s">
        <v>36</v>
      </c>
      <c r="D49" s="11" t="str">
        <f>VLOOKUP(B49,Sheet1!A:B,2,FALSE)</f>
        <v>Rental New Construction</v>
      </c>
      <c r="E49" s="7" t="s">
        <v>109</v>
      </c>
      <c r="F49" s="7" t="s">
        <v>33</v>
      </c>
      <c r="G49" s="7" t="s">
        <v>17</v>
      </c>
      <c r="K49" s="8">
        <v>800000</v>
      </c>
    </row>
    <row r="50" spans="1:11">
      <c r="A50" s="7" t="s">
        <v>143</v>
      </c>
      <c r="B50" s="7" t="s">
        <v>144</v>
      </c>
      <c r="C50" s="7" t="s">
        <v>145</v>
      </c>
      <c r="D50" s="11" t="str">
        <f>VLOOKUP(B50,Sheet1!A:B,2,FALSE)</f>
        <v>Rental Rehab</v>
      </c>
      <c r="E50" s="7" t="s">
        <v>109</v>
      </c>
      <c r="F50" s="7" t="s">
        <v>33</v>
      </c>
      <c r="G50" s="7" t="s">
        <v>17</v>
      </c>
      <c r="H50" s="24">
        <v>180607</v>
      </c>
    </row>
    <row r="51" spans="1:11">
      <c r="A51" s="7" t="s">
        <v>146</v>
      </c>
      <c r="B51" s="7" t="s">
        <v>147</v>
      </c>
      <c r="C51" s="7" t="s">
        <v>42</v>
      </c>
      <c r="D51" s="11" t="str">
        <f>VLOOKUP(B51,Sheet1!A:B,2,FALSE)</f>
        <v>Rental Rehab</v>
      </c>
      <c r="E51" s="7" t="s">
        <v>109</v>
      </c>
      <c r="F51" s="7" t="s">
        <v>33</v>
      </c>
      <c r="G51" s="7" t="s">
        <v>17</v>
      </c>
      <c r="J51" s="8">
        <v>700000</v>
      </c>
    </row>
    <row r="52" spans="1:11">
      <c r="A52" s="7" t="s">
        <v>148</v>
      </c>
      <c r="B52" s="7" t="s">
        <v>22</v>
      </c>
      <c r="C52" s="7" t="s">
        <v>23</v>
      </c>
      <c r="D52" s="11" t="str">
        <f>VLOOKUP(B52,'Funded Projects-VHTF'!B:P,15,FALSE)</f>
        <v>Rental New Construction</v>
      </c>
      <c r="E52" s="7" t="s">
        <v>109</v>
      </c>
      <c r="F52" s="7" t="s">
        <v>33</v>
      </c>
      <c r="G52" s="7" t="s">
        <v>17</v>
      </c>
      <c r="H52" s="24">
        <v>325000</v>
      </c>
    </row>
    <row r="53" spans="1:11">
      <c r="A53" s="7" t="s">
        <v>149</v>
      </c>
      <c r="B53" s="7" t="s">
        <v>150</v>
      </c>
      <c r="C53" s="7" t="s">
        <v>42</v>
      </c>
      <c r="D53" s="11" t="str">
        <f>VLOOKUP(B53,Sheet1!A:B,2,FALSE)</f>
        <v>Rental Rehab</v>
      </c>
      <c r="E53" s="7" t="s">
        <v>109</v>
      </c>
      <c r="F53" s="7" t="s">
        <v>33</v>
      </c>
      <c r="G53" s="7" t="s">
        <v>17</v>
      </c>
      <c r="J53" s="8">
        <v>700000</v>
      </c>
    </row>
    <row r="54" spans="1:11">
      <c r="A54" s="7" t="s">
        <v>151</v>
      </c>
      <c r="B54" s="7" t="s">
        <v>152</v>
      </c>
      <c r="C54" s="7" t="s">
        <v>153</v>
      </c>
      <c r="D54" s="11" t="str">
        <f>VLOOKUP(B54,'Funded Projects-VHTF'!B:P,15,FALSE)</f>
        <v>Rental Rehab</v>
      </c>
      <c r="E54" s="7" t="s">
        <v>109</v>
      </c>
      <c r="F54" s="7" t="s">
        <v>33</v>
      </c>
      <c r="G54" s="7" t="s">
        <v>17</v>
      </c>
      <c r="H54" s="24">
        <v>500000</v>
      </c>
      <c r="J54" s="8">
        <v>500000</v>
      </c>
    </row>
    <row r="55" spans="1:11">
      <c r="A55" s="7" t="s">
        <v>154</v>
      </c>
      <c r="B55" s="7" t="s">
        <v>155</v>
      </c>
      <c r="C55" s="7" t="s">
        <v>156</v>
      </c>
      <c r="D55" s="11" t="s">
        <v>157</v>
      </c>
      <c r="E55" s="7" t="s">
        <v>69</v>
      </c>
      <c r="F55" s="7" t="s">
        <v>16</v>
      </c>
      <c r="G55" s="7" t="s">
        <v>70</v>
      </c>
      <c r="H55" s="24">
        <v>900000</v>
      </c>
      <c r="I55" s="26">
        <v>2000000</v>
      </c>
      <c r="J55" s="8">
        <v>900000</v>
      </c>
    </row>
    <row r="56" spans="1:11">
      <c r="A56" s="7" t="s">
        <v>158</v>
      </c>
      <c r="B56" s="7" t="s">
        <v>159</v>
      </c>
      <c r="C56" s="7" t="s">
        <v>53</v>
      </c>
      <c r="D56" s="11" t="s">
        <v>68</v>
      </c>
      <c r="E56" s="7" t="s">
        <v>109</v>
      </c>
      <c r="F56" s="7" t="s">
        <v>33</v>
      </c>
      <c r="G56" s="7" t="s">
        <v>17</v>
      </c>
      <c r="H56" s="24">
        <v>200000</v>
      </c>
      <c r="J56" s="8">
        <v>800000</v>
      </c>
      <c r="K56" s="8">
        <v>800000</v>
      </c>
    </row>
    <row r="57" spans="1:11">
      <c r="A57" s="7" t="s">
        <v>160</v>
      </c>
      <c r="B57" s="7" t="s">
        <v>161</v>
      </c>
      <c r="C57" s="7" t="s">
        <v>53</v>
      </c>
      <c r="D57" s="11" t="s">
        <v>68</v>
      </c>
      <c r="E57" s="7" t="s">
        <v>109</v>
      </c>
      <c r="F57" s="7" t="s">
        <v>33</v>
      </c>
      <c r="G57" s="7" t="s">
        <v>17</v>
      </c>
      <c r="H57" s="24">
        <v>400000</v>
      </c>
      <c r="J57" s="8">
        <v>800000</v>
      </c>
      <c r="K57" s="8">
        <v>800000</v>
      </c>
    </row>
    <row r="58" spans="1:11">
      <c r="A58" s="7" t="s">
        <v>162</v>
      </c>
      <c r="B58" s="7" t="s">
        <v>163</v>
      </c>
      <c r="C58" s="7" t="s">
        <v>164</v>
      </c>
      <c r="D58" s="11" t="str">
        <f>VLOOKUP(B58,'Funded Projects-VHTF'!B:P,15,FALSE)</f>
        <v>Rental New Construction</v>
      </c>
      <c r="E58" s="7" t="s">
        <v>109</v>
      </c>
      <c r="F58" s="7" t="s">
        <v>33</v>
      </c>
      <c r="G58" s="7" t="s">
        <v>17</v>
      </c>
      <c r="H58" s="24">
        <v>700000</v>
      </c>
      <c r="K58" s="8">
        <v>500000</v>
      </c>
    </row>
    <row r="59" spans="1:11">
      <c r="A59" s="7" t="s">
        <v>165</v>
      </c>
      <c r="B59" s="7" t="s">
        <v>166</v>
      </c>
      <c r="C59" s="7" t="s">
        <v>123</v>
      </c>
      <c r="D59" s="11" t="str">
        <f>VLOOKUP(B59,'Funded Projects-VHTF'!B:P,15,FALSE)</f>
        <v>Rental New Construction</v>
      </c>
      <c r="E59" s="7" t="s">
        <v>167</v>
      </c>
      <c r="F59" s="7" t="s">
        <v>16</v>
      </c>
      <c r="G59" s="7" t="s">
        <v>17</v>
      </c>
      <c r="H59" s="24">
        <v>700000</v>
      </c>
      <c r="K59" s="8">
        <v>600000</v>
      </c>
    </row>
    <row r="60" spans="1:11">
      <c r="A60" s="7" t="s">
        <v>168</v>
      </c>
      <c r="B60" s="7" t="s">
        <v>111</v>
      </c>
      <c r="C60" s="7" t="s">
        <v>32</v>
      </c>
      <c r="D60" s="11" t="str">
        <f>VLOOKUP(B60,'Funded Projects-VHTF'!B:P,15,FALSE)</f>
        <v>Rental New Construction</v>
      </c>
      <c r="E60" s="7" t="s">
        <v>167</v>
      </c>
      <c r="F60" s="7" t="s">
        <v>16</v>
      </c>
      <c r="G60" s="7" t="s">
        <v>17</v>
      </c>
      <c r="K60" s="8">
        <v>800000</v>
      </c>
    </row>
    <row r="61" spans="1:11">
      <c r="A61" s="7" t="s">
        <v>169</v>
      </c>
      <c r="B61" s="7" t="s">
        <v>170</v>
      </c>
      <c r="C61" s="7" t="s">
        <v>130</v>
      </c>
      <c r="D61" s="11" t="str">
        <f>VLOOKUP(B61,'Funded Projects-VHTF'!B:P,15,FALSE)</f>
        <v>Rental New Construction</v>
      </c>
      <c r="E61" s="7" t="s">
        <v>167</v>
      </c>
      <c r="F61" s="7" t="s">
        <v>16</v>
      </c>
      <c r="G61" s="7" t="s">
        <v>17</v>
      </c>
      <c r="H61" s="24">
        <v>800000</v>
      </c>
    </row>
    <row r="62" spans="1:11">
      <c r="A62" s="7" t="s">
        <v>171</v>
      </c>
      <c r="B62" s="7" t="s">
        <v>172</v>
      </c>
      <c r="C62" s="7" t="s">
        <v>114</v>
      </c>
      <c r="D62" s="11" t="str">
        <f>VLOOKUP(B62,'Funded Projects-VHTF'!B:P,15,FALSE)</f>
        <v>Rental New Construction</v>
      </c>
      <c r="E62" s="7" t="s">
        <v>167</v>
      </c>
      <c r="F62" s="7" t="s">
        <v>16</v>
      </c>
      <c r="G62" s="7" t="s">
        <v>17</v>
      </c>
      <c r="H62" s="24">
        <v>700000</v>
      </c>
    </row>
    <row r="63" spans="1:11">
      <c r="A63" s="7" t="s">
        <v>173</v>
      </c>
      <c r="B63" s="7" t="s">
        <v>174</v>
      </c>
      <c r="C63" s="7" t="s">
        <v>26</v>
      </c>
      <c r="D63" s="11" t="str">
        <f>VLOOKUP(B63,'Funded Projects-VHTF'!B:P,15,FALSE)</f>
        <v>Rental New Construction</v>
      </c>
      <c r="E63" s="7" t="s">
        <v>167</v>
      </c>
      <c r="F63" s="7" t="s">
        <v>16</v>
      </c>
      <c r="G63" s="7" t="s">
        <v>17</v>
      </c>
      <c r="H63" s="24">
        <v>700000</v>
      </c>
    </row>
    <row r="64" spans="1:11">
      <c r="A64" s="7" t="s">
        <v>175</v>
      </c>
      <c r="B64" s="7" t="s">
        <v>176</v>
      </c>
      <c r="C64" s="7" t="s">
        <v>177</v>
      </c>
      <c r="D64" s="11" t="str">
        <f>VLOOKUP(B64,'Funded Projects-VHTF'!B:P,15,FALSE)</f>
        <v>Rental New Construction</v>
      </c>
      <c r="E64" s="7" t="s">
        <v>167</v>
      </c>
      <c r="F64" s="7" t="s">
        <v>16</v>
      </c>
      <c r="G64" s="7" t="s">
        <v>17</v>
      </c>
      <c r="H64" s="24">
        <v>700000</v>
      </c>
    </row>
    <row r="65" spans="1:12">
      <c r="A65" s="7" t="s">
        <v>178</v>
      </c>
      <c r="B65" s="7" t="s">
        <v>179</v>
      </c>
      <c r="C65" s="7" t="s">
        <v>53</v>
      </c>
      <c r="D65" s="11" t="str">
        <f>VLOOKUP(B65,'Funded Projects-VHTF'!B:P,15,FALSE)</f>
        <v>Rental Rehab</v>
      </c>
      <c r="E65" s="7" t="s">
        <v>167</v>
      </c>
      <c r="F65" s="7" t="s">
        <v>16</v>
      </c>
      <c r="G65" s="7" t="s">
        <v>17</v>
      </c>
      <c r="H65" s="24">
        <v>500000</v>
      </c>
    </row>
    <row r="66" spans="1:12">
      <c r="A66" s="7" t="s">
        <v>180</v>
      </c>
      <c r="B66" s="7" t="s">
        <v>181</v>
      </c>
      <c r="C66" s="7" t="s">
        <v>182</v>
      </c>
      <c r="D66" s="11" t="str">
        <f>VLOOKUP(B66,'Funded Projects-VHTF'!B:P,15,FALSE)</f>
        <v>Rental New Construction</v>
      </c>
      <c r="E66" s="7" t="s">
        <v>167</v>
      </c>
      <c r="F66" s="7" t="s">
        <v>16</v>
      </c>
      <c r="G66" s="7" t="s">
        <v>17</v>
      </c>
      <c r="H66" s="24">
        <v>400000</v>
      </c>
      <c r="J66" s="8">
        <v>400000</v>
      </c>
    </row>
    <row r="67" spans="1:12">
      <c r="A67" s="7" t="s">
        <v>183</v>
      </c>
      <c r="B67" s="7" t="s">
        <v>184</v>
      </c>
      <c r="C67" s="7" t="s">
        <v>185</v>
      </c>
      <c r="D67" s="11" t="s">
        <v>186</v>
      </c>
      <c r="E67" s="7" t="s">
        <v>167</v>
      </c>
      <c r="F67" s="7" t="s">
        <v>16</v>
      </c>
      <c r="G67" s="7" t="s">
        <v>17</v>
      </c>
      <c r="H67" s="24">
        <v>700000</v>
      </c>
      <c r="J67" s="8">
        <v>700000</v>
      </c>
      <c r="K67" s="8">
        <v>600000</v>
      </c>
    </row>
    <row r="68" spans="1:12">
      <c r="A68" s="7" t="s">
        <v>187</v>
      </c>
      <c r="B68" s="7" t="s">
        <v>188</v>
      </c>
      <c r="C68" s="7" t="s">
        <v>20</v>
      </c>
      <c r="D68" s="11" t="str">
        <f>VLOOKUP(B68,'Funded Projects-VHTF'!B:P,15,FALSE)</f>
        <v>Rental New Construction</v>
      </c>
      <c r="E68" s="7" t="s">
        <v>167</v>
      </c>
      <c r="F68" s="7" t="s">
        <v>16</v>
      </c>
      <c r="G68" s="7" t="s">
        <v>17</v>
      </c>
      <c r="H68" s="24">
        <v>800000</v>
      </c>
      <c r="K68" s="8">
        <v>800000</v>
      </c>
    </row>
    <row r="69" spans="1:12">
      <c r="A69" s="7" t="s">
        <v>189</v>
      </c>
      <c r="B69" s="7" t="s">
        <v>190</v>
      </c>
      <c r="C69" s="7" t="s">
        <v>117</v>
      </c>
      <c r="D69" s="11" t="str">
        <f>VLOOKUP(B69,'Funded Projects-VHTF'!B:P,15,FALSE)</f>
        <v>Rental New Construction</v>
      </c>
      <c r="E69" s="7" t="s">
        <v>167</v>
      </c>
      <c r="F69" s="7" t="s">
        <v>16</v>
      </c>
      <c r="G69" s="7" t="s">
        <v>17</v>
      </c>
      <c r="H69" s="24">
        <v>400000</v>
      </c>
      <c r="K69" s="8">
        <v>400000</v>
      </c>
    </row>
    <row r="70" spans="1:12">
      <c r="A70" s="7" t="s">
        <v>191</v>
      </c>
      <c r="B70" s="7" t="s">
        <v>192</v>
      </c>
      <c r="C70" s="7" t="s">
        <v>42</v>
      </c>
      <c r="D70" s="11" t="str">
        <f>VLOOKUP(B70,'Funded Projects-VHTF'!B:P,15,FALSE)</f>
        <v>Rental New Construction</v>
      </c>
      <c r="E70" s="7" t="s">
        <v>167</v>
      </c>
      <c r="F70" s="7" t="s">
        <v>16</v>
      </c>
      <c r="G70" s="7" t="s">
        <v>17</v>
      </c>
      <c r="J70" s="8">
        <v>800000</v>
      </c>
    </row>
    <row r="71" spans="1:12">
      <c r="A71" s="7" t="s">
        <v>193</v>
      </c>
      <c r="B71" s="7" t="s">
        <v>194</v>
      </c>
      <c r="C71" s="7" t="s">
        <v>20</v>
      </c>
      <c r="D71" s="11" t="str">
        <f>VLOOKUP(B71,'Funded Projects-VHTF'!B:P,15,FALSE)</f>
        <v>Rental New Construction</v>
      </c>
      <c r="E71" s="7" t="s">
        <v>167</v>
      </c>
      <c r="F71" s="7" t="s">
        <v>16</v>
      </c>
      <c r="G71" s="7" t="s">
        <v>17</v>
      </c>
      <c r="H71" s="24">
        <v>700000</v>
      </c>
    </row>
    <row r="72" spans="1:12">
      <c r="A72" s="7" t="s">
        <v>195</v>
      </c>
      <c r="B72" s="7" t="s">
        <v>196</v>
      </c>
      <c r="C72" s="7" t="s">
        <v>56</v>
      </c>
      <c r="D72" s="11" t="str">
        <f>VLOOKUP(B72,'Funded Projects-VHTF'!B:P,15,FALSE)</f>
        <v>Rental Rehab</v>
      </c>
      <c r="E72" s="7" t="s">
        <v>167</v>
      </c>
      <c r="F72" s="7" t="s">
        <v>33</v>
      </c>
      <c r="G72" s="7" t="s">
        <v>17</v>
      </c>
      <c r="H72" s="24">
        <v>750000</v>
      </c>
      <c r="J72" s="8">
        <v>800000</v>
      </c>
      <c r="K72" s="8">
        <v>800000</v>
      </c>
      <c r="L72" s="8">
        <v>500000</v>
      </c>
    </row>
    <row r="73" spans="1:12">
      <c r="A73" s="7" t="s">
        <v>197</v>
      </c>
      <c r="B73" s="7" t="s">
        <v>38</v>
      </c>
      <c r="C73" s="7" t="s">
        <v>39</v>
      </c>
      <c r="D73" s="11" t="str">
        <f>VLOOKUP(B73,Sheet1!A:B,2,FALSE)</f>
        <v>Rental New Construction</v>
      </c>
      <c r="E73" s="7" t="s">
        <v>167</v>
      </c>
      <c r="F73" s="7" t="s">
        <v>33</v>
      </c>
      <c r="G73" s="7" t="s">
        <v>17</v>
      </c>
      <c r="K73" s="8">
        <v>275000</v>
      </c>
    </row>
    <row r="74" spans="1:12">
      <c r="A74" s="7" t="s">
        <v>198</v>
      </c>
      <c r="B74" s="7" t="s">
        <v>199</v>
      </c>
      <c r="C74" s="7" t="s">
        <v>200</v>
      </c>
      <c r="D74" s="11" t="str">
        <f>VLOOKUP(B74,'Funded Projects-VHTF'!B:P,15,FALSE)</f>
        <v>Rental New Construction</v>
      </c>
      <c r="E74" s="7" t="s">
        <v>167</v>
      </c>
      <c r="F74" s="7" t="s">
        <v>33</v>
      </c>
      <c r="G74" s="7" t="s">
        <v>17</v>
      </c>
      <c r="H74" s="24">
        <v>700000</v>
      </c>
      <c r="J74" s="8">
        <v>700000</v>
      </c>
      <c r="K74" s="8">
        <v>700000</v>
      </c>
    </row>
    <row r="75" spans="1:12">
      <c r="A75" s="7" t="s">
        <v>201</v>
      </c>
      <c r="B75" s="7" t="s">
        <v>202</v>
      </c>
      <c r="C75" s="7" t="s">
        <v>45</v>
      </c>
      <c r="D75" s="11" t="str">
        <f>VLOOKUP(B75,'Funded Projects-VHTF'!B:P,15,FALSE)</f>
        <v>Rental New Construction</v>
      </c>
      <c r="E75" s="7" t="s">
        <v>167</v>
      </c>
      <c r="F75" s="7" t="s">
        <v>33</v>
      </c>
      <c r="G75" s="7" t="s">
        <v>17</v>
      </c>
      <c r="H75" s="24">
        <v>700000</v>
      </c>
    </row>
    <row r="76" spans="1:12">
      <c r="A76" s="7" t="s">
        <v>203</v>
      </c>
      <c r="B76" s="7" t="s">
        <v>204</v>
      </c>
      <c r="C76" s="7" t="s">
        <v>99</v>
      </c>
      <c r="D76" s="11" t="str">
        <f>VLOOKUP(B76,'Funded Projects-VHTF'!B:P,15,FALSE)</f>
        <v>Rental New Construction</v>
      </c>
      <c r="E76" s="7" t="s">
        <v>167</v>
      </c>
      <c r="F76" s="7" t="s">
        <v>33</v>
      </c>
      <c r="G76" s="7" t="s">
        <v>17</v>
      </c>
      <c r="K76" s="8">
        <v>800000</v>
      </c>
    </row>
    <row r="77" spans="1:12">
      <c r="A77" s="7" t="s">
        <v>205</v>
      </c>
      <c r="B77" s="7" t="s">
        <v>206</v>
      </c>
      <c r="C77" s="7" t="s">
        <v>29</v>
      </c>
      <c r="D77" s="11" t="str">
        <f>VLOOKUP(B77,Sheet1!A:B,2,FALSE)</f>
        <v>Rental New Construction</v>
      </c>
      <c r="E77" s="7" t="s">
        <v>167</v>
      </c>
      <c r="F77" s="7" t="s">
        <v>33</v>
      </c>
      <c r="G77" s="7" t="s">
        <v>17</v>
      </c>
      <c r="J77" s="8">
        <v>500000</v>
      </c>
    </row>
    <row r="78" spans="1:12">
      <c r="A78" s="7" t="s">
        <v>207</v>
      </c>
      <c r="B78" s="7" t="s">
        <v>208</v>
      </c>
      <c r="C78" s="7" t="s">
        <v>76</v>
      </c>
      <c r="D78" s="11" t="str">
        <f>VLOOKUP(B78,'Funded Projects-VHTF'!B:P,15,FALSE)</f>
        <v>Rental New Construction</v>
      </c>
      <c r="E78" s="7" t="s">
        <v>167</v>
      </c>
      <c r="F78" s="7" t="s">
        <v>33</v>
      </c>
      <c r="G78" s="7" t="s">
        <v>17</v>
      </c>
      <c r="H78" s="24">
        <v>100000</v>
      </c>
      <c r="J78" s="8">
        <v>700000</v>
      </c>
    </row>
    <row r="79" spans="1:12">
      <c r="A79" s="7" t="s">
        <v>209</v>
      </c>
      <c r="B79" s="7" t="s">
        <v>210</v>
      </c>
      <c r="C79" s="7" t="s">
        <v>96</v>
      </c>
      <c r="D79" s="11" t="str">
        <f>VLOOKUP(B79,Sheet1!A:B,2,FALSE)</f>
        <v>Rental Rehab</v>
      </c>
      <c r="E79" s="7" t="s">
        <v>167</v>
      </c>
      <c r="F79" s="7" t="s">
        <v>33</v>
      </c>
      <c r="G79" s="7" t="s">
        <v>17</v>
      </c>
      <c r="K79" s="8">
        <v>800000</v>
      </c>
    </row>
    <row r="80" spans="1:12">
      <c r="A80" s="7" t="s">
        <v>211</v>
      </c>
      <c r="B80" s="7" t="s">
        <v>212</v>
      </c>
      <c r="C80" s="7" t="s">
        <v>20</v>
      </c>
      <c r="D80" s="11" t="str">
        <f>VLOOKUP(B80,'Funded Projects-VHTF'!B:P,15,FALSE)</f>
        <v>Rental New Construction</v>
      </c>
      <c r="E80" s="7" t="s">
        <v>167</v>
      </c>
      <c r="F80" s="7" t="s">
        <v>33</v>
      </c>
      <c r="G80" s="7" t="s">
        <v>17</v>
      </c>
      <c r="H80" s="24">
        <v>800000</v>
      </c>
      <c r="K80" s="8">
        <v>800000</v>
      </c>
    </row>
    <row r="81" spans="1:11">
      <c r="A81" s="7" t="s">
        <v>213</v>
      </c>
      <c r="B81" s="7" t="s">
        <v>214</v>
      </c>
      <c r="C81" s="7" t="s">
        <v>20</v>
      </c>
      <c r="D81" s="11" t="str">
        <f>VLOOKUP(B81,'Funded Projects-VHTF'!B:P,15,FALSE)</f>
        <v>Rental New Construction</v>
      </c>
      <c r="E81" s="7" t="s">
        <v>167</v>
      </c>
      <c r="F81" s="7" t="s">
        <v>33</v>
      </c>
      <c r="G81" s="7" t="s">
        <v>17</v>
      </c>
      <c r="H81" s="24">
        <v>700000</v>
      </c>
    </row>
    <row r="82" spans="1:11">
      <c r="A82" s="7" t="s">
        <v>215</v>
      </c>
      <c r="B82" s="7" t="s">
        <v>216</v>
      </c>
      <c r="C82" s="7" t="s">
        <v>93</v>
      </c>
      <c r="D82" s="11" t="str">
        <f>VLOOKUP(B82,'Funded Projects-VHTF'!B:P,15,FALSE)</f>
        <v>Rental New Construction</v>
      </c>
      <c r="E82" s="7" t="s">
        <v>217</v>
      </c>
      <c r="F82" s="7" t="s">
        <v>16</v>
      </c>
      <c r="G82" s="7" t="s">
        <v>17</v>
      </c>
      <c r="H82" s="24">
        <v>700000</v>
      </c>
    </row>
    <row r="83" spans="1:11">
      <c r="A83" s="7" t="s">
        <v>218</v>
      </c>
      <c r="B83" s="7" t="s">
        <v>219</v>
      </c>
      <c r="C83" s="7" t="s">
        <v>220</v>
      </c>
      <c r="D83" s="11" t="str">
        <f>VLOOKUP(B83,'Funded Projects-VHTF'!B:P,15,FALSE)</f>
        <v>Rental New Construction</v>
      </c>
      <c r="E83" s="7" t="s">
        <v>217</v>
      </c>
      <c r="F83" s="7" t="s">
        <v>16</v>
      </c>
      <c r="G83" s="7" t="s">
        <v>17</v>
      </c>
      <c r="H83" s="24">
        <v>637052</v>
      </c>
      <c r="I83" s="26">
        <v>590835</v>
      </c>
      <c r="K83" s="8">
        <v>637052</v>
      </c>
    </row>
    <row r="84" spans="1:11">
      <c r="A84" s="7" t="s">
        <v>221</v>
      </c>
      <c r="B84" s="7" t="s">
        <v>222</v>
      </c>
      <c r="C84" s="7" t="s">
        <v>45</v>
      </c>
      <c r="D84" s="11" t="str">
        <f>VLOOKUP(B84,'Funded Projects-VHTF'!B:P,15,FALSE)</f>
        <v>Rental New Construction</v>
      </c>
      <c r="E84" s="7" t="s">
        <v>217</v>
      </c>
      <c r="F84" s="7" t="s">
        <v>16</v>
      </c>
      <c r="G84" s="7" t="s">
        <v>17</v>
      </c>
      <c r="H84" s="24">
        <v>700000</v>
      </c>
      <c r="I84" s="26">
        <v>655000</v>
      </c>
    </row>
    <row r="85" spans="1:11">
      <c r="A85" s="7" t="s">
        <v>223</v>
      </c>
      <c r="B85" s="7" t="s">
        <v>224</v>
      </c>
      <c r="C85" s="7" t="s">
        <v>45</v>
      </c>
      <c r="D85" s="11" t="str">
        <f>VLOOKUP(B85,'Funded Projects-VHTF'!B:P,15,FALSE)</f>
        <v>Rental New Construction</v>
      </c>
      <c r="E85" s="7" t="s">
        <v>217</v>
      </c>
      <c r="F85" s="7" t="s">
        <v>16</v>
      </c>
      <c r="G85" s="7" t="s">
        <v>17</v>
      </c>
      <c r="H85" s="24">
        <v>700000</v>
      </c>
      <c r="I85" s="26">
        <v>555000</v>
      </c>
    </row>
    <row r="86" spans="1:11">
      <c r="A86" s="7" t="s">
        <v>225</v>
      </c>
      <c r="B86" s="7" t="s">
        <v>226</v>
      </c>
      <c r="C86" s="7" t="s">
        <v>177</v>
      </c>
      <c r="D86" s="11" t="str">
        <f>VLOOKUP(B86,'Funded Projects-VHTF'!B:P,15,FALSE)</f>
        <v>Rental New Construction</v>
      </c>
      <c r="E86" s="7" t="s">
        <v>217</v>
      </c>
      <c r="F86" s="7" t="s">
        <v>16</v>
      </c>
      <c r="G86" s="7" t="s">
        <v>17</v>
      </c>
      <c r="H86" s="24">
        <v>175000</v>
      </c>
      <c r="I86" s="26">
        <v>175000</v>
      </c>
      <c r="J86" s="8">
        <v>175000</v>
      </c>
      <c r="K86" s="8">
        <v>175000</v>
      </c>
    </row>
    <row r="87" spans="1:11">
      <c r="A87" s="7" t="s">
        <v>227</v>
      </c>
      <c r="B87" s="7" t="s">
        <v>196</v>
      </c>
      <c r="C87" s="7" t="s">
        <v>56</v>
      </c>
      <c r="D87" s="11" t="str">
        <f>VLOOKUP(B87,'Funded Projects-VHTF'!B:P,15,FALSE)</f>
        <v>Rental Rehab</v>
      </c>
      <c r="E87" s="7" t="s">
        <v>217</v>
      </c>
      <c r="F87" s="7" t="s">
        <v>16</v>
      </c>
      <c r="G87" s="7" t="s">
        <v>17</v>
      </c>
      <c r="I87" s="26">
        <v>602000</v>
      </c>
    </row>
    <row r="88" spans="1:11">
      <c r="A88" s="7" t="s">
        <v>228</v>
      </c>
      <c r="B88" s="7" t="s">
        <v>116</v>
      </c>
      <c r="C88" s="7" t="s">
        <v>117</v>
      </c>
      <c r="D88" s="11" t="str">
        <f>VLOOKUP(B88,'Funded Projects-VHTF'!B:P,15,FALSE)</f>
        <v>Rental Rehab</v>
      </c>
      <c r="E88" s="7" t="s">
        <v>217</v>
      </c>
      <c r="F88" s="7" t="s">
        <v>16</v>
      </c>
      <c r="G88" s="7" t="s">
        <v>17</v>
      </c>
      <c r="H88" s="24">
        <v>100000</v>
      </c>
      <c r="I88" s="26">
        <v>735000</v>
      </c>
      <c r="K88" s="8">
        <v>900000</v>
      </c>
    </row>
    <row r="89" spans="1:11">
      <c r="A89" s="7" t="s">
        <v>229</v>
      </c>
      <c r="B89" s="7" t="s">
        <v>230</v>
      </c>
      <c r="C89" s="7" t="s">
        <v>48</v>
      </c>
      <c r="D89" s="11" t="str">
        <f>VLOOKUP(B89,'Funded Projects-VHTF'!B:P,15,FALSE)</f>
        <v>Rental New Construction</v>
      </c>
      <c r="E89" s="7" t="s">
        <v>217</v>
      </c>
      <c r="F89" s="7" t="s">
        <v>16</v>
      </c>
      <c r="G89" s="7" t="s">
        <v>17</v>
      </c>
      <c r="I89" s="26">
        <v>84000</v>
      </c>
    </row>
    <row r="90" spans="1:11">
      <c r="A90" s="7" t="s">
        <v>231</v>
      </c>
      <c r="B90" s="7" t="s">
        <v>199</v>
      </c>
      <c r="C90" s="7" t="s">
        <v>200</v>
      </c>
      <c r="D90" s="11" t="str">
        <f>VLOOKUP(B90,'Funded Projects-VHTF'!B:P,15,FALSE)</f>
        <v>Rental New Construction</v>
      </c>
      <c r="E90" s="7" t="s">
        <v>217</v>
      </c>
      <c r="F90" s="7" t="s">
        <v>16</v>
      </c>
      <c r="G90" s="7" t="s">
        <v>17</v>
      </c>
      <c r="H90" s="24">
        <v>200000</v>
      </c>
      <c r="I90" s="26">
        <v>1500000</v>
      </c>
      <c r="K90" s="8">
        <v>200000</v>
      </c>
    </row>
    <row r="91" spans="1:11">
      <c r="A91" s="7" t="s">
        <v>232</v>
      </c>
      <c r="B91" s="7" t="s">
        <v>233</v>
      </c>
      <c r="C91" s="7" t="s">
        <v>234</v>
      </c>
      <c r="D91" s="11" t="s">
        <v>186</v>
      </c>
      <c r="E91" s="7" t="s">
        <v>217</v>
      </c>
      <c r="F91" s="7" t="s">
        <v>16</v>
      </c>
      <c r="G91" s="7" t="s">
        <v>17</v>
      </c>
      <c r="H91" s="24">
        <v>700000</v>
      </c>
    </row>
    <row r="92" spans="1:11">
      <c r="A92" s="7" t="s">
        <v>235</v>
      </c>
      <c r="B92" s="7" t="s">
        <v>236</v>
      </c>
      <c r="C92" s="7" t="s">
        <v>53</v>
      </c>
      <c r="D92" s="11" t="str">
        <f>VLOOKUP(B92,'Funded Projects-VHTF'!B:P,15,FALSE)</f>
        <v>Rental Rehab</v>
      </c>
      <c r="E92" s="7" t="s">
        <v>217</v>
      </c>
      <c r="F92" s="7" t="s">
        <v>16</v>
      </c>
      <c r="G92" s="7" t="s">
        <v>17</v>
      </c>
      <c r="H92" s="24">
        <v>700000</v>
      </c>
    </row>
    <row r="93" spans="1:11">
      <c r="A93" s="7" t="s">
        <v>237</v>
      </c>
      <c r="B93" s="7" t="s">
        <v>238</v>
      </c>
      <c r="C93" s="7" t="s">
        <v>239</v>
      </c>
      <c r="D93" s="11" t="str">
        <f>VLOOKUP(B93,'Funded Projects-VHTF'!B:P,15,FALSE)</f>
        <v>Rental New Construction</v>
      </c>
      <c r="E93" s="7" t="s">
        <v>217</v>
      </c>
      <c r="F93" s="7" t="s">
        <v>16</v>
      </c>
      <c r="G93" s="7" t="s">
        <v>17</v>
      </c>
      <c r="H93" s="24">
        <v>700000</v>
      </c>
    </row>
    <row r="94" spans="1:11">
      <c r="A94" s="7" t="s">
        <v>240</v>
      </c>
      <c r="B94" s="7" t="s">
        <v>241</v>
      </c>
      <c r="C94" s="7" t="s">
        <v>36</v>
      </c>
      <c r="D94" s="11" t="str">
        <f>VLOOKUP(B94,'Funded Projects-VHTF'!B:P,15,FALSE)</f>
        <v>Rental Rehab</v>
      </c>
      <c r="E94" s="7" t="s">
        <v>217</v>
      </c>
      <c r="F94" s="7" t="s">
        <v>16</v>
      </c>
      <c r="G94" s="7" t="s">
        <v>17</v>
      </c>
      <c r="K94" s="8">
        <v>700000</v>
      </c>
    </row>
    <row r="95" spans="1:11">
      <c r="A95" s="7" t="s">
        <v>242</v>
      </c>
      <c r="B95" s="7" t="s">
        <v>204</v>
      </c>
      <c r="C95" s="7" t="s">
        <v>243</v>
      </c>
      <c r="D95" s="11" t="str">
        <f>VLOOKUP(B95,'Funded Projects-VHTF'!B:P,15,FALSE)</f>
        <v>Rental New Construction</v>
      </c>
      <c r="E95" s="7" t="s">
        <v>217</v>
      </c>
      <c r="F95" s="7" t="s">
        <v>16</v>
      </c>
      <c r="G95" s="7" t="s">
        <v>17</v>
      </c>
      <c r="H95" s="24">
        <v>400000</v>
      </c>
    </row>
    <row r="96" spans="1:11">
      <c r="A96" s="7" t="s">
        <v>244</v>
      </c>
      <c r="B96" s="7" t="s">
        <v>245</v>
      </c>
      <c r="C96" s="7" t="s">
        <v>246</v>
      </c>
      <c r="D96" s="11" t="str">
        <f>VLOOKUP(B96,'Funded Projects-VHTF'!B:P,15,FALSE)</f>
        <v>Rental New Construction</v>
      </c>
      <c r="E96" s="7" t="s">
        <v>217</v>
      </c>
      <c r="F96" s="7" t="s">
        <v>16</v>
      </c>
      <c r="G96" s="7" t="s">
        <v>17</v>
      </c>
      <c r="H96" s="24">
        <v>150000</v>
      </c>
      <c r="J96" s="8">
        <v>700000</v>
      </c>
    </row>
    <row r="97" spans="1:12">
      <c r="A97" s="7" t="s">
        <v>247</v>
      </c>
      <c r="B97" s="7" t="s">
        <v>248</v>
      </c>
      <c r="C97" s="7" t="s">
        <v>234</v>
      </c>
      <c r="D97" s="11" t="str">
        <f>VLOOKUP(B97,'Funded Projects-VHTF'!B:P,15,FALSE)</f>
        <v>Rental New Construction</v>
      </c>
      <c r="E97" s="7" t="s">
        <v>217</v>
      </c>
      <c r="F97" s="7" t="s">
        <v>16</v>
      </c>
      <c r="G97" s="7" t="s">
        <v>17</v>
      </c>
      <c r="H97" s="24">
        <v>700000</v>
      </c>
    </row>
    <row r="98" spans="1:12">
      <c r="A98" s="7" t="s">
        <v>249</v>
      </c>
      <c r="B98" s="7" t="s">
        <v>208</v>
      </c>
      <c r="C98" s="7" t="s">
        <v>76</v>
      </c>
      <c r="D98" s="11" t="str">
        <f>VLOOKUP(B98,'Funded Projects-VHTF'!B:P,15,FALSE)</f>
        <v>Rental New Construction</v>
      </c>
      <c r="E98" s="7" t="s">
        <v>217</v>
      </c>
      <c r="F98" s="7" t="s">
        <v>16</v>
      </c>
      <c r="G98" s="7" t="s">
        <v>17</v>
      </c>
      <c r="I98" s="26">
        <v>270000</v>
      </c>
      <c r="J98" s="8">
        <v>900000</v>
      </c>
    </row>
    <row r="99" spans="1:12">
      <c r="A99" s="7" t="s">
        <v>250</v>
      </c>
      <c r="B99" s="7" t="s">
        <v>184</v>
      </c>
      <c r="C99" s="7" t="s">
        <v>185</v>
      </c>
      <c r="D99" s="11" t="s">
        <v>186</v>
      </c>
      <c r="E99" s="7" t="s">
        <v>217</v>
      </c>
      <c r="F99" s="7" t="s">
        <v>16</v>
      </c>
      <c r="G99" s="7" t="s">
        <v>17</v>
      </c>
      <c r="H99" s="24">
        <v>700000</v>
      </c>
      <c r="K99" s="8">
        <v>500000</v>
      </c>
    </row>
    <row r="100" spans="1:12">
      <c r="A100" s="7" t="s">
        <v>251</v>
      </c>
      <c r="B100" s="7" t="s">
        <v>252</v>
      </c>
      <c r="C100" s="7" t="s">
        <v>56</v>
      </c>
      <c r="D100" s="11" t="str">
        <f>VLOOKUP(B100,'Funded Projects-VHTF'!B:P,15,FALSE)</f>
        <v>Rental New Construction</v>
      </c>
      <c r="E100" s="7" t="s">
        <v>217</v>
      </c>
      <c r="F100" s="7" t="s">
        <v>16</v>
      </c>
      <c r="G100" s="7" t="s">
        <v>17</v>
      </c>
      <c r="H100" s="24">
        <v>900000</v>
      </c>
      <c r="I100" s="26">
        <v>560000</v>
      </c>
      <c r="J100" s="8">
        <v>900000</v>
      </c>
      <c r="K100" s="8">
        <v>900000</v>
      </c>
    </row>
    <row r="101" spans="1:12">
      <c r="A101" s="7" t="s">
        <v>253</v>
      </c>
      <c r="B101" s="7" t="s">
        <v>254</v>
      </c>
      <c r="C101" s="7" t="s">
        <v>20</v>
      </c>
      <c r="D101" s="11" t="str">
        <f>VLOOKUP(B101,'Funded Projects-VHTF'!B:P,15,FALSE)</f>
        <v>Rental Rehab</v>
      </c>
      <c r="E101" s="7" t="s">
        <v>217</v>
      </c>
      <c r="F101" s="7" t="s">
        <v>16</v>
      </c>
      <c r="G101" s="7" t="s">
        <v>17</v>
      </c>
      <c r="H101" s="24">
        <v>700000</v>
      </c>
    </row>
    <row r="102" spans="1:12">
      <c r="A102" s="7" t="s">
        <v>255</v>
      </c>
      <c r="B102" s="7" t="s">
        <v>256</v>
      </c>
      <c r="C102" s="7" t="s">
        <v>117</v>
      </c>
      <c r="D102" s="11" t="s">
        <v>68</v>
      </c>
      <c r="E102" s="7" t="s">
        <v>217</v>
      </c>
      <c r="F102" s="7" t="s">
        <v>16</v>
      </c>
      <c r="G102" s="7" t="s">
        <v>17</v>
      </c>
      <c r="H102" s="24">
        <v>250000</v>
      </c>
      <c r="I102" s="26">
        <v>434000</v>
      </c>
      <c r="K102" s="8">
        <v>250000</v>
      </c>
    </row>
    <row r="103" spans="1:12">
      <c r="A103" s="7" t="s">
        <v>257</v>
      </c>
      <c r="B103" s="7" t="s">
        <v>258</v>
      </c>
      <c r="C103" s="7" t="s">
        <v>259</v>
      </c>
      <c r="D103" s="11" t="str">
        <f>VLOOKUP(B103,'Funded Projects-VHTF'!B:P,15,FALSE)</f>
        <v>Rental New Construction</v>
      </c>
      <c r="E103" s="7" t="s">
        <v>217</v>
      </c>
      <c r="F103" s="7" t="s">
        <v>33</v>
      </c>
      <c r="G103" s="7" t="s">
        <v>17</v>
      </c>
      <c r="J103" s="8">
        <v>500000</v>
      </c>
    </row>
    <row r="104" spans="1:12">
      <c r="A104" s="7" t="s">
        <v>260</v>
      </c>
      <c r="B104" s="7" t="s">
        <v>261</v>
      </c>
      <c r="C104" s="7" t="s">
        <v>164</v>
      </c>
      <c r="D104" s="11" t="str">
        <f>VLOOKUP(B104,'Funded Projects-VHTF'!B:P,15,FALSE)</f>
        <v>Rental New Construction</v>
      </c>
      <c r="E104" s="7" t="s">
        <v>217</v>
      </c>
      <c r="F104" s="7" t="s">
        <v>33</v>
      </c>
      <c r="G104" s="7" t="s">
        <v>17</v>
      </c>
      <c r="H104" s="24">
        <v>900000</v>
      </c>
    </row>
    <row r="105" spans="1:12">
      <c r="A105" s="7" t="s">
        <v>262</v>
      </c>
      <c r="B105" s="7" t="s">
        <v>263</v>
      </c>
      <c r="C105" s="7" t="s">
        <v>96</v>
      </c>
      <c r="D105" s="11" t="str">
        <f>VLOOKUP(B105,'Funded Projects-VHTF'!B:P,15,FALSE)</f>
        <v>Rental New Construction</v>
      </c>
      <c r="E105" s="7" t="s">
        <v>217</v>
      </c>
      <c r="F105" s="7" t="s">
        <v>33</v>
      </c>
      <c r="G105" s="7" t="s">
        <v>17</v>
      </c>
      <c r="H105" s="24">
        <v>700000</v>
      </c>
      <c r="J105" s="8">
        <v>600000</v>
      </c>
      <c r="K105" s="8">
        <v>700000</v>
      </c>
    </row>
    <row r="106" spans="1:12">
      <c r="A106" s="7" t="s">
        <v>264</v>
      </c>
      <c r="B106" s="7" t="s">
        <v>265</v>
      </c>
      <c r="C106" s="7" t="s">
        <v>96</v>
      </c>
      <c r="D106" s="11" t="str">
        <f>VLOOKUP(B106,'Funded Projects-VHTF'!B:P,15,FALSE)</f>
        <v>Rental New Construction</v>
      </c>
      <c r="E106" s="7" t="s">
        <v>217</v>
      </c>
      <c r="F106" s="7" t="s">
        <v>33</v>
      </c>
      <c r="G106" s="7" t="s">
        <v>17</v>
      </c>
      <c r="H106" s="24">
        <v>700000</v>
      </c>
      <c r="J106" s="8">
        <v>600000</v>
      </c>
      <c r="K106" s="8">
        <v>700000</v>
      </c>
    </row>
    <row r="107" spans="1:12">
      <c r="A107" s="7" t="s">
        <v>266</v>
      </c>
      <c r="B107" s="7" t="s">
        <v>267</v>
      </c>
      <c r="C107" s="7" t="s">
        <v>268</v>
      </c>
      <c r="D107" s="11" t="s">
        <v>186</v>
      </c>
      <c r="E107" s="7" t="s">
        <v>217</v>
      </c>
      <c r="F107" s="7" t="s">
        <v>33</v>
      </c>
      <c r="G107" s="7" t="s">
        <v>17</v>
      </c>
      <c r="H107" s="24">
        <v>900000</v>
      </c>
    </row>
    <row r="108" spans="1:12">
      <c r="A108" s="7" t="s">
        <v>269</v>
      </c>
      <c r="B108" s="7" t="s">
        <v>270</v>
      </c>
      <c r="C108" s="7" t="s">
        <v>93</v>
      </c>
      <c r="D108" s="11" t="str">
        <f>VLOOKUP(B108,'Funded Projects-VHTF'!B:P,15,FALSE)</f>
        <v>Rental New Construction</v>
      </c>
      <c r="E108" s="7" t="s">
        <v>217</v>
      </c>
      <c r="F108" s="7" t="s">
        <v>33</v>
      </c>
      <c r="G108" s="7" t="s">
        <v>17</v>
      </c>
      <c r="K108" s="8">
        <v>635000</v>
      </c>
    </row>
    <row r="109" spans="1:12">
      <c r="A109" s="7" t="s">
        <v>271</v>
      </c>
      <c r="B109" s="7" t="s">
        <v>196</v>
      </c>
      <c r="C109" s="7" t="s">
        <v>56</v>
      </c>
      <c r="D109" s="11" t="str">
        <f>VLOOKUP(B109,'Funded Projects-VHTF'!B:P,15,FALSE)</f>
        <v>Rental Rehab</v>
      </c>
      <c r="E109" s="7" t="s">
        <v>217</v>
      </c>
      <c r="F109" s="7" t="s">
        <v>33</v>
      </c>
      <c r="G109" s="7" t="s">
        <v>17</v>
      </c>
      <c r="L109" s="8">
        <v>300000</v>
      </c>
    </row>
    <row r="110" spans="1:12">
      <c r="A110" s="7" t="s">
        <v>272</v>
      </c>
      <c r="B110" s="7" t="s">
        <v>273</v>
      </c>
      <c r="C110" s="7" t="s">
        <v>45</v>
      </c>
      <c r="D110" s="11" t="str">
        <f>VLOOKUP(B110,'Funded Projects-VHTF'!B:P,15,FALSE)</f>
        <v>Rental New Construction</v>
      </c>
      <c r="E110" s="7" t="s">
        <v>217</v>
      </c>
      <c r="F110" s="7" t="s">
        <v>33</v>
      </c>
      <c r="G110" s="7" t="s">
        <v>17</v>
      </c>
      <c r="H110" s="24">
        <v>900000</v>
      </c>
    </row>
    <row r="111" spans="1:12">
      <c r="A111" s="7" t="s">
        <v>274</v>
      </c>
      <c r="B111" s="7" t="s">
        <v>22</v>
      </c>
      <c r="C111" s="7" t="s">
        <v>23</v>
      </c>
      <c r="D111" s="11" t="str">
        <f>VLOOKUP(B111,'Funded Projects-VHTF'!B:P,15,FALSE)</f>
        <v>Rental New Construction</v>
      </c>
      <c r="E111" s="7" t="s">
        <v>217</v>
      </c>
      <c r="F111" s="7" t="s">
        <v>33</v>
      </c>
      <c r="G111" s="7" t="s">
        <v>17</v>
      </c>
      <c r="H111" s="24">
        <v>260000</v>
      </c>
    </row>
    <row r="112" spans="1:12">
      <c r="A112" s="7" t="s">
        <v>275</v>
      </c>
      <c r="B112" s="7" t="s">
        <v>230</v>
      </c>
      <c r="C112" s="7" t="s">
        <v>48</v>
      </c>
      <c r="D112" s="11" t="str">
        <f>VLOOKUP(B112,'Funded Projects-VHTF'!B:P,15,FALSE)</f>
        <v>Rental New Construction</v>
      </c>
      <c r="E112" s="7" t="s">
        <v>217</v>
      </c>
      <c r="F112" s="7" t="s">
        <v>33</v>
      </c>
      <c r="G112" s="7" t="s">
        <v>17</v>
      </c>
      <c r="H112" s="24">
        <v>650000</v>
      </c>
      <c r="L112" s="8">
        <v>150000</v>
      </c>
    </row>
    <row r="113" spans="1:12">
      <c r="A113" s="7" t="s">
        <v>276</v>
      </c>
      <c r="B113" s="7" t="s">
        <v>277</v>
      </c>
      <c r="C113" s="7" t="s">
        <v>59</v>
      </c>
      <c r="D113" s="11" t="str">
        <f>VLOOKUP(B113,'Funded Projects-VHTF'!B:P,15,FALSE)</f>
        <v>Rental New Construction</v>
      </c>
      <c r="E113" s="7" t="s">
        <v>217</v>
      </c>
      <c r="F113" s="7" t="s">
        <v>33</v>
      </c>
      <c r="G113" s="7" t="s">
        <v>17</v>
      </c>
      <c r="H113" s="24">
        <v>500000</v>
      </c>
      <c r="J113" s="8">
        <v>900000</v>
      </c>
      <c r="K113" s="8">
        <v>450000</v>
      </c>
      <c r="L113" s="8">
        <v>200000</v>
      </c>
    </row>
    <row r="114" spans="1:12">
      <c r="A114" s="7" t="s">
        <v>278</v>
      </c>
      <c r="B114" s="7" t="s">
        <v>279</v>
      </c>
      <c r="C114" s="7" t="s">
        <v>280</v>
      </c>
      <c r="D114" s="11" t="str">
        <f>VLOOKUP(B114,'Funded Projects-VHTF'!B:P,15,FALSE)</f>
        <v>Rental Rehab</v>
      </c>
      <c r="E114" s="7" t="s">
        <v>217</v>
      </c>
      <c r="F114" s="7" t="s">
        <v>33</v>
      </c>
      <c r="G114" s="7" t="s">
        <v>17</v>
      </c>
      <c r="H114" s="24">
        <v>240000</v>
      </c>
    </row>
    <row r="115" spans="1:12">
      <c r="A115" s="7" t="s">
        <v>281</v>
      </c>
      <c r="B115" s="7" t="s">
        <v>179</v>
      </c>
      <c r="C115" s="7" t="s">
        <v>53</v>
      </c>
      <c r="D115" s="11" t="str">
        <f>VLOOKUP(B115,'Funded Projects-VHTF'!B:P,15,FALSE)</f>
        <v>Rental Rehab</v>
      </c>
      <c r="E115" s="7" t="s">
        <v>217</v>
      </c>
      <c r="F115" s="7" t="s">
        <v>33</v>
      </c>
      <c r="G115" s="7" t="s">
        <v>17</v>
      </c>
      <c r="J115" s="8">
        <v>500000</v>
      </c>
    </row>
    <row r="116" spans="1:12">
      <c r="A116" s="7" t="s">
        <v>282</v>
      </c>
      <c r="B116" s="7" t="s">
        <v>283</v>
      </c>
      <c r="C116" s="7" t="s">
        <v>45</v>
      </c>
      <c r="D116" s="11" t="str">
        <f>VLOOKUP(B116,'Funded Projects-VHTF'!B:P,15,FALSE)</f>
        <v>Rental Rehab</v>
      </c>
      <c r="E116" s="7" t="s">
        <v>217</v>
      </c>
      <c r="F116" s="7" t="s">
        <v>33</v>
      </c>
      <c r="G116" s="7" t="s">
        <v>17</v>
      </c>
      <c r="H116" s="24">
        <v>900000</v>
      </c>
    </row>
    <row r="117" spans="1:12">
      <c r="A117" s="7" t="s">
        <v>284</v>
      </c>
      <c r="B117" s="7" t="s">
        <v>181</v>
      </c>
      <c r="C117" s="7" t="s">
        <v>182</v>
      </c>
      <c r="D117" s="11" t="str">
        <f>VLOOKUP(B117,'Funded Projects-VHTF'!B:P,15,FALSE)</f>
        <v>Rental New Construction</v>
      </c>
      <c r="E117" s="7" t="s">
        <v>217</v>
      </c>
      <c r="F117" s="7" t="s">
        <v>33</v>
      </c>
      <c r="G117" s="7" t="s">
        <v>17</v>
      </c>
      <c r="J117" s="8">
        <v>400000</v>
      </c>
    </row>
    <row r="118" spans="1:12">
      <c r="A118" s="7" t="s">
        <v>285</v>
      </c>
      <c r="B118" s="7" t="s">
        <v>286</v>
      </c>
      <c r="C118" s="7" t="s">
        <v>287</v>
      </c>
      <c r="D118" s="11" t="str">
        <f>VLOOKUP(B118,'Funded Projects-VHTF'!B:P,15,FALSE)</f>
        <v>Rental New Construction</v>
      </c>
      <c r="E118" s="7" t="s">
        <v>217</v>
      </c>
      <c r="F118" s="7" t="s">
        <v>33</v>
      </c>
      <c r="G118" s="7" t="s">
        <v>17</v>
      </c>
      <c r="H118" s="24">
        <v>900000</v>
      </c>
      <c r="J118" s="8">
        <v>900000</v>
      </c>
      <c r="K118" s="8">
        <v>900000</v>
      </c>
      <c r="L118" s="8">
        <v>500000</v>
      </c>
    </row>
    <row r="119" spans="1:12">
      <c r="A119" s="7" t="s">
        <v>288</v>
      </c>
      <c r="B119" s="7" t="s">
        <v>289</v>
      </c>
      <c r="C119" s="7" t="s">
        <v>290</v>
      </c>
      <c r="D119" s="11" t="str">
        <f>VLOOKUP(B119,Sheet1!A:B,2,FALSE)</f>
        <v>Rental Rehab</v>
      </c>
      <c r="E119" s="7" t="s">
        <v>217</v>
      </c>
      <c r="F119" s="7" t="s">
        <v>33</v>
      </c>
      <c r="G119" s="7" t="s">
        <v>17</v>
      </c>
      <c r="L119" s="8">
        <v>500000</v>
      </c>
    </row>
    <row r="120" spans="1:12">
      <c r="A120" s="7" t="s">
        <v>291</v>
      </c>
      <c r="B120" s="7" t="s">
        <v>292</v>
      </c>
      <c r="C120" s="7" t="s">
        <v>293</v>
      </c>
      <c r="D120" s="11" t="s">
        <v>68</v>
      </c>
      <c r="E120" s="7" t="s">
        <v>69</v>
      </c>
      <c r="F120" s="7" t="s">
        <v>16</v>
      </c>
      <c r="G120" s="7" t="s">
        <v>70</v>
      </c>
      <c r="H120" s="24">
        <v>900000</v>
      </c>
      <c r="I120" s="26">
        <v>2000000</v>
      </c>
      <c r="J120" s="8">
        <v>900000</v>
      </c>
      <c r="K120" s="8">
        <v>600000</v>
      </c>
    </row>
    <row r="121" spans="1:12">
      <c r="A121" s="7" t="s">
        <v>294</v>
      </c>
      <c r="B121" s="7" t="s">
        <v>295</v>
      </c>
      <c r="C121" s="7" t="s">
        <v>45</v>
      </c>
      <c r="D121" s="11" t="s">
        <v>68</v>
      </c>
      <c r="E121" s="7" t="s">
        <v>69</v>
      </c>
      <c r="F121" s="7" t="s">
        <v>16</v>
      </c>
      <c r="G121" s="7" t="s">
        <v>70</v>
      </c>
      <c r="H121" s="24">
        <v>900000</v>
      </c>
      <c r="I121" s="26">
        <v>2000000</v>
      </c>
      <c r="K121" s="8">
        <v>900000</v>
      </c>
    </row>
    <row r="122" spans="1:12">
      <c r="A122" s="7" t="s">
        <v>296</v>
      </c>
      <c r="B122" s="7" t="s">
        <v>297</v>
      </c>
      <c r="C122" s="7" t="s">
        <v>93</v>
      </c>
      <c r="D122" s="11" t="str">
        <f>VLOOKUP(B122,Sheet1!A:B,2,FALSE)</f>
        <v>Rental Rehab</v>
      </c>
      <c r="E122" s="7" t="s">
        <v>217</v>
      </c>
      <c r="F122" s="7" t="s">
        <v>33</v>
      </c>
      <c r="G122" s="7" t="s">
        <v>17</v>
      </c>
      <c r="J122" s="8">
        <v>615000</v>
      </c>
    </row>
    <row r="123" spans="1:12">
      <c r="A123" s="7" t="s">
        <v>298</v>
      </c>
      <c r="B123" s="7" t="s">
        <v>192</v>
      </c>
      <c r="C123" s="7" t="s">
        <v>42</v>
      </c>
      <c r="D123" s="11" t="str">
        <f>VLOOKUP(B123,'Funded Projects-VHTF'!B:P,15,FALSE)</f>
        <v>Rental New Construction</v>
      </c>
      <c r="E123" s="7" t="s">
        <v>217</v>
      </c>
      <c r="F123" s="7" t="s">
        <v>33</v>
      </c>
      <c r="G123" s="7" t="s">
        <v>17</v>
      </c>
      <c r="H123" s="24">
        <v>600000</v>
      </c>
    </row>
    <row r="124" spans="1:12">
      <c r="A124" s="7" t="s">
        <v>299</v>
      </c>
      <c r="B124" s="7" t="s">
        <v>300</v>
      </c>
      <c r="C124" s="7" t="s">
        <v>280</v>
      </c>
      <c r="D124" s="11" t="s">
        <v>186</v>
      </c>
      <c r="E124" s="7" t="s">
        <v>217</v>
      </c>
      <c r="F124" s="7" t="s">
        <v>33</v>
      </c>
      <c r="G124" s="7" t="s">
        <v>17</v>
      </c>
      <c r="H124" s="24">
        <v>700000</v>
      </c>
      <c r="K124" s="8">
        <v>700000</v>
      </c>
    </row>
    <row r="125" spans="1:12">
      <c r="A125" s="7" t="s">
        <v>301</v>
      </c>
      <c r="B125" s="7" t="s">
        <v>302</v>
      </c>
      <c r="C125" s="7" t="s">
        <v>130</v>
      </c>
      <c r="D125" s="11" t="str">
        <f>VLOOKUP(B125,'Funded Projects-VHTF'!B:P,15,FALSE)</f>
        <v>Rental New Construction</v>
      </c>
      <c r="E125" s="7" t="s">
        <v>217</v>
      </c>
      <c r="F125" s="7" t="s">
        <v>33</v>
      </c>
      <c r="G125" s="7" t="s">
        <v>17</v>
      </c>
      <c r="H125" s="24">
        <v>700000</v>
      </c>
      <c r="J125" s="8">
        <v>700000</v>
      </c>
    </row>
    <row r="126" spans="1:12">
      <c r="A126" s="7" t="s">
        <v>303</v>
      </c>
      <c r="B126" s="7" t="s">
        <v>304</v>
      </c>
      <c r="C126" s="7" t="s">
        <v>53</v>
      </c>
      <c r="D126" s="11" t="s">
        <v>186</v>
      </c>
      <c r="E126" s="7" t="s">
        <v>217</v>
      </c>
      <c r="F126" s="7" t="s">
        <v>33</v>
      </c>
      <c r="G126" s="7" t="s">
        <v>17</v>
      </c>
      <c r="H126" s="24">
        <v>500000</v>
      </c>
      <c r="J126" s="8">
        <v>300000</v>
      </c>
    </row>
    <row r="127" spans="1:12">
      <c r="A127" s="7" t="s">
        <v>305</v>
      </c>
      <c r="B127" s="7" t="s">
        <v>306</v>
      </c>
      <c r="C127" s="7" t="s">
        <v>32</v>
      </c>
      <c r="D127" s="11" t="s">
        <v>68</v>
      </c>
      <c r="E127" s="7" t="s">
        <v>307</v>
      </c>
      <c r="F127" s="7" t="s">
        <v>16</v>
      </c>
      <c r="G127" s="7" t="s">
        <v>17</v>
      </c>
      <c r="H127" s="24">
        <v>900000</v>
      </c>
    </row>
    <row r="128" spans="1:12">
      <c r="A128" s="7" t="s">
        <v>308</v>
      </c>
      <c r="B128" s="7" t="s">
        <v>309</v>
      </c>
      <c r="C128" s="7" t="s">
        <v>310</v>
      </c>
      <c r="D128" s="11" t="str">
        <f>VLOOKUP(B128,'Funded Projects-VHTF'!B:P,15,FALSE)</f>
        <v>Rental New Construction</v>
      </c>
      <c r="E128" s="7" t="s">
        <v>307</v>
      </c>
      <c r="F128" s="7" t="s">
        <v>16</v>
      </c>
      <c r="G128" s="7" t="s">
        <v>70</v>
      </c>
      <c r="H128" s="24">
        <v>700000</v>
      </c>
      <c r="J128" s="8">
        <v>700000</v>
      </c>
    </row>
    <row r="129" spans="1:11">
      <c r="A129" s="7" t="s">
        <v>311</v>
      </c>
      <c r="B129" s="7" t="s">
        <v>312</v>
      </c>
      <c r="C129" s="7" t="s">
        <v>313</v>
      </c>
      <c r="D129" s="11" t="str">
        <f>VLOOKUP(B129,'Funded Projects-VHTF'!B:P,15,FALSE)</f>
        <v>Rental New Construction</v>
      </c>
      <c r="E129" s="7" t="s">
        <v>307</v>
      </c>
      <c r="F129" s="7" t="s">
        <v>16</v>
      </c>
      <c r="G129" s="7" t="s">
        <v>17</v>
      </c>
      <c r="H129" s="24">
        <v>700000</v>
      </c>
    </row>
    <row r="130" spans="1:11">
      <c r="A130" s="7" t="s">
        <v>314</v>
      </c>
      <c r="B130" s="7" t="s">
        <v>315</v>
      </c>
      <c r="C130" s="7" t="s">
        <v>45</v>
      </c>
      <c r="D130" s="11" t="s">
        <v>68</v>
      </c>
      <c r="E130" s="7" t="s">
        <v>69</v>
      </c>
      <c r="F130" s="7" t="s">
        <v>16</v>
      </c>
      <c r="G130" s="7" t="s">
        <v>70</v>
      </c>
      <c r="H130" s="24">
        <v>900000</v>
      </c>
      <c r="I130" s="26">
        <v>2000000</v>
      </c>
      <c r="K130" s="8">
        <v>900000</v>
      </c>
    </row>
    <row r="131" spans="1:11">
      <c r="A131" s="7" t="s">
        <v>316</v>
      </c>
      <c r="B131" s="7" t="s">
        <v>317</v>
      </c>
      <c r="C131" s="7" t="s">
        <v>53</v>
      </c>
      <c r="D131" s="11" t="s">
        <v>68</v>
      </c>
      <c r="E131" s="7" t="s">
        <v>69</v>
      </c>
      <c r="F131" s="7" t="s">
        <v>16</v>
      </c>
      <c r="G131" s="7" t="s">
        <v>70</v>
      </c>
      <c r="H131" s="24">
        <v>900000</v>
      </c>
      <c r="I131" s="26">
        <v>1204485</v>
      </c>
    </row>
    <row r="132" spans="1:11">
      <c r="A132" s="7" t="s">
        <v>318</v>
      </c>
      <c r="B132" s="7" t="s">
        <v>319</v>
      </c>
      <c r="C132" s="7" t="s">
        <v>32</v>
      </c>
      <c r="D132" s="11" t="s">
        <v>157</v>
      </c>
      <c r="E132" s="7" t="s">
        <v>69</v>
      </c>
      <c r="F132" s="7" t="s">
        <v>16</v>
      </c>
      <c r="G132" s="7" t="s">
        <v>70</v>
      </c>
      <c r="H132" s="24">
        <v>700000</v>
      </c>
      <c r="I132" s="26">
        <v>1810609</v>
      </c>
      <c r="J132" s="8">
        <v>700000</v>
      </c>
      <c r="K132" s="8">
        <v>700000</v>
      </c>
    </row>
    <row r="133" spans="1:11">
      <c r="A133" s="7" t="s">
        <v>320</v>
      </c>
      <c r="B133" s="7" t="s">
        <v>321</v>
      </c>
      <c r="C133" s="7" t="s">
        <v>177</v>
      </c>
      <c r="D133" s="11" t="str">
        <f>VLOOKUP(B133,'Funded Projects-VHTF'!B:P,15,FALSE)</f>
        <v>Rental New Construction</v>
      </c>
      <c r="E133" s="7" t="s">
        <v>307</v>
      </c>
      <c r="F133" s="7" t="s">
        <v>16</v>
      </c>
      <c r="G133" s="7" t="s">
        <v>17</v>
      </c>
      <c r="H133" s="24">
        <v>700000</v>
      </c>
      <c r="K133" s="8">
        <v>700000</v>
      </c>
    </row>
    <row r="134" spans="1:11">
      <c r="A134" s="7" t="s">
        <v>322</v>
      </c>
      <c r="B134" s="7" t="s">
        <v>323</v>
      </c>
      <c r="C134" s="7" t="s">
        <v>324</v>
      </c>
      <c r="D134" s="11" t="s">
        <v>68</v>
      </c>
      <c r="E134" s="7" t="s">
        <v>69</v>
      </c>
      <c r="F134" s="7" t="s">
        <v>16</v>
      </c>
      <c r="G134" s="7" t="s">
        <v>70</v>
      </c>
      <c r="H134" s="24">
        <v>900000</v>
      </c>
      <c r="I134" s="26">
        <v>2000000</v>
      </c>
      <c r="K134" s="8">
        <v>900000</v>
      </c>
    </row>
    <row r="135" spans="1:11">
      <c r="A135" s="7" t="s">
        <v>325</v>
      </c>
      <c r="B135" s="7" t="s">
        <v>326</v>
      </c>
      <c r="C135" s="7" t="s">
        <v>327</v>
      </c>
      <c r="D135" s="11" t="str">
        <f>VLOOKUP(B135,'Funded Projects-VHTF'!B:P,15,FALSE)</f>
        <v>Rental New Construction</v>
      </c>
      <c r="E135" s="7" t="s">
        <v>307</v>
      </c>
      <c r="F135" s="7" t="s">
        <v>16</v>
      </c>
      <c r="G135" s="7" t="s">
        <v>17</v>
      </c>
      <c r="H135" s="24">
        <v>900000</v>
      </c>
    </row>
    <row r="136" spans="1:11">
      <c r="A136" s="7" t="s">
        <v>328</v>
      </c>
      <c r="B136" s="7" t="s">
        <v>329</v>
      </c>
      <c r="C136" s="7" t="s">
        <v>327</v>
      </c>
      <c r="D136" s="11" t="str">
        <f>VLOOKUP(B136,'Funded Projects-VHTF'!B:P,15,FALSE)</f>
        <v>Rental New Construction</v>
      </c>
      <c r="E136" s="7" t="s">
        <v>307</v>
      </c>
      <c r="F136" s="7" t="s">
        <v>16</v>
      </c>
      <c r="G136" s="7" t="s">
        <v>17</v>
      </c>
      <c r="H136" s="24">
        <v>900000</v>
      </c>
      <c r="K136" s="8">
        <v>900000</v>
      </c>
    </row>
    <row r="137" spans="1:11">
      <c r="A137" s="7" t="s">
        <v>330</v>
      </c>
      <c r="B137" s="7" t="s">
        <v>331</v>
      </c>
      <c r="C137" s="7" t="s">
        <v>32</v>
      </c>
      <c r="D137" s="11" t="s">
        <v>68</v>
      </c>
      <c r="E137" s="7" t="s">
        <v>69</v>
      </c>
      <c r="F137" s="7" t="s">
        <v>16</v>
      </c>
      <c r="G137" s="7" t="s">
        <v>70</v>
      </c>
      <c r="H137" s="24">
        <v>100000</v>
      </c>
      <c r="I137" s="26">
        <v>2000000</v>
      </c>
      <c r="K137" s="8">
        <v>100000</v>
      </c>
    </row>
    <row r="138" spans="1:11">
      <c r="A138" s="7" t="s">
        <v>332</v>
      </c>
      <c r="B138" s="7" t="s">
        <v>333</v>
      </c>
      <c r="C138" s="7" t="s">
        <v>334</v>
      </c>
      <c r="D138" s="11" t="str">
        <f>VLOOKUP(B138,'Funded Projects-VHTF'!B:P,15,FALSE)</f>
        <v>Rental New Construction</v>
      </c>
      <c r="E138" s="7" t="s">
        <v>307</v>
      </c>
      <c r="F138" s="7" t="s">
        <v>16</v>
      </c>
      <c r="G138" s="7" t="s">
        <v>17</v>
      </c>
      <c r="H138" s="24">
        <v>700000</v>
      </c>
      <c r="J138" s="8">
        <v>600000</v>
      </c>
      <c r="K138" s="8">
        <v>700000</v>
      </c>
    </row>
    <row r="139" spans="1:11">
      <c r="A139" s="7" t="s">
        <v>335</v>
      </c>
      <c r="B139" s="7" t="s">
        <v>336</v>
      </c>
      <c r="C139" s="7" t="s">
        <v>334</v>
      </c>
      <c r="D139" s="11" t="str">
        <f>VLOOKUP(B139,'Funded Projects-VHTF'!B:P,15,FALSE)</f>
        <v>Rental New Construction</v>
      </c>
      <c r="E139" s="7" t="s">
        <v>307</v>
      </c>
      <c r="F139" s="7" t="s">
        <v>16</v>
      </c>
      <c r="G139" s="7" t="s">
        <v>70</v>
      </c>
      <c r="H139" s="24">
        <v>700000</v>
      </c>
      <c r="J139" s="8">
        <v>418186</v>
      </c>
      <c r="K139" s="8">
        <v>700000</v>
      </c>
    </row>
    <row r="140" spans="1:11">
      <c r="A140" s="7" t="s">
        <v>337</v>
      </c>
      <c r="B140" s="7" t="s">
        <v>338</v>
      </c>
      <c r="C140" s="7" t="s">
        <v>339</v>
      </c>
      <c r="D140" s="11" t="s">
        <v>68</v>
      </c>
      <c r="E140" s="7" t="s">
        <v>69</v>
      </c>
      <c r="F140" s="7" t="s">
        <v>16</v>
      </c>
      <c r="G140" s="7" t="s">
        <v>70</v>
      </c>
      <c r="H140" s="24">
        <v>700000</v>
      </c>
    </row>
    <row r="141" spans="1:11">
      <c r="A141" s="7" t="s">
        <v>340</v>
      </c>
      <c r="B141" s="7" t="s">
        <v>341</v>
      </c>
      <c r="C141" s="7" t="s">
        <v>130</v>
      </c>
      <c r="D141" s="11" t="str">
        <f>VLOOKUP(B141,'Funded Projects-VHTF'!B:P,15,FALSE)</f>
        <v>Rental New Construction</v>
      </c>
      <c r="E141" s="7" t="s">
        <v>307</v>
      </c>
      <c r="F141" s="7" t="s">
        <v>16</v>
      </c>
      <c r="G141" s="7" t="s">
        <v>70</v>
      </c>
      <c r="H141" s="24">
        <v>700000</v>
      </c>
    </row>
    <row r="142" spans="1:11">
      <c r="A142" s="7" t="s">
        <v>342</v>
      </c>
      <c r="B142" s="7" t="s">
        <v>343</v>
      </c>
      <c r="C142" s="7" t="s">
        <v>114</v>
      </c>
      <c r="D142" s="11" t="str">
        <f>VLOOKUP(B142,'Funded Projects-VHTF'!B:P,15,FALSE)</f>
        <v>Rental New Construction</v>
      </c>
      <c r="E142" s="7" t="s">
        <v>307</v>
      </c>
      <c r="F142" s="7" t="s">
        <v>16</v>
      </c>
      <c r="G142" s="7" t="s">
        <v>17</v>
      </c>
      <c r="H142" s="24">
        <v>700000</v>
      </c>
      <c r="J142" s="8">
        <v>700000</v>
      </c>
      <c r="K142" s="8">
        <v>700000</v>
      </c>
    </row>
    <row r="143" spans="1:11">
      <c r="A143" s="7" t="s">
        <v>344</v>
      </c>
      <c r="B143" s="7" t="s">
        <v>345</v>
      </c>
      <c r="C143" s="7" t="s">
        <v>114</v>
      </c>
      <c r="D143" s="11" t="str">
        <f>VLOOKUP(B143,'Funded Projects-VHTF'!B:P,15,FALSE)</f>
        <v>Rental New Construction</v>
      </c>
      <c r="E143" s="7" t="s">
        <v>307</v>
      </c>
      <c r="F143" s="7" t="s">
        <v>16</v>
      </c>
      <c r="G143" s="7" t="s">
        <v>17</v>
      </c>
      <c r="H143" s="24">
        <v>700000</v>
      </c>
      <c r="J143" s="8">
        <v>700000</v>
      </c>
      <c r="K143" s="8">
        <v>700000</v>
      </c>
    </row>
    <row r="144" spans="1:11">
      <c r="A144" s="7" t="s">
        <v>346</v>
      </c>
      <c r="B144" s="7" t="s">
        <v>277</v>
      </c>
      <c r="C144" s="7" t="s">
        <v>59</v>
      </c>
      <c r="D144" s="11" t="str">
        <f>VLOOKUP(B144,'Funded Projects-VHTF'!B:P,15,FALSE)</f>
        <v>Rental New Construction</v>
      </c>
      <c r="E144" s="7" t="s">
        <v>307</v>
      </c>
      <c r="F144" s="7" t="s">
        <v>16</v>
      </c>
      <c r="G144" s="7" t="s">
        <v>17</v>
      </c>
      <c r="H144" s="24">
        <v>200000</v>
      </c>
      <c r="K144" s="8">
        <v>150000</v>
      </c>
    </row>
    <row r="145" spans="1:12">
      <c r="A145" s="7" t="s">
        <v>347</v>
      </c>
      <c r="B145" s="7" t="s">
        <v>233</v>
      </c>
      <c r="C145" s="7" t="s">
        <v>234</v>
      </c>
      <c r="D145" s="11" t="s">
        <v>186</v>
      </c>
      <c r="E145" s="7" t="s">
        <v>307</v>
      </c>
      <c r="F145" s="7" t="s">
        <v>16</v>
      </c>
      <c r="G145" s="7" t="s">
        <v>17</v>
      </c>
      <c r="J145" s="8">
        <v>600000</v>
      </c>
    </row>
    <row r="146" spans="1:12">
      <c r="A146" s="7" t="s">
        <v>348</v>
      </c>
      <c r="B146" s="7" t="s">
        <v>349</v>
      </c>
      <c r="C146" s="7" t="s">
        <v>220</v>
      </c>
      <c r="D146" s="11" t="str">
        <f>VLOOKUP(B146,'Funded Projects-VHTF'!B:P,15,FALSE)</f>
        <v>Rental New Construction</v>
      </c>
      <c r="E146" s="7" t="s">
        <v>307</v>
      </c>
      <c r="F146" s="7" t="s">
        <v>16</v>
      </c>
      <c r="G146" s="7" t="s">
        <v>17</v>
      </c>
      <c r="H146" s="24">
        <v>700000</v>
      </c>
    </row>
    <row r="147" spans="1:12">
      <c r="A147" s="7" t="s">
        <v>350</v>
      </c>
      <c r="B147" s="7" t="s">
        <v>351</v>
      </c>
      <c r="C147" s="7" t="s">
        <v>220</v>
      </c>
      <c r="D147" s="11" t="str">
        <f>VLOOKUP(B147,'Funded Projects-VHTF'!B:P,15,FALSE)</f>
        <v>Rental New Construction</v>
      </c>
      <c r="E147" s="7" t="s">
        <v>307</v>
      </c>
      <c r="F147" s="7" t="s">
        <v>16</v>
      </c>
      <c r="G147" s="7" t="s">
        <v>70</v>
      </c>
      <c r="H147" s="24">
        <v>700000</v>
      </c>
    </row>
    <row r="148" spans="1:12">
      <c r="A148" s="7" t="s">
        <v>352</v>
      </c>
      <c r="B148" s="7" t="s">
        <v>353</v>
      </c>
      <c r="C148" s="7" t="s">
        <v>339</v>
      </c>
      <c r="D148" s="11" t="s">
        <v>157</v>
      </c>
      <c r="E148" s="7" t="s">
        <v>69</v>
      </c>
      <c r="F148" s="7" t="s">
        <v>16</v>
      </c>
      <c r="G148" s="7" t="s">
        <v>70</v>
      </c>
      <c r="H148" s="24">
        <v>700000</v>
      </c>
    </row>
    <row r="149" spans="1:12">
      <c r="A149" s="7" t="s">
        <v>354</v>
      </c>
      <c r="B149" s="7" t="s">
        <v>355</v>
      </c>
      <c r="C149" s="7" t="s">
        <v>356</v>
      </c>
      <c r="D149" s="11" t="str">
        <f>VLOOKUP(B149,'Funded Projects-VHTF'!B:P,15,FALSE)</f>
        <v>Rental New Construction</v>
      </c>
      <c r="E149" s="7" t="s">
        <v>307</v>
      </c>
      <c r="F149" s="7" t="s">
        <v>16</v>
      </c>
      <c r="G149" s="7" t="s">
        <v>17</v>
      </c>
      <c r="H149" s="24">
        <v>900000</v>
      </c>
      <c r="J149" s="8">
        <v>500000</v>
      </c>
      <c r="K149" s="8">
        <v>900000</v>
      </c>
    </row>
    <row r="150" spans="1:12">
      <c r="A150" s="7" t="s">
        <v>357</v>
      </c>
      <c r="B150" s="7" t="s">
        <v>358</v>
      </c>
      <c r="C150" s="7" t="s">
        <v>130</v>
      </c>
      <c r="D150" s="11" t="str">
        <f>VLOOKUP(B150,'Funded Projects-VHTF'!B:P,15,FALSE)</f>
        <v>Rental Rehab</v>
      </c>
      <c r="E150" s="7" t="s">
        <v>307</v>
      </c>
      <c r="F150" s="7" t="s">
        <v>16</v>
      </c>
      <c r="G150" s="7" t="s">
        <v>70</v>
      </c>
      <c r="H150" s="24">
        <v>700000</v>
      </c>
    </row>
    <row r="151" spans="1:12">
      <c r="A151" s="7" t="s">
        <v>359</v>
      </c>
      <c r="B151" s="7" t="s">
        <v>360</v>
      </c>
      <c r="C151" s="7" t="s">
        <v>53</v>
      </c>
      <c r="D151" s="11" t="str">
        <f>VLOOKUP(B151,'Funded Projects-VHTF'!B:P,15,FALSE)</f>
        <v>Rental New Construction</v>
      </c>
      <c r="E151" s="7" t="s">
        <v>307</v>
      </c>
      <c r="F151" s="7" t="s">
        <v>16</v>
      </c>
      <c r="G151" s="7" t="s">
        <v>17</v>
      </c>
      <c r="H151" s="24">
        <v>900000</v>
      </c>
    </row>
    <row r="152" spans="1:12">
      <c r="A152" s="7" t="s">
        <v>361</v>
      </c>
      <c r="B152" s="7" t="s">
        <v>362</v>
      </c>
      <c r="C152" s="7" t="s">
        <v>164</v>
      </c>
      <c r="D152" s="11" t="s">
        <v>68</v>
      </c>
      <c r="E152" s="7" t="s">
        <v>69</v>
      </c>
      <c r="F152" s="7" t="s">
        <v>16</v>
      </c>
      <c r="G152" s="7" t="s">
        <v>70</v>
      </c>
      <c r="H152" s="24">
        <v>900000</v>
      </c>
      <c r="K152" s="8">
        <v>900000</v>
      </c>
    </row>
    <row r="153" spans="1:12">
      <c r="A153" s="7" t="s">
        <v>363</v>
      </c>
      <c r="B153" s="7" t="s">
        <v>364</v>
      </c>
      <c r="C153" s="7" t="s">
        <v>365</v>
      </c>
      <c r="D153" s="11" t="str">
        <f>VLOOKUP(B153,'Funded Projects-VHTF'!B:P,15,FALSE)</f>
        <v>Rental New Construction</v>
      </c>
      <c r="E153" s="7" t="s">
        <v>307</v>
      </c>
      <c r="F153" s="7" t="s">
        <v>16</v>
      </c>
      <c r="G153" s="7" t="s">
        <v>17</v>
      </c>
      <c r="H153" s="24">
        <v>900000</v>
      </c>
      <c r="K153" s="8">
        <v>600000</v>
      </c>
    </row>
    <row r="154" spans="1:12">
      <c r="A154" s="7" t="s">
        <v>366</v>
      </c>
      <c r="B154" s="7" t="s">
        <v>367</v>
      </c>
      <c r="C154" s="7" t="s">
        <v>42</v>
      </c>
      <c r="D154" s="11" t="str">
        <f>VLOOKUP(B154,'Funded Projects-VHTF'!B:P,15,FALSE)</f>
        <v>Rental New Construction</v>
      </c>
      <c r="E154" s="7" t="s">
        <v>307</v>
      </c>
      <c r="F154" s="7" t="s">
        <v>16</v>
      </c>
      <c r="G154" s="7" t="s">
        <v>70</v>
      </c>
      <c r="H154" s="24">
        <v>700000</v>
      </c>
      <c r="J154" s="8">
        <v>700000</v>
      </c>
    </row>
    <row r="155" spans="1:12">
      <c r="A155" s="7" t="s">
        <v>368</v>
      </c>
      <c r="B155" s="7" t="s">
        <v>369</v>
      </c>
      <c r="C155" s="7" t="s">
        <v>164</v>
      </c>
      <c r="D155" s="11" t="s">
        <v>68</v>
      </c>
      <c r="E155" s="7" t="s">
        <v>69</v>
      </c>
      <c r="F155" s="7" t="s">
        <v>16</v>
      </c>
      <c r="G155" s="7" t="s">
        <v>70</v>
      </c>
      <c r="H155" s="24">
        <v>900000</v>
      </c>
      <c r="K155" s="8">
        <v>900000</v>
      </c>
    </row>
    <row r="156" spans="1:12">
      <c r="A156" s="7" t="s">
        <v>370</v>
      </c>
      <c r="B156" s="7" t="s">
        <v>371</v>
      </c>
      <c r="C156" s="7" t="s">
        <v>372</v>
      </c>
      <c r="D156" s="11" t="s">
        <v>68</v>
      </c>
      <c r="E156" s="7" t="s">
        <v>69</v>
      </c>
      <c r="F156" s="7" t="s">
        <v>16</v>
      </c>
      <c r="G156" s="7" t="s">
        <v>70</v>
      </c>
      <c r="H156" s="24">
        <v>700000</v>
      </c>
      <c r="I156" s="26">
        <v>2000000</v>
      </c>
      <c r="J156" s="8">
        <v>700000</v>
      </c>
    </row>
    <row r="157" spans="1:12">
      <c r="A157" s="7" t="s">
        <v>373</v>
      </c>
      <c r="B157" s="7" t="s">
        <v>374</v>
      </c>
      <c r="C157" s="7" t="s">
        <v>324</v>
      </c>
      <c r="D157" s="11" t="str">
        <f>VLOOKUP(B157,'Funded Projects-VHTF'!B:P,15,FALSE)</f>
        <v>Rental New Construction</v>
      </c>
      <c r="E157" s="7" t="s">
        <v>307</v>
      </c>
      <c r="F157" s="7" t="s">
        <v>16</v>
      </c>
      <c r="G157" s="7" t="s">
        <v>17</v>
      </c>
      <c r="H157" s="24">
        <v>900000</v>
      </c>
    </row>
    <row r="158" spans="1:12">
      <c r="A158" s="7" t="s">
        <v>375</v>
      </c>
      <c r="B158" s="7" t="s">
        <v>376</v>
      </c>
      <c r="C158" s="7" t="s">
        <v>287</v>
      </c>
      <c r="D158" s="11" t="str">
        <f>VLOOKUP(B158,'Funded Projects-VHTF'!B:P,15,FALSE)</f>
        <v>Rental New Construction</v>
      </c>
      <c r="E158" s="7" t="s">
        <v>307</v>
      </c>
      <c r="F158" s="7" t="s">
        <v>16</v>
      </c>
      <c r="G158" s="7" t="s">
        <v>17</v>
      </c>
      <c r="H158" s="24">
        <v>700000</v>
      </c>
      <c r="K158" s="8">
        <v>700000</v>
      </c>
    </row>
    <row r="159" spans="1:12">
      <c r="A159" s="7" t="s">
        <v>377</v>
      </c>
      <c r="B159" s="7" t="s">
        <v>378</v>
      </c>
      <c r="C159" s="7" t="s">
        <v>287</v>
      </c>
      <c r="D159" s="11" t="str">
        <f>VLOOKUP(B159,'Funded Projects-VHTF'!B:P,15,FALSE)</f>
        <v>Rental New Construction</v>
      </c>
      <c r="E159" s="7" t="s">
        <v>307</v>
      </c>
      <c r="F159" s="7" t="s">
        <v>16</v>
      </c>
      <c r="G159" s="7" t="s">
        <v>17</v>
      </c>
      <c r="H159" s="24">
        <v>700000</v>
      </c>
      <c r="K159" s="8">
        <v>700000</v>
      </c>
    </row>
    <row r="160" spans="1:12">
      <c r="A160" s="7" t="s">
        <v>379</v>
      </c>
      <c r="B160" s="7" t="s">
        <v>380</v>
      </c>
      <c r="C160" s="7" t="s">
        <v>145</v>
      </c>
      <c r="D160" s="11" t="str">
        <f>VLOOKUP(B160,'Funded Projects-VHTF'!B:P,15,FALSE)</f>
        <v>Rental New Construction</v>
      </c>
      <c r="E160" s="7" t="s">
        <v>307</v>
      </c>
      <c r="F160" s="7" t="s">
        <v>16</v>
      </c>
      <c r="G160" s="7" t="s">
        <v>17</v>
      </c>
      <c r="H160" s="24">
        <v>900000</v>
      </c>
      <c r="J160" s="8">
        <v>290000</v>
      </c>
      <c r="K160" s="8">
        <v>900000</v>
      </c>
      <c r="L160" s="8">
        <v>310000</v>
      </c>
    </row>
    <row r="161" spans="1:12">
      <c r="A161" s="7" t="s">
        <v>381</v>
      </c>
      <c r="B161" s="7" t="s">
        <v>184</v>
      </c>
      <c r="C161" s="7" t="s">
        <v>185</v>
      </c>
      <c r="D161" s="11" t="s">
        <v>186</v>
      </c>
      <c r="E161" s="7" t="s">
        <v>307</v>
      </c>
      <c r="F161" s="7" t="s">
        <v>16</v>
      </c>
      <c r="G161" s="7" t="s">
        <v>17</v>
      </c>
      <c r="J161" s="8">
        <v>200000</v>
      </c>
      <c r="K161" s="8">
        <v>300000</v>
      </c>
    </row>
    <row r="162" spans="1:12">
      <c r="A162" s="7" t="s">
        <v>382</v>
      </c>
      <c r="B162" s="7" t="s">
        <v>383</v>
      </c>
      <c r="C162" s="7" t="s">
        <v>290</v>
      </c>
      <c r="D162" s="11" t="str">
        <f>VLOOKUP(B162,Sheet1!A:B,2,FALSE)</f>
        <v>Rental Rehab</v>
      </c>
      <c r="E162" s="7" t="s">
        <v>307</v>
      </c>
      <c r="F162" s="7" t="s">
        <v>16</v>
      </c>
      <c r="G162" s="7" t="s">
        <v>17</v>
      </c>
      <c r="L162" s="8">
        <v>310000</v>
      </c>
    </row>
    <row r="163" spans="1:12">
      <c r="A163" s="7" t="s">
        <v>384</v>
      </c>
      <c r="B163" s="7" t="s">
        <v>385</v>
      </c>
      <c r="C163" s="7" t="s">
        <v>20</v>
      </c>
      <c r="D163" s="11" t="s">
        <v>157</v>
      </c>
      <c r="E163" s="7" t="s">
        <v>307</v>
      </c>
      <c r="F163" s="7" t="s">
        <v>16</v>
      </c>
      <c r="G163" s="7" t="s">
        <v>17</v>
      </c>
      <c r="H163" s="24">
        <v>200000</v>
      </c>
    </row>
    <row r="164" spans="1:12">
      <c r="A164" s="7" t="s">
        <v>386</v>
      </c>
      <c r="B164" s="7" t="s">
        <v>387</v>
      </c>
      <c r="C164" s="7" t="s">
        <v>327</v>
      </c>
      <c r="D164" s="11" t="str">
        <f>VLOOKUP(B164,'Funded Projects-VHTF'!B:P,15,FALSE)</f>
        <v>Rental Rehab</v>
      </c>
      <c r="E164" s="7" t="s">
        <v>307</v>
      </c>
      <c r="F164" s="7" t="s">
        <v>16</v>
      </c>
      <c r="G164" s="7" t="s">
        <v>17</v>
      </c>
      <c r="H164" s="24">
        <v>700000</v>
      </c>
    </row>
    <row r="165" spans="1:12">
      <c r="A165" s="7" t="s">
        <v>388</v>
      </c>
      <c r="B165" s="7" t="s">
        <v>389</v>
      </c>
      <c r="C165" s="7" t="s">
        <v>327</v>
      </c>
      <c r="D165" s="11" t="str">
        <f>VLOOKUP(B165,'Funded Projects-VHTF'!B:P,15,FALSE)</f>
        <v>Rental Rehab</v>
      </c>
      <c r="E165" s="7" t="s">
        <v>307</v>
      </c>
      <c r="F165" s="7" t="s">
        <v>16</v>
      </c>
      <c r="G165" s="7" t="s">
        <v>17</v>
      </c>
      <c r="H165" s="24">
        <v>700000</v>
      </c>
    </row>
    <row r="166" spans="1:12">
      <c r="A166" s="7" t="s">
        <v>390</v>
      </c>
      <c r="B166" s="7" t="s">
        <v>391</v>
      </c>
      <c r="C166" s="7" t="s">
        <v>220</v>
      </c>
      <c r="D166" s="11" t="str">
        <f>VLOOKUP(B166,'Funded Projects-VHTF'!B:P,15,FALSE)</f>
        <v>Rental New Construction</v>
      </c>
      <c r="E166" s="7" t="s">
        <v>307</v>
      </c>
      <c r="F166" s="7" t="s">
        <v>16</v>
      </c>
      <c r="G166" s="7" t="s">
        <v>17</v>
      </c>
      <c r="H166" s="24">
        <v>700000</v>
      </c>
    </row>
    <row r="167" spans="1:12">
      <c r="A167" s="7" t="s">
        <v>392</v>
      </c>
      <c r="B167" s="7" t="s">
        <v>393</v>
      </c>
      <c r="C167" s="7" t="s">
        <v>372</v>
      </c>
      <c r="D167" s="11" t="s">
        <v>68</v>
      </c>
      <c r="E167" s="7" t="s">
        <v>69</v>
      </c>
      <c r="F167" s="7" t="s">
        <v>16</v>
      </c>
      <c r="G167" s="7" t="s">
        <v>70</v>
      </c>
      <c r="H167" s="24">
        <v>700000</v>
      </c>
      <c r="I167" s="26">
        <v>2000000</v>
      </c>
      <c r="J167" s="8">
        <v>700000</v>
      </c>
      <c r="K167" s="8">
        <v>700000</v>
      </c>
    </row>
    <row r="168" spans="1:12">
      <c r="A168" s="7" t="s">
        <v>394</v>
      </c>
      <c r="B168" s="7" t="s">
        <v>395</v>
      </c>
      <c r="C168" s="7" t="s">
        <v>117</v>
      </c>
      <c r="D168" s="11" t="str">
        <f>VLOOKUP(B168,'Funded Projects-VHTF'!B:P,15,FALSE)</f>
        <v>Rental New Construction</v>
      </c>
      <c r="E168" s="7" t="s">
        <v>307</v>
      </c>
      <c r="F168" s="7" t="s">
        <v>16</v>
      </c>
      <c r="G168" s="7" t="s">
        <v>70</v>
      </c>
      <c r="H168" s="24">
        <v>700000</v>
      </c>
      <c r="J168" s="8">
        <v>600000</v>
      </c>
      <c r="K168" s="8">
        <v>700000</v>
      </c>
    </row>
    <row r="169" spans="1:12">
      <c r="A169" s="7" t="s">
        <v>396</v>
      </c>
      <c r="B169" s="7" t="s">
        <v>397</v>
      </c>
      <c r="C169" s="7" t="s">
        <v>372</v>
      </c>
      <c r="D169" s="11" t="s">
        <v>68</v>
      </c>
      <c r="E169" s="7" t="s">
        <v>69</v>
      </c>
      <c r="F169" s="7" t="s">
        <v>16</v>
      </c>
      <c r="G169" s="7" t="s">
        <v>70</v>
      </c>
      <c r="H169" s="24">
        <v>300000</v>
      </c>
      <c r="I169" s="26">
        <v>200000</v>
      </c>
    </row>
    <row r="170" spans="1:12">
      <c r="A170" s="7" t="s">
        <v>398</v>
      </c>
      <c r="B170" s="7" t="s">
        <v>399</v>
      </c>
      <c r="C170" s="7" t="s">
        <v>53</v>
      </c>
      <c r="D170" s="11" t="s">
        <v>157</v>
      </c>
      <c r="E170" s="7" t="s">
        <v>69</v>
      </c>
      <c r="F170" s="7" t="s">
        <v>16</v>
      </c>
      <c r="G170" s="7" t="s">
        <v>70</v>
      </c>
      <c r="H170" s="24">
        <v>700000</v>
      </c>
      <c r="I170" s="26">
        <v>760000</v>
      </c>
      <c r="J170" s="8">
        <v>700000</v>
      </c>
    </row>
    <row r="171" spans="1:12">
      <c r="A171" s="7" t="s">
        <v>400</v>
      </c>
      <c r="B171" s="7" t="s">
        <v>401</v>
      </c>
      <c r="C171" s="7" t="s">
        <v>402</v>
      </c>
      <c r="D171" s="11" t="s">
        <v>403</v>
      </c>
      <c r="E171" s="7" t="s">
        <v>69</v>
      </c>
      <c r="F171" s="7" t="s">
        <v>16</v>
      </c>
      <c r="G171" s="7" t="s">
        <v>70</v>
      </c>
      <c r="H171" s="24">
        <v>700000</v>
      </c>
      <c r="J171" s="8">
        <v>700000</v>
      </c>
    </row>
    <row r="172" spans="1:12">
      <c r="A172" s="7" t="s">
        <v>404</v>
      </c>
      <c r="B172" s="7" t="s">
        <v>405</v>
      </c>
      <c r="C172" s="7" t="s">
        <v>123</v>
      </c>
      <c r="D172" s="11" t="str">
        <f>VLOOKUP(B172,'Funded Projects-VHTF'!B:P,15,FALSE)</f>
        <v>Rental New Construction</v>
      </c>
      <c r="E172" s="7" t="s">
        <v>307</v>
      </c>
      <c r="F172" s="7" t="s">
        <v>16</v>
      </c>
      <c r="G172" s="7" t="s">
        <v>17</v>
      </c>
      <c r="H172" s="24">
        <v>700000</v>
      </c>
    </row>
    <row r="173" spans="1:12">
      <c r="A173" s="7" t="s">
        <v>406</v>
      </c>
      <c r="B173" s="7" t="s">
        <v>407</v>
      </c>
      <c r="C173" s="7" t="s">
        <v>123</v>
      </c>
      <c r="D173" s="11" t="str">
        <f>VLOOKUP(B173,'Funded Projects-VHTF'!B:P,15,FALSE)</f>
        <v>Rental New Construction</v>
      </c>
      <c r="E173" s="7" t="s">
        <v>307</v>
      </c>
      <c r="F173" s="7" t="s">
        <v>16</v>
      </c>
      <c r="G173" s="7" t="s">
        <v>17</v>
      </c>
      <c r="H173" s="24">
        <v>700000</v>
      </c>
    </row>
    <row r="174" spans="1:12">
      <c r="A174" s="7" t="s">
        <v>408</v>
      </c>
      <c r="B174" s="7" t="s">
        <v>409</v>
      </c>
      <c r="C174" s="7" t="s">
        <v>410</v>
      </c>
      <c r="D174" s="11" t="str">
        <f>VLOOKUP(B174,'Funded Projects-VHTF'!B:P,15,FALSE)</f>
        <v>Rental New Construction</v>
      </c>
      <c r="E174" s="7" t="s">
        <v>307</v>
      </c>
      <c r="F174" s="7" t="s">
        <v>16</v>
      </c>
      <c r="G174" s="7" t="s">
        <v>17</v>
      </c>
      <c r="H174" s="24">
        <v>700000</v>
      </c>
      <c r="J174" s="8">
        <v>600000</v>
      </c>
      <c r="K174" s="8">
        <v>700000</v>
      </c>
    </row>
    <row r="175" spans="1:12">
      <c r="A175" s="7" t="s">
        <v>411</v>
      </c>
      <c r="B175" s="7" t="s">
        <v>409</v>
      </c>
      <c r="C175" s="7" t="s">
        <v>410</v>
      </c>
      <c r="D175" s="11" t="str">
        <f>VLOOKUP(B175,'Funded Projects-VHTF'!B:P,15,FALSE)</f>
        <v>Rental New Construction</v>
      </c>
      <c r="E175" s="7" t="s">
        <v>307</v>
      </c>
      <c r="F175" s="7" t="s">
        <v>16</v>
      </c>
      <c r="G175" s="7" t="s">
        <v>17</v>
      </c>
      <c r="H175" s="24">
        <v>700000</v>
      </c>
      <c r="J175" s="8">
        <v>600000</v>
      </c>
      <c r="K175" s="8">
        <v>700000</v>
      </c>
    </row>
    <row r="176" spans="1:12">
      <c r="A176" s="7" t="s">
        <v>412</v>
      </c>
      <c r="B176" s="7" t="s">
        <v>413</v>
      </c>
      <c r="C176" s="7" t="s">
        <v>39</v>
      </c>
      <c r="D176" s="11" t="str">
        <f>VLOOKUP(B176,'Funded Projects-VHTF'!B:P,15,FALSE)</f>
        <v>Rental New Construction</v>
      </c>
      <c r="E176" s="7" t="s">
        <v>307</v>
      </c>
      <c r="F176" s="7" t="s">
        <v>16</v>
      </c>
      <c r="G176" s="7" t="s">
        <v>70</v>
      </c>
      <c r="H176" s="24">
        <v>700000</v>
      </c>
      <c r="J176" s="8">
        <v>700000</v>
      </c>
      <c r="K176" s="8">
        <v>600000</v>
      </c>
    </row>
    <row r="177" spans="1:11">
      <c r="A177" s="7" t="s">
        <v>414</v>
      </c>
      <c r="B177" s="7" t="s">
        <v>415</v>
      </c>
      <c r="C177" s="7" t="s">
        <v>416</v>
      </c>
      <c r="D177" s="11" t="str">
        <f>VLOOKUP(B177,'Funded Projects-VHTF'!B:P,15,FALSE)</f>
        <v>Rental Rehab</v>
      </c>
      <c r="E177" s="7" t="s">
        <v>307</v>
      </c>
      <c r="F177" s="7" t="s">
        <v>16</v>
      </c>
      <c r="G177" s="7" t="s">
        <v>70</v>
      </c>
      <c r="H177" s="24">
        <v>500000</v>
      </c>
    </row>
    <row r="178" spans="1:11">
      <c r="A178" s="7" t="s">
        <v>417</v>
      </c>
      <c r="B178" s="7" t="s">
        <v>418</v>
      </c>
      <c r="C178" s="7" t="s">
        <v>293</v>
      </c>
      <c r="D178" s="11" t="str">
        <f>VLOOKUP(B178,'Funded Projects-VHTF'!B:P,15,FALSE)</f>
        <v>Rental New Construction</v>
      </c>
      <c r="E178" s="7" t="s">
        <v>307</v>
      </c>
      <c r="F178" s="7" t="s">
        <v>16</v>
      </c>
      <c r="G178" s="7" t="s">
        <v>17</v>
      </c>
      <c r="H178" s="24">
        <v>700000</v>
      </c>
      <c r="J178" s="8">
        <v>600000</v>
      </c>
      <c r="K178" s="8">
        <v>700000</v>
      </c>
    </row>
    <row r="179" spans="1:11">
      <c r="A179" s="7" t="s">
        <v>419</v>
      </c>
      <c r="B179" s="7" t="s">
        <v>420</v>
      </c>
      <c r="C179" s="7" t="s">
        <v>42</v>
      </c>
      <c r="D179" s="11" t="str">
        <f>VLOOKUP(B179,'Funded Projects-VHTF'!B:P,15,FALSE)</f>
        <v>Rental Rehab</v>
      </c>
      <c r="E179" s="7" t="s">
        <v>307</v>
      </c>
      <c r="F179" s="7" t="s">
        <v>16</v>
      </c>
      <c r="G179" s="7" t="s">
        <v>70</v>
      </c>
      <c r="H179" s="24">
        <v>700000</v>
      </c>
      <c r="J179" s="8">
        <v>700000</v>
      </c>
    </row>
    <row r="180" spans="1:11">
      <c r="A180" s="7" t="s">
        <v>421</v>
      </c>
      <c r="B180" s="7" t="s">
        <v>304</v>
      </c>
      <c r="C180" s="7" t="s">
        <v>53</v>
      </c>
      <c r="D180" s="11" t="s">
        <v>186</v>
      </c>
      <c r="E180" s="7" t="s">
        <v>307</v>
      </c>
      <c r="F180" s="7" t="s">
        <v>16</v>
      </c>
      <c r="G180" s="7" t="s">
        <v>17</v>
      </c>
      <c r="H180" s="24">
        <v>900000</v>
      </c>
      <c r="J180" s="8">
        <v>100000</v>
      </c>
    </row>
    <row r="181" spans="1:11">
      <c r="A181" s="7" t="s">
        <v>422</v>
      </c>
      <c r="B181" s="7" t="s">
        <v>306</v>
      </c>
      <c r="C181" s="7" t="s">
        <v>32</v>
      </c>
      <c r="D181" s="11" t="s">
        <v>68</v>
      </c>
      <c r="E181" s="7" t="s">
        <v>307</v>
      </c>
      <c r="F181" s="7" t="s">
        <v>33</v>
      </c>
      <c r="G181" s="7" t="s">
        <v>17</v>
      </c>
      <c r="H181" s="24">
        <v>900000</v>
      </c>
    </row>
    <row r="182" spans="1:11">
      <c r="A182" s="7" t="s">
        <v>423</v>
      </c>
      <c r="B182" s="7" t="s">
        <v>258</v>
      </c>
      <c r="C182" s="7" t="s">
        <v>259</v>
      </c>
      <c r="D182" s="11" t="str">
        <f>VLOOKUP(B182,'Funded Projects-VHTF'!B:P,15,FALSE)</f>
        <v>Rental New Construction</v>
      </c>
      <c r="E182" s="7" t="s">
        <v>307</v>
      </c>
      <c r="F182" s="7" t="s">
        <v>33</v>
      </c>
      <c r="G182" s="7" t="s">
        <v>17</v>
      </c>
      <c r="J182" s="8">
        <v>300000</v>
      </c>
    </row>
    <row r="183" spans="1:11">
      <c r="A183" s="7" t="s">
        <v>424</v>
      </c>
      <c r="B183" s="7" t="s">
        <v>312</v>
      </c>
      <c r="C183" s="7" t="s">
        <v>313</v>
      </c>
      <c r="D183" s="11" t="str">
        <f>VLOOKUP(B183,'Funded Projects-VHTF'!B:P,15,FALSE)</f>
        <v>Rental New Construction</v>
      </c>
      <c r="E183" s="7" t="s">
        <v>307</v>
      </c>
      <c r="F183" s="7" t="s">
        <v>33</v>
      </c>
      <c r="G183" s="7" t="s">
        <v>70</v>
      </c>
      <c r="I183" s="26">
        <v>2000000</v>
      </c>
    </row>
    <row r="184" spans="1:11">
      <c r="A184" s="7" t="s">
        <v>425</v>
      </c>
      <c r="B184" s="7" t="s">
        <v>426</v>
      </c>
      <c r="C184" s="7" t="s">
        <v>427</v>
      </c>
      <c r="D184" s="11" t="str">
        <f>VLOOKUP(B184,'Funded Projects-VHTF'!B:P,15,FALSE)</f>
        <v>Rental New Construction</v>
      </c>
      <c r="E184" s="7" t="s">
        <v>307</v>
      </c>
      <c r="F184" s="7" t="s">
        <v>33</v>
      </c>
      <c r="G184" s="7" t="s">
        <v>17</v>
      </c>
      <c r="H184" s="24">
        <v>100000</v>
      </c>
      <c r="I184" s="26">
        <v>2000000</v>
      </c>
    </row>
    <row r="185" spans="1:11">
      <c r="A185" s="7" t="s">
        <v>428</v>
      </c>
      <c r="B185" s="7" t="s">
        <v>429</v>
      </c>
      <c r="C185" s="7" t="s">
        <v>45</v>
      </c>
      <c r="D185" s="11" t="str">
        <f>VLOOKUP(B185,'Funded Projects-VHTF'!B:P,15,FALSE)</f>
        <v>Rental Rehab</v>
      </c>
      <c r="E185" s="7" t="s">
        <v>307</v>
      </c>
      <c r="F185" s="7" t="s">
        <v>33</v>
      </c>
      <c r="G185" s="7" t="s">
        <v>17</v>
      </c>
      <c r="H185" s="24">
        <v>700000</v>
      </c>
      <c r="I185" s="26">
        <v>2000000</v>
      </c>
    </row>
    <row r="186" spans="1:11">
      <c r="A186" s="7" t="s">
        <v>430</v>
      </c>
      <c r="B186" s="7" t="s">
        <v>431</v>
      </c>
      <c r="C186" s="7" t="s">
        <v>177</v>
      </c>
      <c r="D186" s="11" t="str">
        <f>VLOOKUP(B186,'Funded Projects-VHTF'!B:P,15,FALSE)</f>
        <v>Rental New Construction</v>
      </c>
      <c r="E186" s="7" t="s">
        <v>307</v>
      </c>
      <c r="F186" s="7" t="s">
        <v>33</v>
      </c>
      <c r="G186" s="7" t="s">
        <v>17</v>
      </c>
      <c r="H186" s="24">
        <v>700000</v>
      </c>
      <c r="I186" s="26">
        <v>700000</v>
      </c>
    </row>
    <row r="187" spans="1:11">
      <c r="A187" s="7" t="s">
        <v>432</v>
      </c>
      <c r="B187" s="7" t="s">
        <v>433</v>
      </c>
      <c r="C187" s="7" t="s">
        <v>365</v>
      </c>
      <c r="D187" s="11" t="str">
        <f>VLOOKUP(B187,'Funded Projects-VHTF'!B:P,15,FALSE)</f>
        <v>Rental New Construction</v>
      </c>
      <c r="E187" s="7" t="s">
        <v>307</v>
      </c>
      <c r="F187" s="7" t="s">
        <v>33</v>
      </c>
      <c r="G187" s="7" t="s">
        <v>17</v>
      </c>
      <c r="H187" s="24">
        <v>900000</v>
      </c>
      <c r="I187" s="26">
        <v>1764819</v>
      </c>
      <c r="K187" s="8">
        <v>900000</v>
      </c>
    </row>
    <row r="188" spans="1:11">
      <c r="A188" s="7" t="s">
        <v>434</v>
      </c>
      <c r="B188" s="7" t="s">
        <v>435</v>
      </c>
      <c r="C188" s="7" t="s">
        <v>234</v>
      </c>
      <c r="D188" s="11" t="str">
        <f>VLOOKUP(B188,Sheet1!A:B,2,FALSE)</f>
        <v>Rental New Construction</v>
      </c>
      <c r="E188" s="7" t="s">
        <v>307</v>
      </c>
      <c r="F188" s="7" t="s">
        <v>33</v>
      </c>
      <c r="G188" s="7" t="s">
        <v>17</v>
      </c>
      <c r="H188" s="24">
        <v>700000</v>
      </c>
      <c r="K188" s="8">
        <v>700000</v>
      </c>
    </row>
    <row r="189" spans="1:11">
      <c r="A189" s="7" t="s">
        <v>436</v>
      </c>
      <c r="B189" s="7" t="s">
        <v>437</v>
      </c>
      <c r="C189" s="7" t="s">
        <v>410</v>
      </c>
      <c r="D189" s="11" t="str">
        <f>VLOOKUP(B189,'Funded Projects-VHTF'!B:P,15,FALSE)</f>
        <v>Rental New Construction</v>
      </c>
      <c r="E189" s="7" t="s">
        <v>307</v>
      </c>
      <c r="F189" s="7" t="s">
        <v>33</v>
      </c>
      <c r="G189" s="7" t="s">
        <v>17</v>
      </c>
      <c r="H189" s="24">
        <v>700000</v>
      </c>
      <c r="K189" s="8">
        <v>700000</v>
      </c>
    </row>
    <row r="190" spans="1:11">
      <c r="A190" s="7" t="s">
        <v>438</v>
      </c>
      <c r="B190" s="7" t="s">
        <v>437</v>
      </c>
      <c r="C190" s="7" t="s">
        <v>410</v>
      </c>
      <c r="D190" s="11" t="str">
        <f>VLOOKUP(B190,'Funded Projects-VHTF'!B:P,15,FALSE)</f>
        <v>Rental New Construction</v>
      </c>
      <c r="E190" s="7" t="s">
        <v>307</v>
      </c>
      <c r="F190" s="7" t="s">
        <v>33</v>
      </c>
      <c r="G190" s="7" t="s">
        <v>17</v>
      </c>
      <c r="H190" s="24">
        <v>700000</v>
      </c>
      <c r="K190" s="8">
        <v>700000</v>
      </c>
    </row>
    <row r="191" spans="1:11">
      <c r="A191" s="7" t="s">
        <v>439</v>
      </c>
      <c r="B191" s="7" t="s">
        <v>440</v>
      </c>
      <c r="C191" s="7" t="s">
        <v>96</v>
      </c>
      <c r="D191" s="11" t="str">
        <f>VLOOKUP(B191,'Funded Projects-VHTF'!B:P,15,FALSE)</f>
        <v>Rental Rehab</v>
      </c>
      <c r="E191" s="7" t="s">
        <v>307</v>
      </c>
      <c r="F191" s="7" t="s">
        <v>33</v>
      </c>
      <c r="G191" s="7" t="s">
        <v>17</v>
      </c>
      <c r="H191" s="24">
        <v>700000</v>
      </c>
      <c r="I191" s="26">
        <v>2000000</v>
      </c>
      <c r="K191" s="8">
        <v>700000</v>
      </c>
    </row>
    <row r="192" spans="1:11">
      <c r="A192" s="7" t="s">
        <v>441</v>
      </c>
      <c r="B192" s="7" t="s">
        <v>442</v>
      </c>
      <c r="C192" s="7" t="s">
        <v>96</v>
      </c>
      <c r="D192" s="11" t="str">
        <f>VLOOKUP(B192,'Funded Projects-VHTF'!B:P,15,FALSE)</f>
        <v>Rental New Construction</v>
      </c>
      <c r="E192" s="7" t="s">
        <v>307</v>
      </c>
      <c r="F192" s="7" t="s">
        <v>33</v>
      </c>
      <c r="G192" s="7" t="s">
        <v>17</v>
      </c>
      <c r="H192" s="24">
        <v>700000</v>
      </c>
      <c r="I192" s="26">
        <v>2000000</v>
      </c>
      <c r="K192" s="8">
        <v>700000</v>
      </c>
    </row>
    <row r="193" spans="1:11">
      <c r="A193" s="7" t="s">
        <v>443</v>
      </c>
      <c r="B193" s="7" t="s">
        <v>444</v>
      </c>
      <c r="C193" s="7" t="s">
        <v>402</v>
      </c>
      <c r="D193" s="11" t="s">
        <v>68</v>
      </c>
      <c r="E193" s="7" t="s">
        <v>69</v>
      </c>
      <c r="F193" s="7" t="s">
        <v>16</v>
      </c>
      <c r="G193" s="7" t="s">
        <v>70</v>
      </c>
      <c r="H193" s="24">
        <v>700000</v>
      </c>
      <c r="J193" s="8">
        <v>700000</v>
      </c>
    </row>
    <row r="194" spans="1:11">
      <c r="A194" s="7" t="s">
        <v>445</v>
      </c>
      <c r="B194" s="7" t="s">
        <v>446</v>
      </c>
      <c r="C194" s="7" t="s">
        <v>130</v>
      </c>
      <c r="D194" s="11" t="str">
        <f>VLOOKUP(B194,'Funded Projects-VHTF'!B:P,15,FALSE)</f>
        <v>Rental New Construction</v>
      </c>
      <c r="E194" s="7" t="s">
        <v>307</v>
      </c>
      <c r="F194" s="7" t="s">
        <v>33</v>
      </c>
      <c r="G194" s="7" t="s">
        <v>17</v>
      </c>
      <c r="H194" s="24">
        <v>700000</v>
      </c>
      <c r="J194" s="8">
        <v>700000</v>
      </c>
    </row>
    <row r="195" spans="1:11">
      <c r="A195" s="7" t="s">
        <v>447</v>
      </c>
      <c r="B195" s="7" t="s">
        <v>341</v>
      </c>
      <c r="C195" s="7" t="s">
        <v>130</v>
      </c>
      <c r="D195" s="11" t="str">
        <f>VLOOKUP(B195,'Funded Projects-VHTF'!B:P,15,FALSE)</f>
        <v>Rental New Construction</v>
      </c>
      <c r="E195" s="7" t="s">
        <v>307</v>
      </c>
      <c r="F195" s="7" t="s">
        <v>33</v>
      </c>
      <c r="G195" s="7" t="s">
        <v>70</v>
      </c>
      <c r="H195" s="24">
        <v>700000</v>
      </c>
    </row>
    <row r="196" spans="1:11">
      <c r="A196" s="7" t="s">
        <v>448</v>
      </c>
      <c r="B196" s="7" t="s">
        <v>196</v>
      </c>
      <c r="C196" s="7" t="s">
        <v>56</v>
      </c>
      <c r="D196" s="11" t="str">
        <f>VLOOKUP(B196,'Funded Projects-VHTF'!B:P,15,FALSE)</f>
        <v>Rental Rehab</v>
      </c>
      <c r="E196" s="7" t="s">
        <v>307</v>
      </c>
      <c r="F196" s="7" t="s">
        <v>33</v>
      </c>
      <c r="G196" s="7" t="s">
        <v>17</v>
      </c>
      <c r="I196" s="26">
        <v>466872</v>
      </c>
    </row>
    <row r="197" spans="1:11">
      <c r="A197" s="7" t="s">
        <v>449</v>
      </c>
      <c r="B197" s="7" t="s">
        <v>450</v>
      </c>
      <c r="C197" s="7" t="s">
        <v>53</v>
      </c>
      <c r="D197" s="11" t="s">
        <v>157</v>
      </c>
      <c r="E197" s="7" t="s">
        <v>307</v>
      </c>
      <c r="F197" s="7" t="s">
        <v>33</v>
      </c>
      <c r="G197" s="7" t="s">
        <v>17</v>
      </c>
      <c r="H197" s="24">
        <v>600000</v>
      </c>
      <c r="I197" s="26">
        <v>546000</v>
      </c>
    </row>
    <row r="198" spans="1:11">
      <c r="A198" s="7" t="s">
        <v>451</v>
      </c>
      <c r="B198" s="7" t="s">
        <v>452</v>
      </c>
      <c r="C198" s="7" t="s">
        <v>453</v>
      </c>
      <c r="D198" s="11" t="str">
        <f>VLOOKUP(B198,'Funded Projects-VHTF'!B:P,15,FALSE)</f>
        <v>Rental Rehab</v>
      </c>
      <c r="E198" s="7" t="s">
        <v>307</v>
      </c>
      <c r="F198" s="7" t="s">
        <v>33</v>
      </c>
      <c r="G198" s="7" t="s">
        <v>17</v>
      </c>
      <c r="H198" s="24">
        <v>350000</v>
      </c>
      <c r="I198" s="26">
        <v>1300000</v>
      </c>
      <c r="K198" s="8">
        <v>350000</v>
      </c>
    </row>
    <row r="199" spans="1:11">
      <c r="A199" s="7" t="s">
        <v>454</v>
      </c>
      <c r="B199" s="7" t="s">
        <v>233</v>
      </c>
      <c r="C199" s="7" t="s">
        <v>234</v>
      </c>
      <c r="D199" s="11" t="s">
        <v>68</v>
      </c>
      <c r="E199" s="7" t="s">
        <v>307</v>
      </c>
      <c r="F199" s="7" t="s">
        <v>33</v>
      </c>
      <c r="G199" s="7" t="s">
        <v>17</v>
      </c>
      <c r="K199" s="8">
        <v>700000</v>
      </c>
    </row>
    <row r="200" spans="1:11">
      <c r="A200" s="7" t="s">
        <v>455</v>
      </c>
      <c r="B200" s="7" t="s">
        <v>456</v>
      </c>
      <c r="C200" s="7" t="s">
        <v>220</v>
      </c>
      <c r="D200" s="11" t="str">
        <f>VLOOKUP(B200,'Funded Projects-VHTF'!B:P,15,FALSE)</f>
        <v>Rental New Construction</v>
      </c>
      <c r="E200" s="7" t="s">
        <v>307</v>
      </c>
      <c r="F200" s="7" t="s">
        <v>33</v>
      </c>
      <c r="G200" s="7" t="s">
        <v>17</v>
      </c>
      <c r="H200" s="24">
        <v>375062</v>
      </c>
      <c r="I200" s="26">
        <v>449875</v>
      </c>
      <c r="K200" s="8">
        <v>375063</v>
      </c>
    </row>
    <row r="201" spans="1:11">
      <c r="A201" s="7" t="s">
        <v>457</v>
      </c>
      <c r="B201" s="7" t="s">
        <v>458</v>
      </c>
      <c r="C201" s="7" t="s">
        <v>53</v>
      </c>
      <c r="D201" s="11" t="str">
        <f>VLOOKUP(B201,'Funded Projects-VHTF'!B:P,15,FALSE)</f>
        <v>Rental Rehab</v>
      </c>
      <c r="E201" s="7" t="s">
        <v>307</v>
      </c>
      <c r="F201" s="7" t="s">
        <v>33</v>
      </c>
      <c r="G201" s="7" t="s">
        <v>17</v>
      </c>
      <c r="H201" s="24">
        <v>900000</v>
      </c>
      <c r="I201" s="26">
        <v>161180</v>
      </c>
    </row>
    <row r="202" spans="1:11">
      <c r="A202" s="7" t="s">
        <v>459</v>
      </c>
      <c r="B202" s="7" t="s">
        <v>236</v>
      </c>
      <c r="C202" s="7" t="s">
        <v>53</v>
      </c>
      <c r="D202" s="11" t="str">
        <f>VLOOKUP(B202,'Funded Projects-VHTF'!B:P,15,FALSE)</f>
        <v>Rental Rehab</v>
      </c>
      <c r="E202" s="7" t="s">
        <v>307</v>
      </c>
      <c r="F202" s="7" t="s">
        <v>33</v>
      </c>
      <c r="G202" s="7" t="s">
        <v>17</v>
      </c>
      <c r="I202" s="26">
        <v>231220</v>
      </c>
    </row>
    <row r="203" spans="1:11">
      <c r="A203" s="7" t="s">
        <v>460</v>
      </c>
      <c r="B203" s="7" t="s">
        <v>461</v>
      </c>
      <c r="C203" s="7" t="s">
        <v>130</v>
      </c>
      <c r="D203" s="11" t="str">
        <f>VLOOKUP(B203,Sheet1!A:B,2,FALSE)</f>
        <v>Rental New Construction</v>
      </c>
      <c r="E203" s="7" t="s">
        <v>307</v>
      </c>
      <c r="F203" s="7" t="s">
        <v>33</v>
      </c>
      <c r="G203" s="7" t="s">
        <v>17</v>
      </c>
      <c r="J203" s="8">
        <v>900000</v>
      </c>
      <c r="K203" s="8">
        <v>900000</v>
      </c>
    </row>
    <row r="204" spans="1:11">
      <c r="A204" s="7" t="s">
        <v>462</v>
      </c>
      <c r="B204" s="7" t="s">
        <v>463</v>
      </c>
      <c r="C204" s="7" t="s">
        <v>464</v>
      </c>
      <c r="D204" s="11" t="str">
        <f>VLOOKUP(B204,Sheet1!A:B,2,FALSE)</f>
        <v>Rental Rehab</v>
      </c>
      <c r="E204" s="7" t="s">
        <v>307</v>
      </c>
      <c r="F204" s="7" t="s">
        <v>33</v>
      </c>
      <c r="G204" s="7" t="s">
        <v>17</v>
      </c>
      <c r="I204" s="26">
        <v>275000</v>
      </c>
      <c r="J204" s="8">
        <v>700000</v>
      </c>
    </row>
    <row r="205" spans="1:11">
      <c r="A205" s="7" t="s">
        <v>465</v>
      </c>
      <c r="B205" s="7" t="s">
        <v>466</v>
      </c>
      <c r="C205" s="7" t="s">
        <v>372</v>
      </c>
      <c r="D205" s="11" t="str">
        <f>VLOOKUP(B205,'Funded Projects-VHTF'!B:P,15,FALSE)</f>
        <v>Rental Rehab</v>
      </c>
      <c r="E205" s="7" t="s">
        <v>307</v>
      </c>
      <c r="F205" s="7" t="s">
        <v>33</v>
      </c>
      <c r="G205" s="7" t="s">
        <v>17</v>
      </c>
      <c r="H205" s="24">
        <v>900000</v>
      </c>
      <c r="I205" s="26">
        <v>420000</v>
      </c>
    </row>
    <row r="206" spans="1:11">
      <c r="A206" s="7" t="s">
        <v>467</v>
      </c>
      <c r="B206" s="7" t="s">
        <v>468</v>
      </c>
      <c r="C206" s="7" t="s">
        <v>469</v>
      </c>
      <c r="D206" s="11" t="str">
        <f>VLOOKUP(B206,'Funded Projects-VHTF'!B:P,15,FALSE)</f>
        <v>Rental New Construction</v>
      </c>
      <c r="E206" s="7" t="s">
        <v>307</v>
      </c>
      <c r="F206" s="7" t="s">
        <v>33</v>
      </c>
      <c r="G206" s="7" t="s">
        <v>17</v>
      </c>
      <c r="H206" s="24">
        <v>450000</v>
      </c>
      <c r="I206" s="26">
        <v>450000</v>
      </c>
      <c r="J206" s="8">
        <v>450000</v>
      </c>
      <c r="K206" s="8">
        <v>450000</v>
      </c>
    </row>
    <row r="207" spans="1:11">
      <c r="A207" s="7" t="s">
        <v>470</v>
      </c>
      <c r="B207" s="7" t="s">
        <v>471</v>
      </c>
      <c r="C207" s="7" t="s">
        <v>220</v>
      </c>
      <c r="D207" s="11" t="s">
        <v>68</v>
      </c>
      <c r="E207" s="7" t="s">
        <v>69</v>
      </c>
      <c r="F207" s="7" t="s">
        <v>16</v>
      </c>
      <c r="G207" s="7" t="s">
        <v>70</v>
      </c>
      <c r="H207" s="24">
        <v>900000</v>
      </c>
      <c r="I207" s="26">
        <v>1471328</v>
      </c>
      <c r="K207" s="8">
        <v>743015</v>
      </c>
    </row>
    <row r="208" spans="1:11">
      <c r="A208" s="7" t="s">
        <v>472</v>
      </c>
      <c r="B208" s="7" t="s">
        <v>473</v>
      </c>
      <c r="C208" s="7" t="s">
        <v>474</v>
      </c>
      <c r="D208" s="11" t="str">
        <f>VLOOKUP(B208,'Funded Projects-VHTF'!B:P,15,FALSE)</f>
        <v>Rental Rehab</v>
      </c>
      <c r="E208" s="7" t="s">
        <v>307</v>
      </c>
      <c r="F208" s="7" t="s">
        <v>33</v>
      </c>
      <c r="G208" s="7" t="s">
        <v>17</v>
      </c>
      <c r="H208" s="24">
        <v>700000</v>
      </c>
    </row>
    <row r="209" spans="1:12">
      <c r="A209" s="7" t="s">
        <v>475</v>
      </c>
      <c r="B209" s="7" t="s">
        <v>476</v>
      </c>
      <c r="C209" s="7" t="s">
        <v>324</v>
      </c>
      <c r="D209" s="11" t="str">
        <f>VLOOKUP(B209,'Funded Projects-VHTF'!B:P,15,FALSE)</f>
        <v>Rental New Construction</v>
      </c>
      <c r="E209" s="7" t="s">
        <v>307</v>
      </c>
      <c r="F209" s="7" t="s">
        <v>33</v>
      </c>
      <c r="G209" s="7" t="s">
        <v>17</v>
      </c>
      <c r="H209" s="24">
        <v>900000</v>
      </c>
      <c r="I209" s="26">
        <v>697470</v>
      </c>
      <c r="K209" s="8">
        <v>899530</v>
      </c>
    </row>
    <row r="210" spans="1:12">
      <c r="A210" s="7" t="s">
        <v>477</v>
      </c>
      <c r="B210" s="7" t="s">
        <v>202</v>
      </c>
      <c r="C210" s="7" t="s">
        <v>45</v>
      </c>
      <c r="D210" s="11" t="str">
        <f>VLOOKUP(B210,'Funded Projects-VHTF'!B:P,15,FALSE)</f>
        <v>Rental New Construction</v>
      </c>
      <c r="E210" s="7" t="s">
        <v>307</v>
      </c>
      <c r="F210" s="7" t="s">
        <v>33</v>
      </c>
      <c r="G210" s="7" t="s">
        <v>17</v>
      </c>
      <c r="H210" s="24">
        <v>200000</v>
      </c>
    </row>
    <row r="211" spans="1:12">
      <c r="A211" s="7" t="s">
        <v>478</v>
      </c>
      <c r="B211" s="7" t="s">
        <v>479</v>
      </c>
      <c r="C211" s="7" t="s">
        <v>45</v>
      </c>
      <c r="D211" s="11" t="str">
        <f>VLOOKUP(B211,'Funded Projects-VHTF'!B:P,15,FALSE)</f>
        <v>Rental New Construction</v>
      </c>
      <c r="E211" s="7" t="s">
        <v>307</v>
      </c>
      <c r="F211" s="7" t="s">
        <v>33</v>
      </c>
      <c r="G211" s="7" t="s">
        <v>17</v>
      </c>
      <c r="H211" s="24">
        <v>900000</v>
      </c>
    </row>
    <row r="212" spans="1:12">
      <c r="A212" s="7" t="s">
        <v>480</v>
      </c>
      <c r="B212" s="7" t="s">
        <v>481</v>
      </c>
      <c r="C212" s="7" t="s">
        <v>482</v>
      </c>
      <c r="D212" s="11" t="s">
        <v>68</v>
      </c>
      <c r="E212" s="7" t="s">
        <v>69</v>
      </c>
      <c r="F212" s="7" t="s">
        <v>16</v>
      </c>
      <c r="G212" s="7" t="s">
        <v>70</v>
      </c>
      <c r="H212" s="24">
        <v>900000</v>
      </c>
      <c r="J212" s="8">
        <v>900000</v>
      </c>
      <c r="K212" s="8">
        <v>900000</v>
      </c>
    </row>
    <row r="213" spans="1:12">
      <c r="A213" s="7" t="s">
        <v>483</v>
      </c>
      <c r="B213" s="7" t="s">
        <v>248</v>
      </c>
      <c r="C213" s="7" t="s">
        <v>234</v>
      </c>
      <c r="D213" s="11" t="str">
        <f>VLOOKUP(B213,'Funded Projects-VHTF'!B:P,15,FALSE)</f>
        <v>Rental New Construction</v>
      </c>
      <c r="E213" s="7" t="s">
        <v>307</v>
      </c>
      <c r="F213" s="7" t="s">
        <v>33</v>
      </c>
      <c r="G213" s="7" t="s">
        <v>17</v>
      </c>
      <c r="K213" s="8">
        <v>700000</v>
      </c>
    </row>
    <row r="214" spans="1:12">
      <c r="A214" s="7" t="s">
        <v>484</v>
      </c>
      <c r="B214" s="7" t="s">
        <v>485</v>
      </c>
      <c r="C214" s="7" t="s">
        <v>486</v>
      </c>
      <c r="D214" s="11" t="s">
        <v>157</v>
      </c>
      <c r="E214" s="7" t="s">
        <v>69</v>
      </c>
      <c r="F214" s="7" t="s">
        <v>16</v>
      </c>
      <c r="G214" s="7" t="s">
        <v>70</v>
      </c>
      <c r="H214" s="24">
        <v>700000</v>
      </c>
      <c r="I214" s="26">
        <v>2000000</v>
      </c>
      <c r="J214" s="8">
        <v>700000</v>
      </c>
      <c r="K214" s="8">
        <v>700000</v>
      </c>
    </row>
    <row r="215" spans="1:12">
      <c r="A215" s="7" t="s">
        <v>487</v>
      </c>
      <c r="B215" s="7" t="s">
        <v>252</v>
      </c>
      <c r="C215" s="7" t="s">
        <v>56</v>
      </c>
      <c r="D215" s="11" t="str">
        <f>VLOOKUP(B215,'Funded Projects-VHTF'!B:P,15,FALSE)</f>
        <v>Rental New Construction</v>
      </c>
      <c r="E215" s="7" t="s">
        <v>307</v>
      </c>
      <c r="F215" s="7" t="s">
        <v>33</v>
      </c>
      <c r="G215" s="7" t="s">
        <v>17</v>
      </c>
      <c r="I215" s="26">
        <v>714909</v>
      </c>
      <c r="J215" s="8">
        <v>900000</v>
      </c>
      <c r="K215" s="8">
        <v>900000</v>
      </c>
      <c r="L215" s="8">
        <v>325091</v>
      </c>
    </row>
    <row r="216" spans="1:12">
      <c r="A216" s="7" t="s">
        <v>488</v>
      </c>
      <c r="B216" s="7" t="s">
        <v>489</v>
      </c>
      <c r="C216" s="7" t="s">
        <v>103</v>
      </c>
      <c r="D216" s="11" t="str">
        <f>VLOOKUP(B216,'Funded Projects-VHTF'!B:P,15,FALSE)</f>
        <v>Rental New Construction</v>
      </c>
      <c r="E216" s="7" t="s">
        <v>307</v>
      </c>
      <c r="F216" s="7" t="s">
        <v>33</v>
      </c>
      <c r="G216" s="7" t="s">
        <v>17</v>
      </c>
      <c r="H216" s="24">
        <v>800000</v>
      </c>
      <c r="K216" s="8">
        <v>500000</v>
      </c>
    </row>
    <row r="217" spans="1:12">
      <c r="A217" s="7" t="s">
        <v>490</v>
      </c>
      <c r="B217" s="7" t="s">
        <v>491</v>
      </c>
      <c r="C217" s="7" t="s">
        <v>310</v>
      </c>
      <c r="D217" s="11" t="s">
        <v>68</v>
      </c>
      <c r="E217" s="7" t="s">
        <v>69</v>
      </c>
      <c r="F217" s="7" t="s">
        <v>16</v>
      </c>
      <c r="G217" s="7" t="s">
        <v>70</v>
      </c>
      <c r="H217" s="24">
        <v>700000</v>
      </c>
    </row>
    <row r="218" spans="1:12">
      <c r="A218" s="7" t="s">
        <v>492</v>
      </c>
      <c r="B218" s="7" t="s">
        <v>493</v>
      </c>
      <c r="C218" s="7" t="s">
        <v>182</v>
      </c>
      <c r="D218" s="11" t="s">
        <v>68</v>
      </c>
      <c r="E218" s="7" t="s">
        <v>69</v>
      </c>
      <c r="F218" s="7" t="s">
        <v>16</v>
      </c>
      <c r="G218" s="7" t="s">
        <v>70</v>
      </c>
      <c r="H218" s="24">
        <v>700000</v>
      </c>
    </row>
    <row r="219" spans="1:12">
      <c r="A219" s="7" t="s">
        <v>494</v>
      </c>
      <c r="B219" s="7" t="s">
        <v>495</v>
      </c>
      <c r="C219" s="7" t="s">
        <v>117</v>
      </c>
      <c r="D219" s="11" t="str">
        <f>VLOOKUP(B219,'Funded Projects-VHTF'!B:P,15,FALSE)</f>
        <v>Rental New Construction</v>
      </c>
      <c r="E219" s="7" t="s">
        <v>307</v>
      </c>
      <c r="F219" s="7" t="s">
        <v>33</v>
      </c>
      <c r="G219" s="7" t="s">
        <v>17</v>
      </c>
      <c r="I219" s="26">
        <v>2000000</v>
      </c>
      <c r="K219" s="8">
        <v>400000</v>
      </c>
    </row>
    <row r="220" spans="1:12">
      <c r="A220" s="7" t="s">
        <v>496</v>
      </c>
      <c r="B220" s="7" t="s">
        <v>497</v>
      </c>
      <c r="C220" s="7" t="s">
        <v>200</v>
      </c>
      <c r="D220" s="11" t="str">
        <f>VLOOKUP(B220,'Funded Projects-VHTF'!B:P,15,FALSE)</f>
        <v>Rental New Construction</v>
      </c>
      <c r="E220" s="7" t="s">
        <v>307</v>
      </c>
      <c r="F220" s="7" t="s">
        <v>33</v>
      </c>
      <c r="G220" s="7" t="s">
        <v>17</v>
      </c>
      <c r="H220" s="24">
        <v>900000</v>
      </c>
      <c r="I220" s="26">
        <v>1600000</v>
      </c>
      <c r="K220" s="8">
        <v>900000</v>
      </c>
    </row>
    <row r="221" spans="1:12">
      <c r="A221" s="7" t="s">
        <v>498</v>
      </c>
      <c r="B221" s="7" t="s">
        <v>499</v>
      </c>
      <c r="C221" s="7" t="s">
        <v>200</v>
      </c>
      <c r="D221" s="11" t="str">
        <f>VLOOKUP(B221,'Funded Projects-VHTF'!B:P,15,FALSE)</f>
        <v>Rental New Construction</v>
      </c>
      <c r="E221" s="7" t="s">
        <v>307</v>
      </c>
      <c r="F221" s="7" t="s">
        <v>33</v>
      </c>
      <c r="G221" s="7" t="s">
        <v>17</v>
      </c>
      <c r="H221" s="24">
        <v>900000</v>
      </c>
      <c r="I221" s="26">
        <v>1075000</v>
      </c>
    </row>
    <row r="222" spans="1:12">
      <c r="A222" s="7" t="s">
        <v>500</v>
      </c>
      <c r="B222" s="7" t="s">
        <v>192</v>
      </c>
      <c r="C222" s="7" t="s">
        <v>42</v>
      </c>
      <c r="D222" s="11" t="str">
        <f>VLOOKUP(B222,'Funded Projects-VHTF'!B:P,15,FALSE)</f>
        <v>Rental New Construction</v>
      </c>
      <c r="E222" s="7" t="s">
        <v>307</v>
      </c>
      <c r="F222" s="7" t="s">
        <v>33</v>
      </c>
      <c r="G222" s="7" t="s">
        <v>17</v>
      </c>
      <c r="I222" s="26">
        <v>517056</v>
      </c>
    </row>
    <row r="223" spans="1:12">
      <c r="A223" s="7" t="s">
        <v>501</v>
      </c>
      <c r="B223" s="7" t="s">
        <v>502</v>
      </c>
      <c r="C223" s="7" t="s">
        <v>327</v>
      </c>
      <c r="D223" s="11" t="s">
        <v>157</v>
      </c>
      <c r="E223" s="7" t="s">
        <v>69</v>
      </c>
      <c r="F223" s="7" t="s">
        <v>16</v>
      </c>
      <c r="G223" s="7" t="s">
        <v>70</v>
      </c>
      <c r="H223" s="24">
        <v>200000</v>
      </c>
      <c r="K223" s="8">
        <v>900000</v>
      </c>
    </row>
    <row r="224" spans="1:12">
      <c r="A224" s="7" t="s">
        <v>503</v>
      </c>
      <c r="B224" s="7" t="s">
        <v>504</v>
      </c>
      <c r="C224" s="7" t="s">
        <v>293</v>
      </c>
      <c r="D224" s="11" t="s">
        <v>157</v>
      </c>
      <c r="E224" s="7" t="s">
        <v>69</v>
      </c>
      <c r="F224" s="7" t="s">
        <v>16</v>
      </c>
      <c r="G224" s="7" t="s">
        <v>70</v>
      </c>
      <c r="H224" s="24">
        <v>700000</v>
      </c>
      <c r="I224" s="26">
        <v>795000</v>
      </c>
      <c r="J224" s="8">
        <v>700000</v>
      </c>
      <c r="K224" s="8">
        <v>700000</v>
      </c>
    </row>
    <row r="225" spans="1:11">
      <c r="A225" s="7" t="s">
        <v>505</v>
      </c>
      <c r="B225" s="7" t="s">
        <v>506</v>
      </c>
      <c r="C225" s="7" t="s">
        <v>83</v>
      </c>
      <c r="D225" s="11" t="str">
        <f>VLOOKUP(B225,'Funded Projects-VHTF'!B:P,15,FALSE)</f>
        <v>Rental New Construction</v>
      </c>
      <c r="E225" s="7" t="s">
        <v>307</v>
      </c>
      <c r="F225" s="7" t="s">
        <v>33</v>
      </c>
      <c r="G225" s="7" t="s">
        <v>17</v>
      </c>
      <c r="H225" s="24">
        <v>700000</v>
      </c>
      <c r="J225" s="8">
        <v>900000</v>
      </c>
    </row>
    <row r="226" spans="1:11">
      <c r="A226" s="7" t="s">
        <v>507</v>
      </c>
      <c r="B226" s="7" t="s">
        <v>508</v>
      </c>
      <c r="C226" s="7" t="s">
        <v>220</v>
      </c>
      <c r="D226" s="11" t="str">
        <f>VLOOKUP(B226,'Funded Projects-VHTF'!B:P,15,FALSE)</f>
        <v>Rental New Construction</v>
      </c>
      <c r="E226" s="7" t="s">
        <v>307</v>
      </c>
      <c r="F226" s="7" t="s">
        <v>33</v>
      </c>
      <c r="G226" s="7" t="s">
        <v>17</v>
      </c>
      <c r="H226" s="24">
        <v>600925</v>
      </c>
      <c r="I226" s="26">
        <v>638150</v>
      </c>
      <c r="K226" s="8">
        <v>600925</v>
      </c>
    </row>
    <row r="227" spans="1:11">
      <c r="A227" s="7" t="s">
        <v>509</v>
      </c>
      <c r="B227" s="7" t="s">
        <v>418</v>
      </c>
      <c r="C227" s="7" t="s">
        <v>293</v>
      </c>
      <c r="D227" s="11" t="str">
        <f>VLOOKUP(B227,'Funded Projects-VHTF'!B:P,15,FALSE)</f>
        <v>Rental New Construction</v>
      </c>
      <c r="E227" s="7" t="s">
        <v>307</v>
      </c>
      <c r="F227" s="7" t="s">
        <v>33</v>
      </c>
      <c r="G227" s="7" t="s">
        <v>70</v>
      </c>
      <c r="H227" s="24">
        <v>700000</v>
      </c>
      <c r="I227" s="26">
        <v>1160000</v>
      </c>
      <c r="J227" s="8">
        <v>700000</v>
      </c>
      <c r="K227" s="8">
        <v>600000</v>
      </c>
    </row>
    <row r="228" spans="1:11">
      <c r="A228" s="7" t="s">
        <v>510</v>
      </c>
      <c r="B228" s="7" t="s">
        <v>511</v>
      </c>
      <c r="C228" s="7" t="s">
        <v>53</v>
      </c>
      <c r="D228" s="11" t="str">
        <f>VLOOKUP(B228,'Funded Projects-VHTF'!B:P,15,FALSE)</f>
        <v>Rental Rehab</v>
      </c>
      <c r="E228" s="7" t="s">
        <v>307</v>
      </c>
      <c r="F228" s="7" t="s">
        <v>33</v>
      </c>
      <c r="G228" s="7" t="s">
        <v>17</v>
      </c>
      <c r="H228" s="24">
        <v>900000</v>
      </c>
      <c r="I228" s="26">
        <v>285000</v>
      </c>
    </row>
    <row r="229" spans="1:11">
      <c r="A229" s="7" t="s">
        <v>512</v>
      </c>
      <c r="B229" s="7" t="s">
        <v>513</v>
      </c>
      <c r="C229" s="7" t="s">
        <v>130</v>
      </c>
      <c r="D229" s="11" t="str">
        <f>VLOOKUP(B229,'Funded Projects-VHTF'!B:P,15,FALSE)</f>
        <v>Rental New Construction</v>
      </c>
      <c r="E229" s="7" t="s">
        <v>307</v>
      </c>
      <c r="F229" s="7" t="s">
        <v>33</v>
      </c>
      <c r="G229" s="7" t="s">
        <v>17</v>
      </c>
      <c r="H229" s="24">
        <v>350000</v>
      </c>
      <c r="I229" s="26">
        <v>915000</v>
      </c>
    </row>
    <row r="230" spans="1:11">
      <c r="A230" s="7" t="s">
        <v>514</v>
      </c>
      <c r="B230" s="7" t="s">
        <v>515</v>
      </c>
      <c r="C230" s="7" t="s">
        <v>200</v>
      </c>
      <c r="D230" s="11" t="str">
        <f>VLOOKUP(B230,'Funded Projects-VHTF'!B:P,15,FALSE)</f>
        <v>Rental New Construction</v>
      </c>
      <c r="E230" s="7" t="s">
        <v>516</v>
      </c>
      <c r="F230" s="7" t="s">
        <v>16</v>
      </c>
      <c r="G230" s="7" t="s">
        <v>17</v>
      </c>
      <c r="H230" s="24">
        <v>900000</v>
      </c>
      <c r="I230" s="26">
        <v>900000</v>
      </c>
      <c r="J230" s="8">
        <v>900000</v>
      </c>
      <c r="K230" s="8">
        <v>900000</v>
      </c>
    </row>
    <row r="231" spans="1:11">
      <c r="A231" s="7" t="s">
        <v>517</v>
      </c>
      <c r="B231" s="7" t="s">
        <v>518</v>
      </c>
      <c r="C231" s="7" t="s">
        <v>200</v>
      </c>
      <c r="D231" s="11" t="str">
        <f>VLOOKUP(B231,'Funded Projects-VHTF'!B:P,15,FALSE)</f>
        <v>Rental New Construction</v>
      </c>
      <c r="E231" s="7" t="s">
        <v>516</v>
      </c>
      <c r="F231" s="7" t="s">
        <v>16</v>
      </c>
      <c r="G231" s="7" t="s">
        <v>17</v>
      </c>
      <c r="H231" s="24">
        <v>900000</v>
      </c>
      <c r="I231" s="26">
        <v>1090000</v>
      </c>
      <c r="J231" s="8">
        <v>900000</v>
      </c>
      <c r="K231" s="8">
        <v>900000</v>
      </c>
    </row>
    <row r="232" spans="1:11">
      <c r="A232" s="7" t="s">
        <v>519</v>
      </c>
      <c r="B232" s="7" t="s">
        <v>520</v>
      </c>
      <c r="C232" s="7" t="s">
        <v>182</v>
      </c>
      <c r="D232" s="11" t="str">
        <f>VLOOKUP(B232,'Funded Projects-VHTF'!B:P,15,FALSE)</f>
        <v>Rental New Construction</v>
      </c>
      <c r="E232" s="7" t="s">
        <v>516</v>
      </c>
      <c r="F232" s="7" t="s">
        <v>16</v>
      </c>
      <c r="G232" s="7" t="s">
        <v>17</v>
      </c>
      <c r="H232" s="24">
        <v>900000</v>
      </c>
      <c r="J232" s="8">
        <v>900000</v>
      </c>
    </row>
    <row r="233" spans="1:11">
      <c r="A233" s="7" t="s">
        <v>521</v>
      </c>
      <c r="B233" s="7" t="s">
        <v>522</v>
      </c>
      <c r="C233" s="7" t="s">
        <v>523</v>
      </c>
      <c r="D233" s="11" t="s">
        <v>68</v>
      </c>
      <c r="E233" s="7" t="s">
        <v>516</v>
      </c>
      <c r="F233" s="7" t="s">
        <v>16</v>
      </c>
      <c r="G233" s="7" t="s">
        <v>17</v>
      </c>
      <c r="I233" s="26">
        <v>900000</v>
      </c>
    </row>
    <row r="234" spans="1:11">
      <c r="A234" s="7" t="s">
        <v>524</v>
      </c>
      <c r="B234" s="7" t="s">
        <v>525</v>
      </c>
      <c r="C234" s="7" t="s">
        <v>523</v>
      </c>
      <c r="D234" s="11" t="str">
        <f>VLOOKUP(B234,'Funded Projects-VHTF'!B:P,15,FALSE)</f>
        <v>Rental New Construction</v>
      </c>
      <c r="E234" s="7" t="s">
        <v>516</v>
      </c>
      <c r="F234" s="7" t="s">
        <v>16</v>
      </c>
      <c r="G234" s="7" t="s">
        <v>17</v>
      </c>
      <c r="H234" s="24">
        <v>700000</v>
      </c>
      <c r="I234" s="26">
        <v>700000</v>
      </c>
    </row>
    <row r="235" spans="1:11">
      <c r="A235" s="7" t="s">
        <v>526</v>
      </c>
      <c r="B235" s="7" t="s">
        <v>258</v>
      </c>
      <c r="C235" s="7" t="s">
        <v>259</v>
      </c>
      <c r="D235" s="11" t="str">
        <f>VLOOKUP(B235,'Funded Projects-VHTF'!B:P,15,FALSE)</f>
        <v>Rental New Construction</v>
      </c>
      <c r="E235" s="7" t="s">
        <v>516</v>
      </c>
      <c r="F235" s="7" t="s">
        <v>16</v>
      </c>
      <c r="G235" s="7" t="s">
        <v>17</v>
      </c>
      <c r="H235" s="24">
        <v>382000</v>
      </c>
    </row>
    <row r="236" spans="1:11">
      <c r="A236" s="7" t="s">
        <v>527</v>
      </c>
      <c r="B236" s="7" t="s">
        <v>321</v>
      </c>
      <c r="C236" s="7" t="s">
        <v>177</v>
      </c>
      <c r="D236" s="11" t="str">
        <f>VLOOKUP(B236,'Funded Projects-VHTF'!B:P,15,FALSE)</f>
        <v>Rental New Construction</v>
      </c>
      <c r="E236" s="7" t="s">
        <v>516</v>
      </c>
      <c r="F236" s="7" t="s">
        <v>16</v>
      </c>
      <c r="G236" s="7" t="s">
        <v>17</v>
      </c>
      <c r="K236" s="8">
        <v>700000</v>
      </c>
    </row>
    <row r="237" spans="1:11">
      <c r="A237" s="7" t="s">
        <v>528</v>
      </c>
      <c r="B237" s="7" t="s">
        <v>431</v>
      </c>
      <c r="C237" s="7" t="s">
        <v>177</v>
      </c>
      <c r="D237" s="11" t="str">
        <f>VLOOKUP(B237,'Funded Projects-VHTF'!B:P,15,FALSE)</f>
        <v>Rental New Construction</v>
      </c>
      <c r="E237" s="7" t="s">
        <v>516</v>
      </c>
      <c r="F237" s="7" t="s">
        <v>16</v>
      </c>
      <c r="G237" s="7" t="s">
        <v>17</v>
      </c>
      <c r="K237" s="8">
        <v>700000</v>
      </c>
    </row>
    <row r="238" spans="1:11">
      <c r="A238" s="7" t="s">
        <v>529</v>
      </c>
      <c r="B238" s="7" t="s">
        <v>530</v>
      </c>
      <c r="C238" s="7" t="s">
        <v>427</v>
      </c>
      <c r="D238" s="11" t="s">
        <v>68</v>
      </c>
      <c r="E238" s="7" t="s">
        <v>69</v>
      </c>
      <c r="F238" s="7" t="s">
        <v>16</v>
      </c>
      <c r="G238" s="7" t="s">
        <v>70</v>
      </c>
      <c r="H238" s="24">
        <v>700000</v>
      </c>
      <c r="I238" s="26">
        <v>2000000</v>
      </c>
    </row>
    <row r="239" spans="1:11">
      <c r="A239" s="7" t="s">
        <v>531</v>
      </c>
      <c r="B239" s="7" t="s">
        <v>532</v>
      </c>
      <c r="C239" s="7" t="s">
        <v>280</v>
      </c>
      <c r="D239" s="11" t="s">
        <v>68</v>
      </c>
      <c r="E239" s="7" t="s">
        <v>69</v>
      </c>
      <c r="F239" s="7" t="s">
        <v>16</v>
      </c>
      <c r="G239" s="7" t="s">
        <v>70</v>
      </c>
      <c r="H239" s="24">
        <v>400000</v>
      </c>
      <c r="I239" s="26">
        <v>1371036</v>
      </c>
      <c r="J239" s="8">
        <v>900000</v>
      </c>
      <c r="K239" s="8">
        <v>200000</v>
      </c>
    </row>
    <row r="240" spans="1:11">
      <c r="A240" s="7" t="s">
        <v>533</v>
      </c>
      <c r="B240" s="7" t="s">
        <v>534</v>
      </c>
      <c r="C240" s="7" t="s">
        <v>280</v>
      </c>
      <c r="D240" s="11" t="s">
        <v>68</v>
      </c>
      <c r="E240" s="7" t="s">
        <v>69</v>
      </c>
      <c r="F240" s="7" t="s">
        <v>16</v>
      </c>
      <c r="G240" s="7" t="s">
        <v>70</v>
      </c>
      <c r="H240" s="24">
        <v>400000</v>
      </c>
      <c r="I240" s="26">
        <v>1372097</v>
      </c>
      <c r="J240" s="8">
        <v>900000</v>
      </c>
      <c r="K240" s="8">
        <v>200000</v>
      </c>
    </row>
    <row r="241" spans="1:12">
      <c r="A241" s="7" t="s">
        <v>535</v>
      </c>
      <c r="B241" s="7" t="s">
        <v>536</v>
      </c>
      <c r="C241" s="7" t="s">
        <v>130</v>
      </c>
      <c r="D241" s="11" t="str">
        <f>VLOOKUP(B241,'Funded Projects-VHTF'!B:P,15,FALSE)</f>
        <v>Rental New Construction</v>
      </c>
      <c r="E241" s="7" t="s">
        <v>516</v>
      </c>
      <c r="F241" s="7" t="s">
        <v>16</v>
      </c>
      <c r="G241" s="7" t="s">
        <v>17</v>
      </c>
      <c r="H241" s="24">
        <v>700000</v>
      </c>
      <c r="I241" s="26">
        <v>1873000</v>
      </c>
    </row>
    <row r="242" spans="1:12">
      <c r="A242" s="7" t="s">
        <v>537</v>
      </c>
      <c r="B242" s="7" t="s">
        <v>116</v>
      </c>
      <c r="C242" s="7" t="s">
        <v>117</v>
      </c>
      <c r="D242" s="11" t="str">
        <f>VLOOKUP(B242,'Funded Projects-VHTF'!B:P,15,FALSE)</f>
        <v>Rental Rehab</v>
      </c>
      <c r="E242" s="7" t="s">
        <v>516</v>
      </c>
      <c r="F242" s="7" t="s">
        <v>16</v>
      </c>
      <c r="G242" s="7" t="s">
        <v>17</v>
      </c>
      <c r="I242" s="26">
        <v>1200000</v>
      </c>
      <c r="J242" s="8">
        <v>250000</v>
      </c>
      <c r="K242" s="8">
        <v>250000</v>
      </c>
    </row>
    <row r="243" spans="1:12">
      <c r="A243" s="7" t="s">
        <v>538</v>
      </c>
      <c r="B243" s="7" t="s">
        <v>539</v>
      </c>
      <c r="C243" s="7" t="s">
        <v>259</v>
      </c>
      <c r="D243" s="11" t="str">
        <f>VLOOKUP(B243,'Funded Projects-VHTF'!B:P,15,FALSE)</f>
        <v>Rental New Construction</v>
      </c>
      <c r="E243" s="7" t="s">
        <v>516</v>
      </c>
      <c r="F243" s="7" t="s">
        <v>16</v>
      </c>
      <c r="G243" s="7" t="s">
        <v>17</v>
      </c>
      <c r="H243" s="24">
        <v>700000</v>
      </c>
      <c r="I243" s="26">
        <v>1400000</v>
      </c>
      <c r="J243" s="8">
        <v>700000</v>
      </c>
    </row>
    <row r="244" spans="1:12">
      <c r="A244" s="7" t="s">
        <v>540</v>
      </c>
      <c r="B244" s="7" t="s">
        <v>230</v>
      </c>
      <c r="C244" s="7" t="s">
        <v>48</v>
      </c>
      <c r="D244" s="11" t="str">
        <f>VLOOKUP(B244,'Funded Projects-VHTF'!B:P,15,FALSE)</f>
        <v>Rental New Construction</v>
      </c>
      <c r="E244" s="7" t="s">
        <v>516</v>
      </c>
      <c r="F244" s="7" t="s">
        <v>16</v>
      </c>
      <c r="G244" s="7" t="s">
        <v>17</v>
      </c>
      <c r="H244" s="24">
        <v>100000</v>
      </c>
      <c r="I244" s="26">
        <v>130348.3</v>
      </c>
    </row>
    <row r="245" spans="1:12">
      <c r="A245" s="7" t="s">
        <v>541</v>
      </c>
      <c r="B245" s="7" t="s">
        <v>542</v>
      </c>
      <c r="C245" s="7" t="s">
        <v>200</v>
      </c>
      <c r="D245" s="11" t="str">
        <f>VLOOKUP(B245,'Funded Projects-VHTF'!B:P,15,FALSE)</f>
        <v>Rental New Construction</v>
      </c>
      <c r="E245" s="7" t="s">
        <v>516</v>
      </c>
      <c r="F245" s="7" t="s">
        <v>16</v>
      </c>
      <c r="G245" s="7" t="s">
        <v>17</v>
      </c>
      <c r="H245" s="24">
        <v>800000</v>
      </c>
      <c r="I245" s="26">
        <v>2000000</v>
      </c>
      <c r="J245" s="8">
        <v>800000</v>
      </c>
      <c r="K245" s="8">
        <v>800000</v>
      </c>
    </row>
    <row r="246" spans="1:12">
      <c r="A246" s="7" t="s">
        <v>543</v>
      </c>
      <c r="B246" s="7" t="s">
        <v>544</v>
      </c>
      <c r="C246" s="7" t="s">
        <v>234</v>
      </c>
      <c r="D246" s="11" t="str">
        <f>VLOOKUP(B246,Sheet1!A:B,2,FALSE)</f>
        <v>Rental New Construction</v>
      </c>
      <c r="E246" s="7" t="s">
        <v>516</v>
      </c>
      <c r="F246" s="7" t="s">
        <v>16</v>
      </c>
      <c r="G246" s="7" t="s">
        <v>17</v>
      </c>
      <c r="H246" s="24">
        <v>700000</v>
      </c>
      <c r="J246" s="8">
        <v>700000</v>
      </c>
    </row>
    <row r="247" spans="1:12">
      <c r="A247" s="7" t="s">
        <v>545</v>
      </c>
      <c r="B247" s="7" t="s">
        <v>546</v>
      </c>
      <c r="C247" s="7" t="s">
        <v>56</v>
      </c>
      <c r="D247" s="11" t="str">
        <f>VLOOKUP(B247,'Funded Projects-VHTF'!B:P,15,FALSE)</f>
        <v>Rental Rehab</v>
      </c>
      <c r="E247" s="7" t="s">
        <v>516</v>
      </c>
      <c r="F247" s="7" t="s">
        <v>16</v>
      </c>
      <c r="G247" s="7" t="s">
        <v>17</v>
      </c>
      <c r="I247" s="26">
        <v>1160235</v>
      </c>
    </row>
    <row r="248" spans="1:12">
      <c r="A248" s="7" t="s">
        <v>547</v>
      </c>
      <c r="B248" s="7" t="s">
        <v>351</v>
      </c>
      <c r="C248" s="7" t="s">
        <v>220</v>
      </c>
      <c r="D248" s="11" t="str">
        <f>VLOOKUP(B248,'Funded Projects-VHTF'!B:P,15,FALSE)</f>
        <v>Rental New Construction</v>
      </c>
      <c r="E248" s="7" t="s">
        <v>516</v>
      </c>
      <c r="F248" s="7" t="s">
        <v>16</v>
      </c>
      <c r="G248" s="7" t="s">
        <v>17</v>
      </c>
      <c r="H248" s="24">
        <v>184006</v>
      </c>
      <c r="I248" s="26">
        <v>931858</v>
      </c>
    </row>
    <row r="249" spans="1:12">
      <c r="A249" s="7" t="s">
        <v>548</v>
      </c>
      <c r="B249" s="7" t="s">
        <v>549</v>
      </c>
      <c r="C249" s="7" t="s">
        <v>550</v>
      </c>
      <c r="D249" s="11" t="s">
        <v>157</v>
      </c>
      <c r="E249" s="7" t="s">
        <v>69</v>
      </c>
      <c r="F249" s="7" t="s">
        <v>16</v>
      </c>
      <c r="G249" s="7" t="s">
        <v>70</v>
      </c>
      <c r="H249" s="24">
        <v>700000</v>
      </c>
    </row>
    <row r="250" spans="1:12">
      <c r="A250" s="7" t="s">
        <v>551</v>
      </c>
      <c r="B250" s="7" t="s">
        <v>461</v>
      </c>
      <c r="C250" s="7" t="s">
        <v>130</v>
      </c>
      <c r="D250" s="11" t="str">
        <f>VLOOKUP(B250,Sheet1!A:B,2,FALSE)</f>
        <v>Rental New Construction</v>
      </c>
      <c r="E250" s="7" t="s">
        <v>516</v>
      </c>
      <c r="F250" s="7" t="s">
        <v>16</v>
      </c>
      <c r="G250" s="7" t="s">
        <v>17</v>
      </c>
      <c r="I250" s="26">
        <v>1516007</v>
      </c>
    </row>
    <row r="251" spans="1:12">
      <c r="A251" s="7" t="s">
        <v>552</v>
      </c>
      <c r="B251" s="7" t="s">
        <v>360</v>
      </c>
      <c r="C251" s="7" t="s">
        <v>53</v>
      </c>
      <c r="D251" s="11" t="str">
        <f>VLOOKUP(B251,'Funded Projects-VHTF'!B:P,15,FALSE)</f>
        <v>Rental New Construction</v>
      </c>
      <c r="E251" s="7" t="s">
        <v>516</v>
      </c>
      <c r="F251" s="7" t="s">
        <v>16</v>
      </c>
      <c r="G251" s="7" t="s">
        <v>17</v>
      </c>
      <c r="I251" s="26">
        <v>1609178.6</v>
      </c>
      <c r="J251" s="8">
        <v>900000</v>
      </c>
    </row>
    <row r="252" spans="1:12">
      <c r="A252" s="7" t="s">
        <v>553</v>
      </c>
      <c r="B252" s="7" t="s">
        <v>554</v>
      </c>
      <c r="C252" s="7" t="s">
        <v>239</v>
      </c>
      <c r="D252" s="11" t="s">
        <v>68</v>
      </c>
      <c r="E252" s="7" t="s">
        <v>69</v>
      </c>
      <c r="F252" s="7" t="s">
        <v>16</v>
      </c>
      <c r="G252" s="7" t="s">
        <v>70</v>
      </c>
      <c r="H252" s="24">
        <v>700000</v>
      </c>
      <c r="K252" s="8">
        <v>700000</v>
      </c>
    </row>
    <row r="253" spans="1:12">
      <c r="A253" s="7" t="s">
        <v>555</v>
      </c>
      <c r="B253" s="7" t="s">
        <v>556</v>
      </c>
      <c r="C253" s="7" t="s">
        <v>557</v>
      </c>
      <c r="D253" s="11" t="s">
        <v>68</v>
      </c>
      <c r="E253" s="7" t="s">
        <v>516</v>
      </c>
      <c r="F253" s="7" t="s">
        <v>16</v>
      </c>
      <c r="G253" s="7" t="s">
        <v>17</v>
      </c>
      <c r="H253" s="24">
        <v>700000</v>
      </c>
      <c r="I253" s="26">
        <v>961000</v>
      </c>
      <c r="J253" s="8">
        <v>700000</v>
      </c>
    </row>
    <row r="254" spans="1:12">
      <c r="A254" s="7" t="s">
        <v>558</v>
      </c>
      <c r="B254" s="7" t="s">
        <v>559</v>
      </c>
      <c r="C254" s="7" t="s">
        <v>560</v>
      </c>
      <c r="D254" s="11" t="str">
        <f>VLOOKUP(B254,'Funded Projects-VHTF'!B:P,15,FALSE)</f>
        <v>Rental New Construction</v>
      </c>
      <c r="E254" s="7" t="s">
        <v>516</v>
      </c>
      <c r="F254" s="7" t="s">
        <v>16</v>
      </c>
      <c r="G254" s="7" t="s">
        <v>17</v>
      </c>
      <c r="H254" s="24">
        <v>900000</v>
      </c>
      <c r="I254" s="26">
        <v>1007685</v>
      </c>
      <c r="J254" s="8">
        <v>900000</v>
      </c>
      <c r="K254" s="8">
        <v>900000</v>
      </c>
    </row>
    <row r="255" spans="1:12">
      <c r="A255" s="7" t="s">
        <v>561</v>
      </c>
      <c r="B255" s="7" t="s">
        <v>562</v>
      </c>
      <c r="C255" s="7" t="s">
        <v>523</v>
      </c>
      <c r="D255" s="11" t="str">
        <f>VLOOKUP(B255,'Funded Projects-VHTF'!B:P,15,FALSE)</f>
        <v>Rental New Construction</v>
      </c>
      <c r="E255" s="7" t="s">
        <v>516</v>
      </c>
      <c r="F255" s="7" t="s">
        <v>16</v>
      </c>
      <c r="G255" s="7" t="s">
        <v>17</v>
      </c>
      <c r="H255" s="24">
        <v>700000</v>
      </c>
      <c r="I255" s="26">
        <v>1000000</v>
      </c>
    </row>
    <row r="256" spans="1:12">
      <c r="A256" s="7" t="s">
        <v>563</v>
      </c>
      <c r="B256" s="7" t="s">
        <v>564</v>
      </c>
      <c r="C256" s="7" t="s">
        <v>48</v>
      </c>
      <c r="D256" s="11" t="str">
        <f>VLOOKUP(B256,'Funded Projects-VHTF'!B:P,15,FALSE)</f>
        <v>Rental New Construction</v>
      </c>
      <c r="E256" s="7" t="s">
        <v>516</v>
      </c>
      <c r="F256" s="7" t="s">
        <v>16</v>
      </c>
      <c r="G256" s="7" t="s">
        <v>17</v>
      </c>
      <c r="H256" s="24">
        <v>900000</v>
      </c>
      <c r="I256" s="26">
        <v>881850</v>
      </c>
      <c r="J256" s="8">
        <v>900000</v>
      </c>
      <c r="K256" s="8">
        <v>900000</v>
      </c>
      <c r="L256" s="8">
        <v>310000</v>
      </c>
    </row>
    <row r="257" spans="1:12">
      <c r="A257" s="7" t="s">
        <v>565</v>
      </c>
      <c r="B257" s="7" t="s">
        <v>566</v>
      </c>
      <c r="C257" s="7" t="s">
        <v>220</v>
      </c>
      <c r="D257" s="11" t="str">
        <f>VLOOKUP(B257,'Funded Projects-VHTF'!B:P,15,FALSE)</f>
        <v>Rental New Construction</v>
      </c>
      <c r="E257" s="7" t="s">
        <v>516</v>
      </c>
      <c r="F257" s="7" t="s">
        <v>16</v>
      </c>
      <c r="G257" s="7" t="s">
        <v>17</v>
      </c>
      <c r="H257" s="24">
        <v>552000</v>
      </c>
    </row>
    <row r="258" spans="1:12">
      <c r="A258" s="7" t="s">
        <v>567</v>
      </c>
      <c r="B258" s="7" t="s">
        <v>568</v>
      </c>
      <c r="C258" s="7" t="s">
        <v>14</v>
      </c>
      <c r="D258" s="11" t="str">
        <f>VLOOKUP(B258,'Funded Projects-VHTF'!B:P,15,FALSE)</f>
        <v>Rental Rehab</v>
      </c>
      <c r="E258" s="7" t="s">
        <v>516</v>
      </c>
      <c r="F258" s="7" t="s">
        <v>16</v>
      </c>
      <c r="G258" s="7" t="s">
        <v>17</v>
      </c>
      <c r="H258" s="24">
        <v>900000</v>
      </c>
      <c r="J258" s="8">
        <v>900000</v>
      </c>
    </row>
    <row r="259" spans="1:12">
      <c r="A259" s="7" t="s">
        <v>569</v>
      </c>
      <c r="B259" s="7" t="s">
        <v>570</v>
      </c>
      <c r="C259" s="7" t="s">
        <v>29</v>
      </c>
      <c r="D259" s="11" t="str">
        <f>VLOOKUP(B259,'Funded Projects-VHTF'!B:P,15,FALSE)</f>
        <v>Rental New Construction</v>
      </c>
      <c r="E259" s="7" t="s">
        <v>516</v>
      </c>
      <c r="F259" s="7" t="s">
        <v>16</v>
      </c>
      <c r="G259" s="7" t="s">
        <v>17</v>
      </c>
      <c r="H259" s="24">
        <v>700000</v>
      </c>
      <c r="I259" s="26">
        <v>1900000</v>
      </c>
      <c r="K259" s="8">
        <v>700000</v>
      </c>
    </row>
    <row r="260" spans="1:12">
      <c r="A260" s="7" t="s">
        <v>571</v>
      </c>
      <c r="B260" s="7" t="s">
        <v>252</v>
      </c>
      <c r="C260" s="7" t="s">
        <v>56</v>
      </c>
      <c r="D260" s="11" t="str">
        <f>VLOOKUP(B260,'Funded Projects-VHTF'!B:P,15,FALSE)</f>
        <v>Rental New Construction</v>
      </c>
      <c r="E260" s="7" t="s">
        <v>516</v>
      </c>
      <c r="F260" s="7" t="s">
        <v>16</v>
      </c>
      <c r="G260" s="7" t="s">
        <v>17</v>
      </c>
      <c r="I260" s="26">
        <v>725091</v>
      </c>
    </row>
    <row r="261" spans="1:12">
      <c r="A261" s="7" t="s">
        <v>572</v>
      </c>
      <c r="B261" s="7" t="s">
        <v>387</v>
      </c>
      <c r="C261" s="7" t="s">
        <v>327</v>
      </c>
      <c r="D261" s="11" t="str">
        <f>VLOOKUP(B261,'Funded Projects-VHTF'!B:P,15,FALSE)</f>
        <v>Rental Rehab</v>
      </c>
      <c r="E261" s="7" t="s">
        <v>516</v>
      </c>
      <c r="F261" s="7" t="s">
        <v>16</v>
      </c>
      <c r="G261" s="7" t="s">
        <v>17</v>
      </c>
      <c r="I261" s="26">
        <v>2000000</v>
      </c>
    </row>
    <row r="262" spans="1:12">
      <c r="A262" s="7" t="s">
        <v>573</v>
      </c>
      <c r="B262" s="7" t="s">
        <v>389</v>
      </c>
      <c r="C262" s="7" t="s">
        <v>327</v>
      </c>
      <c r="D262" s="11" t="str">
        <f>VLOOKUP(B262,'Funded Projects-VHTF'!B:P,15,FALSE)</f>
        <v>Rental Rehab</v>
      </c>
      <c r="E262" s="7" t="s">
        <v>516</v>
      </c>
      <c r="F262" s="7" t="s">
        <v>16</v>
      </c>
      <c r="G262" s="7" t="s">
        <v>17</v>
      </c>
      <c r="I262" s="26">
        <v>2000000</v>
      </c>
    </row>
    <row r="263" spans="1:12">
      <c r="A263" s="7" t="s">
        <v>574</v>
      </c>
      <c r="B263" s="7" t="s">
        <v>489</v>
      </c>
      <c r="C263" s="7" t="s">
        <v>103</v>
      </c>
      <c r="D263" s="11" t="str">
        <f>VLOOKUP(B263,'Funded Projects-VHTF'!B:P,15,FALSE)</f>
        <v>Rental New Construction</v>
      </c>
      <c r="E263" s="7" t="s">
        <v>516</v>
      </c>
      <c r="F263" s="7" t="s">
        <v>16</v>
      </c>
      <c r="G263" s="7" t="s">
        <v>17</v>
      </c>
      <c r="H263" s="24">
        <v>900000</v>
      </c>
      <c r="I263" s="26">
        <v>1790000</v>
      </c>
      <c r="K263" s="8">
        <v>900000</v>
      </c>
    </row>
    <row r="264" spans="1:12">
      <c r="A264" s="7" t="s">
        <v>575</v>
      </c>
      <c r="B264" s="7" t="s">
        <v>576</v>
      </c>
      <c r="C264" s="7" t="s">
        <v>482</v>
      </c>
      <c r="D264" s="11" t="s">
        <v>68</v>
      </c>
      <c r="E264" s="7" t="s">
        <v>516</v>
      </c>
      <c r="F264" s="7" t="s">
        <v>16</v>
      </c>
      <c r="G264" s="7" t="s">
        <v>70</v>
      </c>
      <c r="I264" s="26">
        <v>1109000</v>
      </c>
      <c r="J264" s="8">
        <v>700000</v>
      </c>
      <c r="K264" s="8">
        <v>700000</v>
      </c>
    </row>
    <row r="265" spans="1:12">
      <c r="A265" s="7" t="s">
        <v>577</v>
      </c>
      <c r="B265" s="7" t="s">
        <v>578</v>
      </c>
      <c r="C265" s="7" t="s">
        <v>410</v>
      </c>
      <c r="D265" s="11" t="s">
        <v>68</v>
      </c>
      <c r="E265" s="7" t="s">
        <v>516</v>
      </c>
      <c r="F265" s="7" t="s">
        <v>16</v>
      </c>
      <c r="G265" s="7" t="s">
        <v>70</v>
      </c>
      <c r="J265" s="8">
        <v>700000</v>
      </c>
    </row>
    <row r="266" spans="1:12">
      <c r="A266" s="7" t="s">
        <v>579</v>
      </c>
      <c r="B266" s="7" t="s">
        <v>580</v>
      </c>
      <c r="C266" s="7" t="s">
        <v>93</v>
      </c>
      <c r="D266" s="11" t="str">
        <f>VLOOKUP(B266,'Funded Projects-VHTF'!B:P,15,FALSE)</f>
        <v>Rental New Construction</v>
      </c>
      <c r="E266" s="7" t="s">
        <v>516</v>
      </c>
      <c r="F266" s="7" t="s">
        <v>16</v>
      </c>
      <c r="G266" s="7" t="s">
        <v>17</v>
      </c>
      <c r="H266" s="24">
        <v>700000</v>
      </c>
      <c r="I266" s="26">
        <v>1110000</v>
      </c>
    </row>
    <row r="267" spans="1:12">
      <c r="A267" s="7" t="s">
        <v>581</v>
      </c>
      <c r="B267" s="7" t="s">
        <v>582</v>
      </c>
      <c r="C267" s="7" t="s">
        <v>90</v>
      </c>
      <c r="D267" s="11" t="str">
        <f>VLOOKUP(B267,Sheet1!A:B,2,FALSE)</f>
        <v>Rental New Construction</v>
      </c>
      <c r="E267" s="7" t="s">
        <v>516</v>
      </c>
      <c r="F267" s="7" t="s">
        <v>16</v>
      </c>
      <c r="G267" s="7" t="s">
        <v>17</v>
      </c>
      <c r="L267" s="8">
        <v>310000</v>
      </c>
    </row>
    <row r="268" spans="1:12">
      <c r="A268" s="7" t="s">
        <v>583</v>
      </c>
      <c r="B268" s="7" t="s">
        <v>584</v>
      </c>
      <c r="C268" s="7" t="s">
        <v>523</v>
      </c>
      <c r="D268" s="11" t="str">
        <f>VLOOKUP(B268,'Funded Projects-VHTF'!B:P,15,FALSE)</f>
        <v>Rental New Construction</v>
      </c>
      <c r="E268" s="7" t="s">
        <v>516</v>
      </c>
      <c r="F268" s="7" t="s">
        <v>16</v>
      </c>
      <c r="G268" s="7" t="s">
        <v>17</v>
      </c>
      <c r="H268" s="24">
        <v>700000</v>
      </c>
      <c r="I268" s="26">
        <v>2000000</v>
      </c>
    </row>
    <row r="269" spans="1:12">
      <c r="A269" s="7" t="s">
        <v>585</v>
      </c>
      <c r="B269" s="7" t="s">
        <v>256</v>
      </c>
      <c r="C269" s="7" t="s">
        <v>117</v>
      </c>
      <c r="D269" s="11" t="s">
        <v>68</v>
      </c>
      <c r="E269" s="7" t="s">
        <v>516</v>
      </c>
      <c r="F269" s="7" t="s">
        <v>16</v>
      </c>
      <c r="G269" s="7" t="s">
        <v>17</v>
      </c>
      <c r="I269" s="26">
        <v>1000000</v>
      </c>
    </row>
    <row r="270" spans="1:12">
      <c r="A270" s="7" t="s">
        <v>586</v>
      </c>
      <c r="B270" s="7" t="s">
        <v>587</v>
      </c>
      <c r="C270" s="7" t="s">
        <v>117</v>
      </c>
      <c r="D270" s="11" t="s">
        <v>68</v>
      </c>
      <c r="E270" s="7" t="s">
        <v>516</v>
      </c>
      <c r="F270" s="7" t="s">
        <v>16</v>
      </c>
      <c r="G270" s="7" t="s">
        <v>17</v>
      </c>
      <c r="H270" s="24">
        <v>700000</v>
      </c>
      <c r="J270" s="8">
        <v>400000</v>
      </c>
      <c r="K270" s="8">
        <v>300000</v>
      </c>
    </row>
    <row r="271" spans="1:12">
      <c r="A271" s="7" t="s">
        <v>588</v>
      </c>
      <c r="B271" s="7" t="s">
        <v>589</v>
      </c>
      <c r="C271" s="7" t="s">
        <v>20</v>
      </c>
      <c r="D271" s="11" t="str">
        <f>VLOOKUP(B271,'Funded Projects-VHTF'!B:P,15,FALSE)</f>
        <v>Rental New Construction</v>
      </c>
      <c r="E271" s="7" t="s">
        <v>516</v>
      </c>
      <c r="F271" s="7" t="s">
        <v>16</v>
      </c>
      <c r="G271" s="7" t="s">
        <v>17</v>
      </c>
      <c r="J271" s="8">
        <v>600000</v>
      </c>
      <c r="K271" s="8">
        <v>900000</v>
      </c>
    </row>
    <row r="272" spans="1:12">
      <c r="A272" s="7" t="s">
        <v>590</v>
      </c>
      <c r="B272" s="7" t="s">
        <v>591</v>
      </c>
      <c r="C272" s="7" t="s">
        <v>523</v>
      </c>
      <c r="D272" s="11" t="str">
        <f>VLOOKUP(B272,'Funded Projects-VHTF'!B:P,15,FALSE)</f>
        <v>Rental New Construction</v>
      </c>
      <c r="E272" s="7" t="s">
        <v>516</v>
      </c>
      <c r="F272" s="7" t="s">
        <v>16</v>
      </c>
      <c r="G272" s="7" t="s">
        <v>17</v>
      </c>
      <c r="H272" s="24">
        <v>700000</v>
      </c>
      <c r="I272" s="26">
        <v>2000000</v>
      </c>
    </row>
    <row r="273" spans="1:11">
      <c r="A273" s="7" t="s">
        <v>592</v>
      </c>
      <c r="B273" s="7" t="s">
        <v>593</v>
      </c>
      <c r="C273" s="7" t="s">
        <v>410</v>
      </c>
      <c r="D273" s="11" t="str">
        <f>VLOOKUP(B273,'Funded Projects-VHTF'!B:P,15,FALSE)</f>
        <v>Rental New Construction</v>
      </c>
      <c r="E273" s="7" t="s">
        <v>516</v>
      </c>
      <c r="F273" s="7" t="s">
        <v>16</v>
      </c>
      <c r="G273" s="7" t="s">
        <v>17</v>
      </c>
      <c r="H273" s="24">
        <v>700000</v>
      </c>
      <c r="J273" s="8">
        <v>700000</v>
      </c>
      <c r="K273" s="8">
        <v>700000</v>
      </c>
    </row>
    <row r="274" spans="1:11">
      <c r="A274" s="7" t="s">
        <v>594</v>
      </c>
      <c r="B274" s="7" t="s">
        <v>595</v>
      </c>
      <c r="C274" s="7" t="s">
        <v>410</v>
      </c>
      <c r="D274" s="11" t="str">
        <f>VLOOKUP(B274,'Funded Projects-VHTF'!B:P,15,FALSE)</f>
        <v>Rental New Construction</v>
      </c>
      <c r="E274" s="7" t="s">
        <v>516</v>
      </c>
      <c r="F274" s="7" t="s">
        <v>16</v>
      </c>
      <c r="G274" s="7" t="s">
        <v>17</v>
      </c>
      <c r="H274" s="24">
        <v>700000</v>
      </c>
      <c r="J274" s="8">
        <v>700000</v>
      </c>
      <c r="K274" s="8">
        <v>700000</v>
      </c>
    </row>
    <row r="275" spans="1:11">
      <c r="A275" s="7" t="s">
        <v>596</v>
      </c>
      <c r="B275" s="7" t="s">
        <v>506</v>
      </c>
      <c r="C275" s="7" t="s">
        <v>83</v>
      </c>
      <c r="D275" s="11" t="str">
        <f>VLOOKUP(B275,'Funded Projects-VHTF'!B:P,15,FALSE)</f>
        <v>Rental New Construction</v>
      </c>
      <c r="E275" s="7" t="s">
        <v>516</v>
      </c>
      <c r="F275" s="7" t="s">
        <v>16</v>
      </c>
      <c r="G275" s="7" t="s">
        <v>17</v>
      </c>
      <c r="H275" s="24">
        <v>900000</v>
      </c>
      <c r="I275" s="26">
        <v>1500000</v>
      </c>
      <c r="J275" s="8">
        <v>900000</v>
      </c>
    </row>
    <row r="276" spans="1:11">
      <c r="A276" s="7" t="s">
        <v>597</v>
      </c>
      <c r="B276" s="7" t="s">
        <v>598</v>
      </c>
      <c r="C276" s="7" t="s">
        <v>365</v>
      </c>
      <c r="D276" s="11" t="str">
        <f>VLOOKUP(B276,'Funded Projects-VHTF'!B:P,15,FALSE)</f>
        <v>Rental New Construction</v>
      </c>
      <c r="E276" s="7" t="s">
        <v>516</v>
      </c>
      <c r="F276" s="7" t="s">
        <v>16</v>
      </c>
      <c r="G276" s="7" t="s">
        <v>17</v>
      </c>
      <c r="H276" s="24">
        <v>900000</v>
      </c>
      <c r="I276" s="26">
        <v>2000000</v>
      </c>
      <c r="K276" s="8">
        <v>700000</v>
      </c>
    </row>
    <row r="277" spans="1:11">
      <c r="A277" s="7" t="s">
        <v>599</v>
      </c>
      <c r="B277" s="7" t="s">
        <v>600</v>
      </c>
      <c r="C277" s="7" t="s">
        <v>410</v>
      </c>
      <c r="D277" s="11" t="s">
        <v>68</v>
      </c>
      <c r="E277" s="7" t="s">
        <v>516</v>
      </c>
      <c r="F277" s="7" t="s">
        <v>16</v>
      </c>
      <c r="G277" s="7" t="s">
        <v>70</v>
      </c>
      <c r="J277" s="8">
        <v>700000</v>
      </c>
      <c r="K277" s="8">
        <v>700000</v>
      </c>
    </row>
    <row r="278" spans="1:11">
      <c r="A278" s="7" t="s">
        <v>601</v>
      </c>
      <c r="B278" s="7" t="s">
        <v>602</v>
      </c>
      <c r="C278" s="7" t="s">
        <v>603</v>
      </c>
      <c r="D278" s="11" t="s">
        <v>68</v>
      </c>
      <c r="E278" s="7" t="s">
        <v>516</v>
      </c>
      <c r="F278" s="7" t="s">
        <v>16</v>
      </c>
      <c r="G278" s="7" t="s">
        <v>17</v>
      </c>
      <c r="H278" s="24">
        <v>700000</v>
      </c>
      <c r="I278" s="26">
        <v>2000000</v>
      </c>
    </row>
    <row r="279" spans="1:11">
      <c r="A279" s="7" t="s">
        <v>604</v>
      </c>
      <c r="B279" s="7" t="s">
        <v>508</v>
      </c>
      <c r="C279" s="7" t="s">
        <v>220</v>
      </c>
      <c r="D279" s="11" t="str">
        <f>VLOOKUP(B279,'Funded Projects-VHTF'!B:P,15,FALSE)</f>
        <v>Rental New Construction</v>
      </c>
      <c r="E279" s="7" t="s">
        <v>516</v>
      </c>
      <c r="F279" s="7" t="s">
        <v>16</v>
      </c>
      <c r="G279" s="7" t="s">
        <v>17</v>
      </c>
      <c r="I279" s="26">
        <v>835679</v>
      </c>
    </row>
    <row r="280" spans="1:11">
      <c r="A280" s="7" t="s">
        <v>605</v>
      </c>
      <c r="B280" s="7" t="s">
        <v>606</v>
      </c>
      <c r="C280" s="7" t="s">
        <v>607</v>
      </c>
      <c r="D280" s="11" t="str">
        <f>VLOOKUP(B280,'Funded Projects-VHTF'!B:P,15,FALSE)</f>
        <v>Rental Rehab</v>
      </c>
      <c r="E280" s="7" t="s">
        <v>516</v>
      </c>
      <c r="F280" s="7" t="s">
        <v>16</v>
      </c>
      <c r="G280" s="7" t="s">
        <v>17</v>
      </c>
      <c r="H280" s="24">
        <v>700000</v>
      </c>
    </row>
    <row r="281" spans="1:11">
      <c r="A281" s="7" t="s">
        <v>608</v>
      </c>
      <c r="B281" s="7" t="s">
        <v>609</v>
      </c>
      <c r="C281" s="7" t="s">
        <v>557</v>
      </c>
      <c r="D281" s="11" t="s">
        <v>68</v>
      </c>
      <c r="E281" s="7" t="s">
        <v>516</v>
      </c>
      <c r="F281" s="7" t="s">
        <v>16</v>
      </c>
      <c r="G281" s="7" t="s">
        <v>70</v>
      </c>
      <c r="I281" s="26">
        <v>133400</v>
      </c>
      <c r="J281" s="8">
        <v>691600</v>
      </c>
    </row>
    <row r="282" spans="1:11">
      <c r="A282" s="7" t="s">
        <v>610</v>
      </c>
      <c r="B282" s="7" t="s">
        <v>611</v>
      </c>
      <c r="C282" s="7" t="s">
        <v>287</v>
      </c>
      <c r="D282" s="11" t="s">
        <v>68</v>
      </c>
      <c r="E282" s="7" t="s">
        <v>516</v>
      </c>
      <c r="F282" s="7" t="s">
        <v>16</v>
      </c>
      <c r="G282" s="7" t="s">
        <v>70</v>
      </c>
      <c r="H282" s="24">
        <v>200000</v>
      </c>
      <c r="J282" s="8">
        <v>900000</v>
      </c>
      <c r="K282" s="8">
        <v>200000</v>
      </c>
    </row>
    <row r="283" spans="1:11">
      <c r="A283" s="7" t="s">
        <v>612</v>
      </c>
      <c r="B283" s="7" t="s">
        <v>306</v>
      </c>
      <c r="C283" s="7" t="s">
        <v>32</v>
      </c>
      <c r="D283" s="11" t="s">
        <v>68</v>
      </c>
      <c r="E283" s="7" t="s">
        <v>516</v>
      </c>
      <c r="F283" s="7" t="s">
        <v>33</v>
      </c>
      <c r="G283" s="7" t="s">
        <v>17</v>
      </c>
      <c r="I283" s="26">
        <v>1394733</v>
      </c>
    </row>
    <row r="284" spans="1:11">
      <c r="A284" s="7" t="s">
        <v>613</v>
      </c>
      <c r="B284" s="7" t="s">
        <v>522</v>
      </c>
      <c r="C284" s="7" t="s">
        <v>523</v>
      </c>
      <c r="D284" s="11" t="s">
        <v>68</v>
      </c>
      <c r="E284" s="7" t="s">
        <v>516</v>
      </c>
      <c r="F284" s="7" t="s">
        <v>33</v>
      </c>
      <c r="G284" s="7" t="s">
        <v>17</v>
      </c>
      <c r="H284" s="24">
        <v>700000</v>
      </c>
    </row>
    <row r="285" spans="1:11">
      <c r="A285" s="7" t="s">
        <v>614</v>
      </c>
      <c r="B285" s="7" t="s">
        <v>309</v>
      </c>
      <c r="C285" s="7" t="s">
        <v>310</v>
      </c>
      <c r="D285" s="11" t="str">
        <f>VLOOKUP(B285,'Funded Projects-VHTF'!B:P,15,FALSE)</f>
        <v>Rental New Construction</v>
      </c>
      <c r="E285" s="7" t="s">
        <v>516</v>
      </c>
      <c r="F285" s="7" t="s">
        <v>33</v>
      </c>
      <c r="G285" s="7" t="s">
        <v>17</v>
      </c>
      <c r="H285" s="24">
        <v>700000</v>
      </c>
    </row>
    <row r="286" spans="1:11">
      <c r="A286" s="7" t="s">
        <v>615</v>
      </c>
      <c r="B286" s="7" t="s">
        <v>216</v>
      </c>
      <c r="C286" s="7" t="s">
        <v>93</v>
      </c>
      <c r="D286" s="11" t="str">
        <f>VLOOKUP(B286,'Funded Projects-VHTF'!B:P,15,FALSE)</f>
        <v>Rental New Construction</v>
      </c>
      <c r="E286" s="7" t="s">
        <v>516</v>
      </c>
      <c r="F286" s="7" t="s">
        <v>33</v>
      </c>
      <c r="G286" s="7" t="s">
        <v>17</v>
      </c>
      <c r="I286" s="26">
        <v>1000000</v>
      </c>
    </row>
    <row r="287" spans="1:11">
      <c r="A287" s="7" t="s">
        <v>616</v>
      </c>
      <c r="B287" s="7" t="s">
        <v>321</v>
      </c>
      <c r="C287" s="7" t="s">
        <v>177</v>
      </c>
      <c r="D287" s="11" t="str">
        <f>VLOOKUP(B287,'Funded Projects-VHTF'!B:P,15,FALSE)</f>
        <v>Rental New Construction</v>
      </c>
      <c r="E287" s="7" t="s">
        <v>516</v>
      </c>
      <c r="F287" s="7" t="s">
        <v>33</v>
      </c>
      <c r="G287" s="7" t="s">
        <v>17</v>
      </c>
      <c r="I287" s="26">
        <v>1300000</v>
      </c>
    </row>
    <row r="288" spans="1:11">
      <c r="A288" s="7" t="s">
        <v>617</v>
      </c>
      <c r="B288" s="7" t="s">
        <v>431</v>
      </c>
      <c r="C288" s="7" t="s">
        <v>177</v>
      </c>
      <c r="D288" s="11" t="str">
        <f>VLOOKUP(B288,'Funded Projects-VHTF'!B:P,15,FALSE)</f>
        <v>Rental New Construction</v>
      </c>
      <c r="E288" s="7" t="s">
        <v>516</v>
      </c>
      <c r="F288" s="7" t="s">
        <v>33</v>
      </c>
      <c r="G288" s="7" t="s">
        <v>17</v>
      </c>
      <c r="I288" s="26">
        <v>600000</v>
      </c>
    </row>
    <row r="289" spans="1:11">
      <c r="A289" s="7" t="s">
        <v>618</v>
      </c>
      <c r="B289" s="7" t="s">
        <v>326</v>
      </c>
      <c r="C289" s="7" t="s">
        <v>327</v>
      </c>
      <c r="D289" s="11" t="str">
        <f>VLOOKUP(B289,'Funded Projects-VHTF'!B:P,15,FALSE)</f>
        <v>Rental New Construction</v>
      </c>
      <c r="E289" s="7" t="s">
        <v>516</v>
      </c>
      <c r="F289" s="7" t="s">
        <v>33</v>
      </c>
      <c r="G289" s="7" t="s">
        <v>17</v>
      </c>
      <c r="I289" s="26">
        <v>2000000</v>
      </c>
    </row>
    <row r="290" spans="1:11">
      <c r="A290" s="7" t="s">
        <v>619</v>
      </c>
      <c r="B290" s="7" t="s">
        <v>329</v>
      </c>
      <c r="C290" s="7" t="s">
        <v>327</v>
      </c>
      <c r="D290" s="11" t="str">
        <f>VLOOKUP(B290,'Funded Projects-VHTF'!B:P,15,FALSE)</f>
        <v>Rental New Construction</v>
      </c>
      <c r="E290" s="7" t="s">
        <v>516</v>
      </c>
      <c r="F290" s="7" t="s">
        <v>33</v>
      </c>
      <c r="G290" s="7" t="s">
        <v>17</v>
      </c>
      <c r="I290" s="26">
        <v>2000000</v>
      </c>
    </row>
    <row r="291" spans="1:11">
      <c r="A291" s="7" t="s">
        <v>620</v>
      </c>
      <c r="B291" s="7" t="s">
        <v>435</v>
      </c>
      <c r="C291" s="7" t="s">
        <v>234</v>
      </c>
      <c r="D291" s="11" t="str">
        <f>VLOOKUP(B291,Sheet1!A:B,2,FALSE)</f>
        <v>Rental New Construction</v>
      </c>
      <c r="E291" s="7" t="s">
        <v>516</v>
      </c>
      <c r="F291" s="7" t="s">
        <v>33</v>
      </c>
      <c r="G291" s="7" t="s">
        <v>17</v>
      </c>
      <c r="I291" s="26">
        <v>2000000</v>
      </c>
    </row>
    <row r="292" spans="1:11">
      <c r="A292" s="7" t="s">
        <v>621</v>
      </c>
      <c r="B292" s="7" t="s">
        <v>622</v>
      </c>
      <c r="C292" s="7" t="s">
        <v>287</v>
      </c>
      <c r="D292" s="11" t="s">
        <v>68</v>
      </c>
      <c r="E292" s="7" t="s">
        <v>516</v>
      </c>
      <c r="F292" s="7" t="s">
        <v>16</v>
      </c>
      <c r="G292" s="7" t="s">
        <v>70</v>
      </c>
      <c r="H292" s="24">
        <v>200000</v>
      </c>
      <c r="J292" s="8">
        <v>900000</v>
      </c>
      <c r="K292" s="8">
        <v>200000</v>
      </c>
    </row>
    <row r="293" spans="1:11">
      <c r="A293" s="7" t="s">
        <v>623</v>
      </c>
      <c r="B293" s="7" t="s">
        <v>333</v>
      </c>
      <c r="C293" s="7" t="s">
        <v>334</v>
      </c>
      <c r="D293" s="11" t="str">
        <f>VLOOKUP(B293,'Funded Projects-VHTF'!B:P,15,FALSE)</f>
        <v>Rental New Construction</v>
      </c>
      <c r="E293" s="7" t="s">
        <v>516</v>
      </c>
      <c r="F293" s="7" t="s">
        <v>33</v>
      </c>
      <c r="G293" s="7" t="s">
        <v>17</v>
      </c>
      <c r="I293" s="26">
        <v>1732759</v>
      </c>
    </row>
    <row r="294" spans="1:11">
      <c r="A294" s="7" t="s">
        <v>624</v>
      </c>
      <c r="B294" s="7" t="s">
        <v>336</v>
      </c>
      <c r="C294" s="7" t="s">
        <v>334</v>
      </c>
      <c r="D294" s="11" t="str">
        <f>VLOOKUP(B294,'Funded Projects-VHTF'!B:P,15,FALSE)</f>
        <v>Rental New Construction</v>
      </c>
      <c r="E294" s="7" t="s">
        <v>516</v>
      </c>
      <c r="F294" s="7" t="s">
        <v>33</v>
      </c>
      <c r="G294" s="7" t="s">
        <v>17</v>
      </c>
      <c r="H294" s="24">
        <v>400000</v>
      </c>
      <c r="I294" s="26">
        <v>1567176</v>
      </c>
    </row>
    <row r="295" spans="1:11">
      <c r="A295" s="7" t="s">
        <v>625</v>
      </c>
      <c r="B295" s="7" t="s">
        <v>222</v>
      </c>
      <c r="C295" s="7" t="s">
        <v>45</v>
      </c>
      <c r="D295" s="11" t="str">
        <f>VLOOKUP(B295,'Funded Projects-VHTF'!B:P,15,FALSE)</f>
        <v>Rental New Construction</v>
      </c>
      <c r="E295" s="7" t="s">
        <v>516</v>
      </c>
      <c r="F295" s="7" t="s">
        <v>33</v>
      </c>
      <c r="G295" s="7" t="s">
        <v>17</v>
      </c>
      <c r="I295" s="26">
        <v>405004</v>
      </c>
    </row>
    <row r="296" spans="1:11">
      <c r="A296" s="7" t="s">
        <v>626</v>
      </c>
      <c r="B296" s="7" t="s">
        <v>224</v>
      </c>
      <c r="C296" s="7" t="s">
        <v>45</v>
      </c>
      <c r="D296" s="11" t="str">
        <f>VLOOKUP(B296,'Funded Projects-VHTF'!B:P,15,FALSE)</f>
        <v>Rental New Construction</v>
      </c>
      <c r="E296" s="7" t="s">
        <v>516</v>
      </c>
      <c r="F296" s="7" t="s">
        <v>33</v>
      </c>
      <c r="G296" s="7" t="s">
        <v>17</v>
      </c>
      <c r="I296" s="26">
        <v>312276</v>
      </c>
    </row>
    <row r="297" spans="1:11">
      <c r="A297" s="7" t="s">
        <v>627</v>
      </c>
      <c r="B297" s="7" t="s">
        <v>628</v>
      </c>
      <c r="C297" s="7" t="s">
        <v>114</v>
      </c>
      <c r="D297" s="11" t="str">
        <f>VLOOKUP(B297,'Funded Projects-VHTF'!B:P,15,FALSE)</f>
        <v>Rental Rehab</v>
      </c>
      <c r="E297" s="7" t="s">
        <v>516</v>
      </c>
      <c r="F297" s="7" t="s">
        <v>33</v>
      </c>
      <c r="G297" s="7" t="s">
        <v>17</v>
      </c>
      <c r="H297" s="24">
        <v>700000</v>
      </c>
      <c r="I297" s="26">
        <v>1500000</v>
      </c>
      <c r="K297" s="8">
        <v>700000</v>
      </c>
    </row>
    <row r="298" spans="1:11">
      <c r="A298" s="7" t="s">
        <v>629</v>
      </c>
      <c r="B298" s="7" t="s">
        <v>111</v>
      </c>
      <c r="C298" s="7" t="s">
        <v>32</v>
      </c>
      <c r="D298" s="11" t="str">
        <f>VLOOKUP(B298,'Funded Projects-VHTF'!B:P,15,FALSE)</f>
        <v>Rental New Construction</v>
      </c>
      <c r="E298" s="7" t="s">
        <v>516</v>
      </c>
      <c r="F298" s="7" t="s">
        <v>33</v>
      </c>
      <c r="G298" s="7" t="s">
        <v>17</v>
      </c>
      <c r="H298" s="24">
        <v>200000</v>
      </c>
      <c r="I298" s="26">
        <v>1882128</v>
      </c>
      <c r="J298" s="8">
        <v>100000</v>
      </c>
    </row>
    <row r="299" spans="1:11">
      <c r="A299" s="7" t="s">
        <v>630</v>
      </c>
      <c r="B299" s="7" t="s">
        <v>631</v>
      </c>
      <c r="C299" s="7" t="s">
        <v>130</v>
      </c>
      <c r="D299" s="11" t="str">
        <f>VLOOKUP(B299,'Funded Projects-VHTF'!B:P,15,FALSE)</f>
        <v>Rental New Construction</v>
      </c>
      <c r="E299" s="7" t="s">
        <v>516</v>
      </c>
      <c r="F299" s="7" t="s">
        <v>33</v>
      </c>
      <c r="G299" s="7" t="s">
        <v>17</v>
      </c>
      <c r="H299" s="24">
        <v>700000</v>
      </c>
      <c r="I299" s="26">
        <v>1550000</v>
      </c>
      <c r="J299" s="8">
        <v>200000</v>
      </c>
    </row>
    <row r="300" spans="1:11">
      <c r="A300" s="7" t="s">
        <v>632</v>
      </c>
      <c r="B300" s="7" t="s">
        <v>270</v>
      </c>
      <c r="C300" s="7" t="s">
        <v>93</v>
      </c>
      <c r="D300" s="11" t="str">
        <f>VLOOKUP(B300,'Funded Projects-VHTF'!B:P,15,FALSE)</f>
        <v>Rental New Construction</v>
      </c>
      <c r="E300" s="7" t="s">
        <v>516</v>
      </c>
      <c r="F300" s="7" t="s">
        <v>33</v>
      </c>
      <c r="G300" s="7" t="s">
        <v>17</v>
      </c>
      <c r="H300" s="24">
        <v>700000</v>
      </c>
      <c r="J300" s="8">
        <v>700000</v>
      </c>
      <c r="K300" s="8">
        <v>65000</v>
      </c>
    </row>
    <row r="301" spans="1:11">
      <c r="A301" s="7" t="s">
        <v>633</v>
      </c>
      <c r="B301" s="7" t="s">
        <v>341</v>
      </c>
      <c r="C301" s="7" t="s">
        <v>130</v>
      </c>
      <c r="D301" s="11" t="str">
        <f>VLOOKUP(B301,'Funded Projects-VHTF'!B:P,15,FALSE)</f>
        <v>Rental New Construction</v>
      </c>
      <c r="E301" s="7" t="s">
        <v>516</v>
      </c>
      <c r="F301" s="7" t="s">
        <v>33</v>
      </c>
      <c r="G301" s="7" t="s">
        <v>17</v>
      </c>
      <c r="H301" s="24">
        <v>700000</v>
      </c>
    </row>
    <row r="302" spans="1:11">
      <c r="A302" s="7" t="s">
        <v>634</v>
      </c>
      <c r="B302" s="7" t="s">
        <v>635</v>
      </c>
      <c r="C302" s="7" t="s">
        <v>45</v>
      </c>
      <c r="D302" s="11" t="s">
        <v>68</v>
      </c>
      <c r="E302" s="7" t="s">
        <v>516</v>
      </c>
      <c r="F302" s="7" t="s">
        <v>16</v>
      </c>
      <c r="G302" s="7" t="s">
        <v>70</v>
      </c>
      <c r="J302" s="8">
        <v>700000</v>
      </c>
      <c r="K302" s="8">
        <v>700000</v>
      </c>
    </row>
    <row r="303" spans="1:11">
      <c r="A303" s="7" t="s">
        <v>636</v>
      </c>
      <c r="B303" s="7" t="s">
        <v>343</v>
      </c>
      <c r="C303" s="7" t="s">
        <v>114</v>
      </c>
      <c r="D303" s="11" t="str">
        <f>VLOOKUP(B303,'Funded Projects-VHTF'!B:P,15,FALSE)</f>
        <v>Rental New Construction</v>
      </c>
      <c r="E303" s="7" t="s">
        <v>516</v>
      </c>
      <c r="F303" s="7" t="s">
        <v>33</v>
      </c>
      <c r="G303" s="7" t="s">
        <v>17</v>
      </c>
      <c r="I303" s="26">
        <v>2000000</v>
      </c>
    </row>
    <row r="304" spans="1:11">
      <c r="A304" s="7" t="s">
        <v>637</v>
      </c>
      <c r="B304" s="7" t="s">
        <v>345</v>
      </c>
      <c r="C304" s="7" t="s">
        <v>114</v>
      </c>
      <c r="D304" s="11" t="str">
        <f>VLOOKUP(B304,'Funded Projects-VHTF'!B:P,15,FALSE)</f>
        <v>Rental New Construction</v>
      </c>
      <c r="E304" s="7" t="s">
        <v>516</v>
      </c>
      <c r="F304" s="7" t="s">
        <v>33</v>
      </c>
      <c r="G304" s="7" t="s">
        <v>17</v>
      </c>
      <c r="I304" s="26">
        <v>1800640</v>
      </c>
      <c r="K304" s="8">
        <v>700000</v>
      </c>
    </row>
    <row r="305" spans="1:12">
      <c r="A305" s="7" t="s">
        <v>638</v>
      </c>
      <c r="B305" s="7" t="s">
        <v>639</v>
      </c>
      <c r="C305" s="7" t="s">
        <v>53</v>
      </c>
      <c r="D305" s="11" t="s">
        <v>186</v>
      </c>
      <c r="E305" s="7" t="s">
        <v>516</v>
      </c>
      <c r="F305" s="7" t="s">
        <v>33</v>
      </c>
      <c r="G305" s="7" t="s">
        <v>17</v>
      </c>
      <c r="H305" s="24">
        <v>700000</v>
      </c>
      <c r="I305" s="26">
        <v>1240000</v>
      </c>
    </row>
    <row r="306" spans="1:12">
      <c r="A306" s="7" t="s">
        <v>640</v>
      </c>
      <c r="B306" s="7" t="s">
        <v>22</v>
      </c>
      <c r="C306" s="7" t="s">
        <v>23</v>
      </c>
      <c r="D306" s="11" t="str">
        <f>VLOOKUP(B306,'Funded Projects-VHTF'!B:P,15,FALSE)</f>
        <v>Rental New Construction</v>
      </c>
      <c r="E306" s="7" t="s">
        <v>516</v>
      </c>
      <c r="F306" s="7" t="s">
        <v>33</v>
      </c>
      <c r="G306" s="7" t="s">
        <v>17</v>
      </c>
      <c r="H306" s="24">
        <v>315000</v>
      </c>
      <c r="J306" s="8">
        <v>200000</v>
      </c>
    </row>
    <row r="307" spans="1:12">
      <c r="A307" s="7" t="s">
        <v>641</v>
      </c>
      <c r="B307" s="7" t="s">
        <v>642</v>
      </c>
      <c r="C307" s="7" t="s">
        <v>45</v>
      </c>
      <c r="D307" s="11" t="str">
        <f>VLOOKUP(B307,'Funded Projects-VHTF'!B:P,15,FALSE)</f>
        <v>Rental New Construction</v>
      </c>
      <c r="E307" s="7" t="s">
        <v>516</v>
      </c>
      <c r="F307" s="7" t="s">
        <v>33</v>
      </c>
      <c r="G307" s="7" t="s">
        <v>17</v>
      </c>
      <c r="H307" s="24">
        <v>700000</v>
      </c>
      <c r="I307" s="26">
        <v>2000000</v>
      </c>
      <c r="J307" s="8">
        <v>700000</v>
      </c>
      <c r="K307" s="8">
        <v>700000</v>
      </c>
    </row>
    <row r="308" spans="1:12">
      <c r="A308" s="7" t="s">
        <v>643</v>
      </c>
      <c r="B308" s="7" t="s">
        <v>644</v>
      </c>
      <c r="C308" s="7" t="s">
        <v>45</v>
      </c>
      <c r="D308" s="11" t="str">
        <f>VLOOKUP(B308,'Funded Projects-VHTF'!B:P,15,FALSE)</f>
        <v>Rental New Construction</v>
      </c>
      <c r="E308" s="7" t="s">
        <v>516</v>
      </c>
      <c r="F308" s="7" t="s">
        <v>33</v>
      </c>
      <c r="G308" s="7" t="s">
        <v>17</v>
      </c>
      <c r="H308" s="24">
        <v>700000</v>
      </c>
      <c r="I308" s="26">
        <v>2000000</v>
      </c>
      <c r="J308" s="8">
        <v>700000</v>
      </c>
      <c r="K308" s="8">
        <v>700000</v>
      </c>
    </row>
    <row r="309" spans="1:12">
      <c r="A309" s="7" t="s">
        <v>645</v>
      </c>
      <c r="B309" s="7" t="s">
        <v>452</v>
      </c>
      <c r="C309" s="7" t="s">
        <v>453</v>
      </c>
      <c r="D309" s="11" t="str">
        <f>VLOOKUP(B309,'Funded Projects-VHTF'!B:P,15,FALSE)</f>
        <v>Rental Rehab</v>
      </c>
      <c r="E309" s="7" t="s">
        <v>516</v>
      </c>
      <c r="F309" s="7" t="s">
        <v>33</v>
      </c>
      <c r="G309" s="7" t="s">
        <v>17</v>
      </c>
      <c r="J309" s="8">
        <v>626457</v>
      </c>
      <c r="K309" s="8">
        <v>350000</v>
      </c>
    </row>
    <row r="310" spans="1:12">
      <c r="A310" s="7" t="s">
        <v>646</v>
      </c>
      <c r="B310" s="7" t="s">
        <v>647</v>
      </c>
      <c r="C310" s="7" t="s">
        <v>20</v>
      </c>
      <c r="D310" s="11" t="str">
        <f>VLOOKUP(B310,'Funded Projects-VHTF'!B:P,15,FALSE)</f>
        <v>Rental New Construction</v>
      </c>
      <c r="E310" s="7" t="s">
        <v>516</v>
      </c>
      <c r="F310" s="7" t="s">
        <v>33</v>
      </c>
      <c r="G310" s="7" t="s">
        <v>17</v>
      </c>
      <c r="H310" s="24">
        <v>700000</v>
      </c>
      <c r="I310" s="26">
        <v>2000000</v>
      </c>
      <c r="K310" s="8">
        <v>700000</v>
      </c>
    </row>
    <row r="311" spans="1:12">
      <c r="A311" s="7" t="s">
        <v>648</v>
      </c>
      <c r="B311" s="7" t="s">
        <v>277</v>
      </c>
      <c r="C311" s="7" t="s">
        <v>59</v>
      </c>
      <c r="D311" s="11" t="str">
        <f>VLOOKUP(B311,'Funded Projects-VHTF'!B:P,15,FALSE)</f>
        <v>Rental New Construction</v>
      </c>
      <c r="E311" s="7" t="s">
        <v>516</v>
      </c>
      <c r="F311" s="7" t="s">
        <v>33</v>
      </c>
      <c r="G311" s="7" t="s">
        <v>17</v>
      </c>
      <c r="I311" s="26">
        <v>750000</v>
      </c>
    </row>
    <row r="312" spans="1:12">
      <c r="A312" s="7" t="s">
        <v>649</v>
      </c>
      <c r="B312" s="7" t="s">
        <v>199</v>
      </c>
      <c r="C312" s="7" t="s">
        <v>200</v>
      </c>
      <c r="D312" s="11" t="str">
        <f>VLOOKUP(B312,'Funded Projects-VHTF'!B:P,15,FALSE)</f>
        <v>Rental New Construction</v>
      </c>
      <c r="E312" s="7" t="s">
        <v>516</v>
      </c>
      <c r="F312" s="7" t="s">
        <v>33</v>
      </c>
      <c r="G312" s="7" t="s">
        <v>17</v>
      </c>
      <c r="I312" s="26">
        <v>497130</v>
      </c>
    </row>
    <row r="313" spans="1:12">
      <c r="A313" s="7" t="s">
        <v>650</v>
      </c>
      <c r="B313" s="7" t="s">
        <v>651</v>
      </c>
      <c r="C313" s="7" t="s">
        <v>482</v>
      </c>
      <c r="D313" s="11" t="str">
        <f>VLOOKUP(B313,'Funded Projects-VHTF'!B:P,15,FALSE)</f>
        <v>Rental New Construction</v>
      </c>
      <c r="E313" s="7" t="s">
        <v>516</v>
      </c>
      <c r="F313" s="7" t="s">
        <v>33</v>
      </c>
      <c r="G313" s="7" t="s">
        <v>17</v>
      </c>
      <c r="H313" s="24">
        <v>700000</v>
      </c>
      <c r="J313" s="8">
        <v>700000</v>
      </c>
      <c r="K313" s="8">
        <v>700000</v>
      </c>
    </row>
    <row r="314" spans="1:12">
      <c r="A314" s="7" t="s">
        <v>652</v>
      </c>
      <c r="B314" s="7" t="s">
        <v>233</v>
      </c>
      <c r="C314" s="7" t="s">
        <v>234</v>
      </c>
      <c r="D314" s="11" t="s">
        <v>186</v>
      </c>
      <c r="E314" s="7" t="s">
        <v>516</v>
      </c>
      <c r="F314" s="7" t="s">
        <v>33</v>
      </c>
      <c r="G314" s="7" t="s">
        <v>17</v>
      </c>
      <c r="I314" s="26">
        <v>2000000</v>
      </c>
    </row>
    <row r="315" spans="1:12">
      <c r="A315" s="7" t="s">
        <v>653</v>
      </c>
      <c r="B315" s="7" t="s">
        <v>546</v>
      </c>
      <c r="C315" s="7" t="s">
        <v>56</v>
      </c>
      <c r="D315" s="11" t="str">
        <f>VLOOKUP(B315,'Funded Projects-VHTF'!B:P,15,FALSE)</f>
        <v>Rental Rehab</v>
      </c>
      <c r="E315" s="7" t="s">
        <v>516</v>
      </c>
      <c r="F315" s="7" t="s">
        <v>33</v>
      </c>
      <c r="G315" s="7" t="s">
        <v>17</v>
      </c>
      <c r="H315" s="24">
        <v>900000</v>
      </c>
      <c r="I315" s="26">
        <v>700000</v>
      </c>
      <c r="K315" s="8">
        <v>900000</v>
      </c>
      <c r="L315" s="8">
        <v>500000</v>
      </c>
    </row>
    <row r="316" spans="1:12">
      <c r="A316" s="7" t="s">
        <v>654</v>
      </c>
      <c r="B316" s="7" t="s">
        <v>349</v>
      </c>
      <c r="C316" s="7" t="s">
        <v>220</v>
      </c>
      <c r="D316" s="11" t="str">
        <f>VLOOKUP(B316,'Funded Projects-VHTF'!B:P,15,FALSE)</f>
        <v>Rental New Construction</v>
      </c>
      <c r="E316" s="7" t="s">
        <v>516</v>
      </c>
      <c r="F316" s="7" t="s">
        <v>33</v>
      </c>
      <c r="G316" s="7" t="s">
        <v>17</v>
      </c>
      <c r="I316" s="26">
        <v>849346</v>
      </c>
    </row>
    <row r="317" spans="1:12">
      <c r="A317" s="7" t="s">
        <v>655</v>
      </c>
      <c r="B317" s="7" t="s">
        <v>456</v>
      </c>
      <c r="C317" s="7" t="s">
        <v>220</v>
      </c>
      <c r="D317" s="11" t="str">
        <f>VLOOKUP(B317,'Funded Projects-VHTF'!B:P,15,FALSE)</f>
        <v>Rental New Construction</v>
      </c>
      <c r="E317" s="7" t="s">
        <v>516</v>
      </c>
      <c r="F317" s="7" t="s">
        <v>33</v>
      </c>
      <c r="G317" s="7" t="s">
        <v>17</v>
      </c>
      <c r="I317" s="26">
        <v>811000</v>
      </c>
    </row>
    <row r="318" spans="1:12">
      <c r="A318" s="7" t="s">
        <v>656</v>
      </c>
      <c r="B318" s="7" t="s">
        <v>358</v>
      </c>
      <c r="C318" s="7" t="s">
        <v>130</v>
      </c>
      <c r="D318" s="11" t="str">
        <f>VLOOKUP(B318,'Funded Projects-VHTF'!B:P,15,FALSE)</f>
        <v>Rental Rehab</v>
      </c>
      <c r="E318" s="7" t="s">
        <v>516</v>
      </c>
      <c r="F318" s="7" t="s">
        <v>33</v>
      </c>
      <c r="G318" s="7" t="s">
        <v>17</v>
      </c>
      <c r="H318" s="24">
        <v>700000</v>
      </c>
      <c r="I318" s="26">
        <v>1118502</v>
      </c>
      <c r="K318" s="8">
        <v>700000</v>
      </c>
    </row>
    <row r="319" spans="1:12">
      <c r="A319" s="7" t="s">
        <v>657</v>
      </c>
      <c r="B319" s="7" t="s">
        <v>658</v>
      </c>
      <c r="C319" s="7" t="s">
        <v>557</v>
      </c>
      <c r="D319" s="11" t="str">
        <f>VLOOKUP(B319,'Funded Projects-VHTF'!B:P,15,FALSE)</f>
        <v>Rental New Construction</v>
      </c>
      <c r="E319" s="7" t="s">
        <v>516</v>
      </c>
      <c r="F319" s="7" t="s">
        <v>33</v>
      </c>
      <c r="G319" s="7" t="s">
        <v>17</v>
      </c>
      <c r="H319" s="24">
        <v>700000</v>
      </c>
      <c r="J319" s="8">
        <v>700000</v>
      </c>
    </row>
    <row r="320" spans="1:12">
      <c r="A320" s="7" t="s">
        <v>659</v>
      </c>
      <c r="B320" s="7" t="s">
        <v>364</v>
      </c>
      <c r="C320" s="7" t="s">
        <v>365</v>
      </c>
      <c r="D320" s="11" t="str">
        <f>VLOOKUP(B320,'Funded Projects-VHTF'!B:P,15,FALSE)</f>
        <v>Rental New Construction</v>
      </c>
      <c r="E320" s="7" t="s">
        <v>516</v>
      </c>
      <c r="F320" s="7" t="s">
        <v>33</v>
      </c>
      <c r="G320" s="7" t="s">
        <v>17</v>
      </c>
      <c r="I320" s="26">
        <v>2000000</v>
      </c>
      <c r="K320" s="8">
        <v>700000</v>
      </c>
    </row>
    <row r="321" spans="1:11">
      <c r="A321" s="7" t="s">
        <v>660</v>
      </c>
      <c r="B321" s="7" t="s">
        <v>367</v>
      </c>
      <c r="C321" s="7" t="s">
        <v>42</v>
      </c>
      <c r="D321" s="11" t="str">
        <f>VLOOKUP(B321,'Funded Projects-VHTF'!B:P,15,FALSE)</f>
        <v>Rental New Construction</v>
      </c>
      <c r="E321" s="7" t="s">
        <v>516</v>
      </c>
      <c r="F321" s="7" t="s">
        <v>33</v>
      </c>
      <c r="G321" s="7" t="s">
        <v>17</v>
      </c>
      <c r="H321" s="24">
        <v>700000</v>
      </c>
      <c r="I321" s="26">
        <v>1490000</v>
      </c>
      <c r="J321" s="8">
        <v>700000</v>
      </c>
    </row>
    <row r="322" spans="1:11">
      <c r="A322" s="7" t="s">
        <v>661</v>
      </c>
      <c r="B322" s="7" t="s">
        <v>662</v>
      </c>
      <c r="C322" s="7" t="s">
        <v>45</v>
      </c>
      <c r="D322" s="11" t="str">
        <f>VLOOKUP(B322,'Funded Projects-VHTF'!B:P,15,FALSE)</f>
        <v>Rental New Construction</v>
      </c>
      <c r="E322" s="7" t="s">
        <v>516</v>
      </c>
      <c r="F322" s="7" t="s">
        <v>33</v>
      </c>
      <c r="G322" s="7" t="s">
        <v>17</v>
      </c>
      <c r="H322" s="24">
        <v>900000</v>
      </c>
      <c r="I322" s="26">
        <v>2000000</v>
      </c>
      <c r="K322" s="8">
        <v>900000</v>
      </c>
    </row>
    <row r="323" spans="1:11">
      <c r="A323" s="7" t="s">
        <v>663</v>
      </c>
      <c r="B323" s="7" t="s">
        <v>664</v>
      </c>
      <c r="C323" s="7" t="s">
        <v>45</v>
      </c>
      <c r="D323" s="11" t="str">
        <f>VLOOKUP(B323,'Funded Projects-VHTF'!B:P,15,FALSE)</f>
        <v>Rental New Construction</v>
      </c>
      <c r="E323" s="7" t="s">
        <v>516</v>
      </c>
      <c r="F323" s="7" t="s">
        <v>33</v>
      </c>
      <c r="G323" s="7" t="s">
        <v>17</v>
      </c>
      <c r="H323" s="24">
        <v>900000</v>
      </c>
      <c r="I323" s="26">
        <v>2000000</v>
      </c>
      <c r="K323" s="8">
        <v>900000</v>
      </c>
    </row>
    <row r="324" spans="1:11">
      <c r="A324" s="7" t="s">
        <v>665</v>
      </c>
      <c r="B324" s="7" t="s">
        <v>666</v>
      </c>
      <c r="C324" s="7" t="s">
        <v>523</v>
      </c>
      <c r="D324" s="11" t="str">
        <f>VLOOKUP(B324,'Funded Projects-VHTF'!B:P,15,FALSE)</f>
        <v>Rental New Construction</v>
      </c>
      <c r="E324" s="7" t="s">
        <v>516</v>
      </c>
      <c r="F324" s="7" t="s">
        <v>33</v>
      </c>
      <c r="G324" s="7" t="s">
        <v>17</v>
      </c>
      <c r="H324" s="24">
        <v>700000</v>
      </c>
    </row>
    <row r="325" spans="1:11">
      <c r="A325" s="7" t="s">
        <v>667</v>
      </c>
      <c r="B325" s="7" t="s">
        <v>668</v>
      </c>
      <c r="C325" s="7" t="s">
        <v>523</v>
      </c>
      <c r="D325" s="11" t="str">
        <f>VLOOKUP(B325,'Funded Projects-VHTF'!B:P,15,FALSE)</f>
        <v>Rental New Construction</v>
      </c>
      <c r="E325" s="7" t="s">
        <v>516</v>
      </c>
      <c r="F325" s="7" t="s">
        <v>33</v>
      </c>
      <c r="G325" s="7" t="s">
        <v>17</v>
      </c>
      <c r="H325" s="24">
        <v>700000</v>
      </c>
    </row>
    <row r="326" spans="1:11">
      <c r="A326" s="7" t="s">
        <v>669</v>
      </c>
      <c r="B326" s="7" t="s">
        <v>476</v>
      </c>
      <c r="C326" s="7" t="s">
        <v>324</v>
      </c>
      <c r="D326" s="11" t="str">
        <f>VLOOKUP(B326,'Funded Projects-VHTF'!B:P,15,FALSE)</f>
        <v>Rental New Construction</v>
      </c>
      <c r="E326" s="7" t="s">
        <v>516</v>
      </c>
      <c r="F326" s="7" t="s">
        <v>33</v>
      </c>
      <c r="G326" s="7" t="s">
        <v>17</v>
      </c>
      <c r="I326" s="26">
        <v>612041</v>
      </c>
    </row>
    <row r="327" spans="1:11">
      <c r="A327" s="7" t="s">
        <v>670</v>
      </c>
      <c r="B327" s="7" t="s">
        <v>671</v>
      </c>
      <c r="C327" s="7" t="s">
        <v>324</v>
      </c>
      <c r="D327" s="11" t="str">
        <f>VLOOKUP(B327,'Funded Projects-VHTF'!B:P,15,FALSE)</f>
        <v>Rental New Construction</v>
      </c>
      <c r="E327" s="7" t="s">
        <v>516</v>
      </c>
      <c r="F327" s="7" t="s">
        <v>33</v>
      </c>
      <c r="G327" s="7" t="s">
        <v>17</v>
      </c>
      <c r="H327" s="24">
        <v>900000</v>
      </c>
      <c r="I327" s="26">
        <v>1101723</v>
      </c>
      <c r="K327" s="8">
        <v>490000</v>
      </c>
    </row>
    <row r="328" spans="1:11">
      <c r="A328" s="7" t="s">
        <v>672</v>
      </c>
      <c r="B328" s="7" t="s">
        <v>673</v>
      </c>
      <c r="C328" s="7" t="s">
        <v>523</v>
      </c>
      <c r="D328" s="11" t="str">
        <f>VLOOKUP(B328,'Funded Projects-VHTF'!B:P,15,FALSE)</f>
        <v>Rental New Construction</v>
      </c>
      <c r="E328" s="7" t="s">
        <v>516</v>
      </c>
      <c r="F328" s="7" t="s">
        <v>33</v>
      </c>
      <c r="G328" s="7" t="s">
        <v>17</v>
      </c>
      <c r="H328" s="24">
        <v>700000</v>
      </c>
    </row>
    <row r="329" spans="1:11">
      <c r="A329" s="7" t="s">
        <v>674</v>
      </c>
      <c r="B329" s="7" t="s">
        <v>245</v>
      </c>
      <c r="C329" s="7" t="s">
        <v>246</v>
      </c>
      <c r="D329" s="11" t="str">
        <f>VLOOKUP(B329,'Funded Projects-VHTF'!B:P,15,FALSE)</f>
        <v>Rental New Construction</v>
      </c>
      <c r="E329" s="7" t="s">
        <v>516</v>
      </c>
      <c r="F329" s="7" t="s">
        <v>33</v>
      </c>
      <c r="G329" s="7" t="s">
        <v>17</v>
      </c>
      <c r="J329" s="8">
        <v>400000</v>
      </c>
      <c r="K329" s="8">
        <v>700000</v>
      </c>
    </row>
    <row r="330" spans="1:11">
      <c r="A330" s="7" t="s">
        <v>675</v>
      </c>
      <c r="B330" s="7" t="s">
        <v>179</v>
      </c>
      <c r="C330" s="7" t="s">
        <v>53</v>
      </c>
      <c r="D330" s="11" t="str">
        <f>VLOOKUP(B330,'Funded Projects-VHTF'!B:P,15,FALSE)</f>
        <v>Rental Rehab</v>
      </c>
      <c r="E330" s="7" t="s">
        <v>516</v>
      </c>
      <c r="F330" s="7" t="s">
        <v>33</v>
      </c>
      <c r="G330" s="7" t="s">
        <v>17</v>
      </c>
      <c r="I330" s="26">
        <v>750000</v>
      </c>
    </row>
    <row r="331" spans="1:11">
      <c r="A331" s="7" t="s">
        <v>676</v>
      </c>
      <c r="B331" s="7" t="s">
        <v>248</v>
      </c>
      <c r="C331" s="7" t="s">
        <v>234</v>
      </c>
      <c r="D331" s="11" t="str">
        <f>VLOOKUP(B331,'Funded Projects-VHTF'!B:P,15,FALSE)</f>
        <v>Rental New Construction</v>
      </c>
      <c r="E331" s="7" t="s">
        <v>516</v>
      </c>
      <c r="F331" s="7" t="s">
        <v>33</v>
      </c>
      <c r="G331" s="7" t="s">
        <v>17</v>
      </c>
      <c r="I331" s="26">
        <v>2000000</v>
      </c>
    </row>
    <row r="332" spans="1:11">
      <c r="A332" s="7" t="s">
        <v>677</v>
      </c>
      <c r="B332" s="7" t="s">
        <v>374</v>
      </c>
      <c r="C332" s="7" t="s">
        <v>324</v>
      </c>
      <c r="D332" s="11" t="str">
        <f>VLOOKUP(B332,'Funded Projects-VHTF'!B:P,15,FALSE)</f>
        <v>Rental New Construction</v>
      </c>
      <c r="E332" s="7" t="s">
        <v>516</v>
      </c>
      <c r="F332" s="7" t="s">
        <v>33</v>
      </c>
      <c r="G332" s="7" t="s">
        <v>17</v>
      </c>
      <c r="I332" s="26">
        <v>1329024</v>
      </c>
    </row>
    <row r="333" spans="1:11">
      <c r="A333" s="7" t="s">
        <v>678</v>
      </c>
      <c r="B333" s="7" t="s">
        <v>376</v>
      </c>
      <c r="C333" s="7" t="s">
        <v>287</v>
      </c>
      <c r="D333" s="11" t="str">
        <f>VLOOKUP(B333,'Funded Projects-VHTF'!B:P,15,FALSE)</f>
        <v>Rental New Construction</v>
      </c>
      <c r="E333" s="7" t="s">
        <v>516</v>
      </c>
      <c r="F333" s="7" t="s">
        <v>33</v>
      </c>
      <c r="G333" s="7" t="s">
        <v>17</v>
      </c>
      <c r="H333" s="24">
        <v>700000</v>
      </c>
    </row>
    <row r="334" spans="1:11">
      <c r="A334" s="7" t="s">
        <v>679</v>
      </c>
      <c r="B334" s="7" t="s">
        <v>378</v>
      </c>
      <c r="C334" s="7" t="s">
        <v>287</v>
      </c>
      <c r="D334" s="11" t="str">
        <f>VLOOKUP(B334,'Funded Projects-VHTF'!B:P,15,FALSE)</f>
        <v>Rental New Construction</v>
      </c>
      <c r="E334" s="7" t="s">
        <v>516</v>
      </c>
      <c r="F334" s="7" t="s">
        <v>33</v>
      </c>
      <c r="G334" s="7" t="s">
        <v>17</v>
      </c>
      <c r="H334" s="24">
        <v>700000</v>
      </c>
    </row>
    <row r="335" spans="1:11">
      <c r="A335" s="7" t="s">
        <v>680</v>
      </c>
      <c r="B335" s="7" t="s">
        <v>681</v>
      </c>
      <c r="C335" s="7" t="s">
        <v>96</v>
      </c>
      <c r="D335" s="11" t="str">
        <f>VLOOKUP(B335,'Funded Projects-VHTF'!B:P,15,FALSE)</f>
        <v>Rental Rehab</v>
      </c>
      <c r="E335" s="7" t="s">
        <v>516</v>
      </c>
      <c r="F335" s="7" t="s">
        <v>33</v>
      </c>
      <c r="G335" s="7" t="s">
        <v>17</v>
      </c>
      <c r="H335" s="24">
        <v>700000</v>
      </c>
      <c r="J335" s="8">
        <v>700000</v>
      </c>
      <c r="K335" s="8">
        <v>700000</v>
      </c>
    </row>
    <row r="336" spans="1:11">
      <c r="A336" s="7" t="s">
        <v>682</v>
      </c>
      <c r="B336" s="7" t="s">
        <v>380</v>
      </c>
      <c r="C336" s="7" t="s">
        <v>145</v>
      </c>
      <c r="D336" s="11" t="str">
        <f>VLOOKUP(B336,'Funded Projects-VHTF'!B:P,15,FALSE)</f>
        <v>Rental New Construction</v>
      </c>
      <c r="E336" s="7" t="s">
        <v>516</v>
      </c>
      <c r="F336" s="7" t="s">
        <v>33</v>
      </c>
      <c r="G336" s="7" t="s">
        <v>17</v>
      </c>
      <c r="I336" s="26">
        <v>800000</v>
      </c>
      <c r="J336" s="8">
        <v>610000</v>
      </c>
      <c r="K336" s="8">
        <v>900000</v>
      </c>
    </row>
    <row r="337" spans="1:12">
      <c r="A337" s="7" t="s">
        <v>683</v>
      </c>
      <c r="B337" s="7" t="s">
        <v>684</v>
      </c>
      <c r="C337" s="7" t="s">
        <v>685</v>
      </c>
      <c r="D337" s="11" t="s">
        <v>157</v>
      </c>
      <c r="E337" s="7" t="s">
        <v>516</v>
      </c>
      <c r="F337" s="7" t="s">
        <v>33</v>
      </c>
      <c r="G337" s="7" t="s">
        <v>17</v>
      </c>
      <c r="L337" s="8">
        <v>200000</v>
      </c>
    </row>
    <row r="338" spans="1:12">
      <c r="A338" s="7" t="s">
        <v>686</v>
      </c>
      <c r="B338" s="7" t="s">
        <v>687</v>
      </c>
      <c r="C338" s="7" t="s">
        <v>45</v>
      </c>
      <c r="D338" s="11" t="s">
        <v>68</v>
      </c>
      <c r="E338" s="7" t="s">
        <v>516</v>
      </c>
      <c r="F338" s="7" t="s">
        <v>16</v>
      </c>
      <c r="G338" s="7" t="s">
        <v>70</v>
      </c>
      <c r="J338" s="8">
        <v>700000</v>
      </c>
      <c r="K338" s="8">
        <v>700000</v>
      </c>
    </row>
    <row r="339" spans="1:12">
      <c r="A339" s="7" t="s">
        <v>688</v>
      </c>
      <c r="B339" s="7" t="s">
        <v>152</v>
      </c>
      <c r="C339" s="7" t="s">
        <v>153</v>
      </c>
      <c r="D339" s="11" t="str">
        <f>VLOOKUP(B339,'Funded Projects-VHTF'!B:P,15,FALSE)</f>
        <v>Rental Rehab</v>
      </c>
      <c r="E339" s="7" t="s">
        <v>516</v>
      </c>
      <c r="F339" s="7" t="s">
        <v>33</v>
      </c>
      <c r="G339" s="7" t="s">
        <v>17</v>
      </c>
      <c r="H339" s="24">
        <v>700000</v>
      </c>
      <c r="K339" s="8">
        <v>700000</v>
      </c>
    </row>
    <row r="340" spans="1:12">
      <c r="A340" s="7" t="s">
        <v>689</v>
      </c>
      <c r="B340" s="7" t="s">
        <v>690</v>
      </c>
      <c r="C340" s="7" t="s">
        <v>313</v>
      </c>
      <c r="D340" s="11" t="str">
        <f>VLOOKUP(B340,'Funded Projects-VHTF'!B:P,15,FALSE)</f>
        <v>Rental New Construction</v>
      </c>
      <c r="E340" s="7" t="s">
        <v>516</v>
      </c>
      <c r="F340" s="7" t="s">
        <v>33</v>
      </c>
      <c r="G340" s="7" t="s">
        <v>17</v>
      </c>
      <c r="H340" s="24">
        <v>700000</v>
      </c>
    </row>
    <row r="341" spans="1:12">
      <c r="A341" s="7" t="s">
        <v>691</v>
      </c>
      <c r="B341" s="7" t="s">
        <v>489</v>
      </c>
      <c r="C341" s="7" t="s">
        <v>103</v>
      </c>
      <c r="D341" s="11" t="str">
        <f>VLOOKUP(B341,'Funded Projects-VHTF'!B:P,15,FALSE)</f>
        <v>Rental New Construction</v>
      </c>
      <c r="E341" s="7" t="s">
        <v>516</v>
      </c>
      <c r="F341" s="7" t="s">
        <v>33</v>
      </c>
      <c r="G341" s="7" t="s">
        <v>17</v>
      </c>
      <c r="H341" s="24">
        <v>900000</v>
      </c>
      <c r="K341" s="8">
        <v>900000</v>
      </c>
    </row>
    <row r="342" spans="1:12">
      <c r="A342" s="7" t="s">
        <v>692</v>
      </c>
      <c r="B342" s="7" t="s">
        <v>391</v>
      </c>
      <c r="C342" s="7" t="s">
        <v>220</v>
      </c>
      <c r="D342" s="11" t="str">
        <f>VLOOKUP(B342,'Funded Projects-VHTF'!B:P,15,FALSE)</f>
        <v>Rental New Construction</v>
      </c>
      <c r="E342" s="7" t="s">
        <v>516</v>
      </c>
      <c r="F342" s="7" t="s">
        <v>33</v>
      </c>
      <c r="G342" s="7" t="s">
        <v>17</v>
      </c>
      <c r="I342" s="26">
        <v>1806760</v>
      </c>
    </row>
    <row r="343" spans="1:12">
      <c r="A343" s="7" t="s">
        <v>693</v>
      </c>
      <c r="B343" s="7" t="s">
        <v>395</v>
      </c>
      <c r="C343" s="7" t="s">
        <v>117</v>
      </c>
      <c r="D343" s="11" t="str">
        <f>VLOOKUP(B343,'Funded Projects-VHTF'!B:P,15,FALSE)</f>
        <v>Rental New Construction</v>
      </c>
      <c r="E343" s="7" t="s">
        <v>516</v>
      </c>
      <c r="F343" s="7" t="s">
        <v>33</v>
      </c>
      <c r="G343" s="7" t="s">
        <v>17</v>
      </c>
      <c r="H343" s="24">
        <v>700000</v>
      </c>
      <c r="I343" s="26">
        <v>2000000</v>
      </c>
      <c r="J343" s="8">
        <v>700000</v>
      </c>
      <c r="K343" s="8">
        <v>700000</v>
      </c>
    </row>
    <row r="344" spans="1:12">
      <c r="A344" s="7" t="s">
        <v>694</v>
      </c>
      <c r="B344" s="7" t="s">
        <v>497</v>
      </c>
      <c r="C344" s="7" t="s">
        <v>200</v>
      </c>
      <c r="D344" s="11" t="str">
        <f>VLOOKUP(B344,'Funded Projects-VHTF'!B:P,15,FALSE)</f>
        <v>Rental New Construction</v>
      </c>
      <c r="E344" s="7" t="s">
        <v>516</v>
      </c>
      <c r="F344" s="7" t="s">
        <v>33</v>
      </c>
      <c r="G344" s="7" t="s">
        <v>17</v>
      </c>
      <c r="I344" s="26">
        <v>400000</v>
      </c>
      <c r="J344" s="8">
        <v>900000</v>
      </c>
    </row>
    <row r="345" spans="1:12">
      <c r="A345" s="7" t="s">
        <v>695</v>
      </c>
      <c r="B345" s="7" t="s">
        <v>499</v>
      </c>
      <c r="C345" s="7" t="s">
        <v>200</v>
      </c>
      <c r="D345" s="11" t="str">
        <f>VLOOKUP(B345,'Funded Projects-VHTF'!B:P,15,FALSE)</f>
        <v>Rental New Construction</v>
      </c>
      <c r="E345" s="7" t="s">
        <v>516</v>
      </c>
      <c r="F345" s="7" t="s">
        <v>33</v>
      </c>
      <c r="G345" s="7" t="s">
        <v>17</v>
      </c>
      <c r="I345" s="26">
        <v>521127</v>
      </c>
      <c r="J345" s="8">
        <v>900000</v>
      </c>
    </row>
    <row r="346" spans="1:12">
      <c r="A346" s="7" t="s">
        <v>696</v>
      </c>
      <c r="B346" s="7" t="s">
        <v>697</v>
      </c>
      <c r="C346" s="7" t="s">
        <v>427</v>
      </c>
      <c r="D346" s="11" t="str">
        <f>VLOOKUP(B346,'Funded Projects-VHTF'!B:P,15,FALSE)</f>
        <v>Rental New Construction</v>
      </c>
      <c r="E346" s="7" t="s">
        <v>516</v>
      </c>
      <c r="F346" s="7" t="s">
        <v>33</v>
      </c>
      <c r="G346" s="7" t="s">
        <v>17</v>
      </c>
      <c r="H346" s="24">
        <v>700000</v>
      </c>
      <c r="I346" s="26">
        <v>2000000</v>
      </c>
    </row>
    <row r="347" spans="1:12">
      <c r="A347" s="7" t="s">
        <v>698</v>
      </c>
      <c r="B347" s="7" t="s">
        <v>589</v>
      </c>
      <c r="C347" s="7" t="s">
        <v>20</v>
      </c>
      <c r="D347" s="11" t="str">
        <f>VLOOKUP(B347,'Funded Projects-VHTF'!B:P,15,FALSE)</f>
        <v>Rental New Construction</v>
      </c>
      <c r="E347" s="7" t="s">
        <v>516</v>
      </c>
      <c r="F347" s="7" t="s">
        <v>33</v>
      </c>
      <c r="G347" s="7" t="s">
        <v>17</v>
      </c>
      <c r="H347" s="24">
        <v>900000</v>
      </c>
      <c r="I347" s="26">
        <v>2000000</v>
      </c>
      <c r="K347" s="8">
        <v>900000</v>
      </c>
      <c r="L347" s="8">
        <v>500000</v>
      </c>
    </row>
    <row r="348" spans="1:12">
      <c r="A348" s="7" t="s">
        <v>699</v>
      </c>
      <c r="B348" s="7" t="s">
        <v>700</v>
      </c>
      <c r="C348" s="7" t="s">
        <v>153</v>
      </c>
      <c r="D348" s="11" t="str">
        <f>VLOOKUP(B348,'Funded Projects-VHTF'!B:P,15,FALSE)</f>
        <v>Rental New Construction</v>
      </c>
      <c r="E348" s="7" t="s">
        <v>516</v>
      </c>
      <c r="F348" s="7" t="s">
        <v>33</v>
      </c>
      <c r="G348" s="7" t="s">
        <v>17</v>
      </c>
      <c r="H348" s="24">
        <v>700000</v>
      </c>
      <c r="I348" s="26">
        <v>2000000</v>
      </c>
      <c r="J348" s="8">
        <v>700000</v>
      </c>
      <c r="K348" s="8">
        <v>700000</v>
      </c>
    </row>
    <row r="349" spans="1:12">
      <c r="A349" s="7" t="s">
        <v>701</v>
      </c>
      <c r="B349" s="7" t="s">
        <v>413</v>
      </c>
      <c r="C349" s="7" t="s">
        <v>39</v>
      </c>
      <c r="D349" s="11" t="str">
        <f>VLOOKUP(B349,'Funded Projects-VHTF'!B:P,15,FALSE)</f>
        <v>Rental New Construction</v>
      </c>
      <c r="E349" s="7" t="s">
        <v>516</v>
      </c>
      <c r="F349" s="7" t="s">
        <v>33</v>
      </c>
      <c r="G349" s="7" t="s">
        <v>17</v>
      </c>
      <c r="H349" s="24">
        <v>700000</v>
      </c>
      <c r="I349" s="26">
        <v>958679</v>
      </c>
      <c r="J349" s="8">
        <v>241321</v>
      </c>
      <c r="K349" s="8">
        <v>200000</v>
      </c>
    </row>
    <row r="350" spans="1:12">
      <c r="A350" s="7" t="s">
        <v>702</v>
      </c>
      <c r="B350" s="7" t="s">
        <v>415</v>
      </c>
      <c r="C350" s="7" t="s">
        <v>416</v>
      </c>
      <c r="D350" s="11" t="str">
        <f>VLOOKUP(B350,'Funded Projects-VHTF'!B:P,15,FALSE)</f>
        <v>Rental Rehab</v>
      </c>
      <c r="E350" s="7" t="s">
        <v>516</v>
      </c>
      <c r="F350" s="7" t="s">
        <v>33</v>
      </c>
      <c r="G350" s="7" t="s">
        <v>17</v>
      </c>
      <c r="H350" s="24">
        <v>600000</v>
      </c>
    </row>
    <row r="351" spans="1:12">
      <c r="A351" s="7" t="s">
        <v>703</v>
      </c>
      <c r="B351" s="7" t="s">
        <v>418</v>
      </c>
      <c r="C351" s="7" t="s">
        <v>293</v>
      </c>
      <c r="D351" s="11" t="str">
        <f>VLOOKUP(B351,'Funded Projects-VHTF'!B:P,15,FALSE)</f>
        <v>Rental New Construction</v>
      </c>
      <c r="E351" s="7" t="s">
        <v>516</v>
      </c>
      <c r="F351" s="7" t="s">
        <v>33</v>
      </c>
      <c r="G351" s="7" t="s">
        <v>17</v>
      </c>
      <c r="I351" s="26">
        <v>2000000</v>
      </c>
    </row>
    <row r="352" spans="1:12">
      <c r="A352" s="7" t="s">
        <v>704</v>
      </c>
      <c r="B352" s="7" t="s">
        <v>705</v>
      </c>
      <c r="C352" s="7" t="s">
        <v>550</v>
      </c>
      <c r="D352" s="11" t="str">
        <f>VLOOKUP(B352,'Funded Projects-VHTF'!B:P,15,FALSE)</f>
        <v>Rental Rehab</v>
      </c>
      <c r="E352" s="7" t="s">
        <v>516</v>
      </c>
      <c r="F352" s="7" t="s">
        <v>33</v>
      </c>
      <c r="G352" s="7" t="s">
        <v>17</v>
      </c>
      <c r="H352" s="24">
        <v>700000</v>
      </c>
      <c r="I352" s="26">
        <v>2000000</v>
      </c>
    </row>
    <row r="353" spans="1:12">
      <c r="A353" s="7" t="s">
        <v>706</v>
      </c>
      <c r="B353" s="7" t="s">
        <v>707</v>
      </c>
      <c r="C353" s="7" t="s">
        <v>708</v>
      </c>
      <c r="D353" s="11" t="s">
        <v>157</v>
      </c>
      <c r="E353" s="7" t="s">
        <v>516</v>
      </c>
      <c r="F353" s="7" t="s">
        <v>16</v>
      </c>
      <c r="G353" s="7" t="s">
        <v>70</v>
      </c>
      <c r="H353" s="24">
        <v>900000</v>
      </c>
      <c r="J353" s="8">
        <v>300000</v>
      </c>
      <c r="K353" s="8">
        <v>300000</v>
      </c>
    </row>
    <row r="354" spans="1:12">
      <c r="A354" s="7" t="s">
        <v>709</v>
      </c>
      <c r="B354" s="7" t="s">
        <v>420</v>
      </c>
      <c r="C354" s="7" t="s">
        <v>42</v>
      </c>
      <c r="D354" s="11" t="str">
        <f>VLOOKUP(B354,'Funded Projects-VHTF'!B:P,15,FALSE)</f>
        <v>Rental Rehab</v>
      </c>
      <c r="E354" s="7" t="s">
        <v>516</v>
      </c>
      <c r="F354" s="7" t="s">
        <v>33</v>
      </c>
      <c r="G354" s="7" t="s">
        <v>17</v>
      </c>
      <c r="H354" s="24">
        <v>700000</v>
      </c>
      <c r="I354" s="26">
        <v>295000</v>
      </c>
      <c r="K354" s="8">
        <v>700000</v>
      </c>
    </row>
    <row r="355" spans="1:12">
      <c r="A355" s="7" t="s">
        <v>710</v>
      </c>
      <c r="B355" s="7" t="s">
        <v>513</v>
      </c>
      <c r="C355" s="7" t="s">
        <v>130</v>
      </c>
      <c r="D355" s="11" t="str">
        <f>VLOOKUP(B355,'Funded Projects-VHTF'!B:P,15,FALSE)</f>
        <v>Rental New Construction</v>
      </c>
      <c r="E355" s="7" t="s">
        <v>516</v>
      </c>
      <c r="F355" s="7" t="s">
        <v>33</v>
      </c>
      <c r="G355" s="7" t="s">
        <v>17</v>
      </c>
      <c r="I355" s="26">
        <v>861342</v>
      </c>
    </row>
    <row r="356" spans="1:12">
      <c r="A356" s="7" t="s">
        <v>711</v>
      </c>
      <c r="B356" s="7" t="s">
        <v>712</v>
      </c>
      <c r="C356" s="7" t="s">
        <v>713</v>
      </c>
      <c r="D356" s="11" t="s">
        <v>68</v>
      </c>
      <c r="E356" s="7" t="s">
        <v>516</v>
      </c>
      <c r="F356" s="7" t="s">
        <v>16</v>
      </c>
      <c r="G356" s="7" t="s">
        <v>70</v>
      </c>
      <c r="H356" s="24">
        <v>700000</v>
      </c>
      <c r="J356" s="8">
        <v>700000</v>
      </c>
    </row>
    <row r="357" spans="1:12">
      <c r="A357" s="7" t="s">
        <v>714</v>
      </c>
      <c r="B357" s="7" t="s">
        <v>715</v>
      </c>
      <c r="C357" s="7" t="s">
        <v>716</v>
      </c>
      <c r="D357" s="11" t="s">
        <v>157</v>
      </c>
      <c r="E357" s="7" t="s">
        <v>516</v>
      </c>
      <c r="F357" s="7" t="s">
        <v>33</v>
      </c>
      <c r="G357" s="7" t="s">
        <v>70</v>
      </c>
      <c r="H357" s="24">
        <v>700000</v>
      </c>
    </row>
    <row r="358" spans="1:12">
      <c r="A358" s="7" t="s">
        <v>717</v>
      </c>
      <c r="B358" s="7" t="s">
        <v>718</v>
      </c>
      <c r="C358" s="7" t="s">
        <v>103</v>
      </c>
      <c r="D358" s="11" t="str">
        <f>VLOOKUP(B358,'Funded Projects-VHTF'!B:P,15,FALSE)</f>
        <v>Rental New Construction</v>
      </c>
      <c r="E358" s="7" t="s">
        <v>69</v>
      </c>
      <c r="F358" s="7" t="s">
        <v>16</v>
      </c>
      <c r="G358" s="7" t="s">
        <v>70</v>
      </c>
      <c r="H358" s="24">
        <v>900000</v>
      </c>
      <c r="I358" s="26">
        <v>745868</v>
      </c>
      <c r="K358" s="8">
        <v>900000</v>
      </c>
    </row>
    <row r="359" spans="1:12">
      <c r="A359" s="7" t="s">
        <v>719</v>
      </c>
      <c r="B359" s="7" t="s">
        <v>522</v>
      </c>
      <c r="C359" s="7" t="s">
        <v>523</v>
      </c>
      <c r="D359" s="11" t="s">
        <v>68</v>
      </c>
      <c r="E359" s="7" t="s">
        <v>69</v>
      </c>
      <c r="F359" s="7" t="s">
        <v>16</v>
      </c>
      <c r="G359" s="7" t="s">
        <v>17</v>
      </c>
      <c r="I359" s="26">
        <v>1025000</v>
      </c>
    </row>
    <row r="360" spans="1:12">
      <c r="A360" s="7" t="s">
        <v>720</v>
      </c>
      <c r="B360" s="7" t="s">
        <v>721</v>
      </c>
      <c r="C360" s="7" t="s">
        <v>243</v>
      </c>
      <c r="D360" s="11" t="s">
        <v>68</v>
      </c>
      <c r="E360" s="7" t="s">
        <v>516</v>
      </c>
      <c r="F360" s="7" t="s">
        <v>33</v>
      </c>
      <c r="G360" s="7" t="s">
        <v>70</v>
      </c>
      <c r="H360" s="24">
        <v>900000</v>
      </c>
      <c r="L360" s="8">
        <v>500000</v>
      </c>
    </row>
    <row r="361" spans="1:12">
      <c r="A361" s="7" t="s">
        <v>722</v>
      </c>
      <c r="B361" s="7" t="s">
        <v>723</v>
      </c>
      <c r="C361" s="7" t="s">
        <v>200</v>
      </c>
      <c r="D361" s="11" t="s">
        <v>68</v>
      </c>
      <c r="E361" s="7" t="s">
        <v>516</v>
      </c>
      <c r="F361" s="7" t="s">
        <v>33</v>
      </c>
      <c r="G361" s="7" t="s">
        <v>70</v>
      </c>
      <c r="H361" s="24">
        <v>900000</v>
      </c>
      <c r="I361" s="26">
        <v>910000</v>
      </c>
      <c r="K361" s="8">
        <v>900000</v>
      </c>
    </row>
    <row r="362" spans="1:12">
      <c r="A362" s="7" t="s">
        <v>724</v>
      </c>
      <c r="B362" s="7" t="s">
        <v>725</v>
      </c>
      <c r="C362" s="7" t="s">
        <v>726</v>
      </c>
      <c r="D362" s="11" t="s">
        <v>157</v>
      </c>
      <c r="E362" s="7" t="s">
        <v>516</v>
      </c>
      <c r="F362" s="7" t="s">
        <v>33</v>
      </c>
      <c r="G362" s="7" t="s">
        <v>70</v>
      </c>
      <c r="I362" s="26">
        <v>498000</v>
      </c>
    </row>
    <row r="363" spans="1:12">
      <c r="A363" s="7" t="s">
        <v>727</v>
      </c>
      <c r="B363" s="7" t="s">
        <v>728</v>
      </c>
      <c r="C363" s="7" t="s">
        <v>313</v>
      </c>
      <c r="D363" s="11" t="s">
        <v>68</v>
      </c>
      <c r="E363" s="7" t="s">
        <v>307</v>
      </c>
      <c r="F363" s="7" t="s">
        <v>16</v>
      </c>
      <c r="G363" s="7" t="s">
        <v>70</v>
      </c>
      <c r="H363" s="24">
        <v>700000</v>
      </c>
    </row>
    <row r="364" spans="1:12">
      <c r="A364" s="7" t="s">
        <v>729</v>
      </c>
      <c r="B364" s="7" t="s">
        <v>730</v>
      </c>
      <c r="C364" s="7" t="s">
        <v>45</v>
      </c>
      <c r="D364" s="11" t="s">
        <v>68</v>
      </c>
      <c r="E364" s="7" t="s">
        <v>307</v>
      </c>
      <c r="F364" s="7" t="s">
        <v>16</v>
      </c>
      <c r="G364" s="7" t="s">
        <v>70</v>
      </c>
      <c r="H364" s="24">
        <v>700000</v>
      </c>
      <c r="J364" s="8">
        <v>600000</v>
      </c>
      <c r="K364" s="8">
        <v>700000</v>
      </c>
    </row>
    <row r="365" spans="1:12">
      <c r="A365" s="7" t="s">
        <v>731</v>
      </c>
      <c r="B365" s="7" t="s">
        <v>732</v>
      </c>
      <c r="C365" s="7" t="s">
        <v>45</v>
      </c>
      <c r="D365" s="11" t="s">
        <v>68</v>
      </c>
      <c r="E365" s="7" t="s">
        <v>307</v>
      </c>
      <c r="F365" s="7" t="s">
        <v>16</v>
      </c>
      <c r="G365" s="7" t="s">
        <v>70</v>
      </c>
      <c r="H365" s="24">
        <v>700000</v>
      </c>
      <c r="J365" s="8">
        <v>600000</v>
      </c>
      <c r="K365" s="8">
        <v>700000</v>
      </c>
    </row>
    <row r="366" spans="1:12">
      <c r="A366" s="7" t="s">
        <v>733</v>
      </c>
      <c r="B366" s="7" t="s">
        <v>734</v>
      </c>
      <c r="C366" s="7" t="s">
        <v>735</v>
      </c>
      <c r="D366" s="11" t="s">
        <v>736</v>
      </c>
      <c r="E366" s="7" t="s">
        <v>307</v>
      </c>
      <c r="F366" s="7" t="s">
        <v>16</v>
      </c>
      <c r="G366" s="7" t="s">
        <v>70</v>
      </c>
      <c r="H366" s="24">
        <v>900000</v>
      </c>
      <c r="J366" s="8">
        <v>900000</v>
      </c>
      <c r="K366" s="8">
        <v>900000</v>
      </c>
      <c r="L366" s="8">
        <v>310000</v>
      </c>
    </row>
    <row r="367" spans="1:12">
      <c r="A367" s="7" t="s">
        <v>737</v>
      </c>
      <c r="B367" s="7" t="s">
        <v>738</v>
      </c>
      <c r="C367" s="7" t="s">
        <v>234</v>
      </c>
      <c r="D367" s="11" t="s">
        <v>68</v>
      </c>
      <c r="E367" s="7" t="s">
        <v>307</v>
      </c>
      <c r="F367" s="7" t="s">
        <v>16</v>
      </c>
      <c r="G367" s="7" t="s">
        <v>70</v>
      </c>
      <c r="J367" s="8">
        <v>600000</v>
      </c>
    </row>
    <row r="368" spans="1:12">
      <c r="A368" s="7" t="s">
        <v>739</v>
      </c>
      <c r="B368" s="7" t="s">
        <v>740</v>
      </c>
      <c r="C368" s="7" t="s">
        <v>410</v>
      </c>
      <c r="D368" s="11" t="s">
        <v>68</v>
      </c>
      <c r="E368" s="7" t="s">
        <v>307</v>
      </c>
      <c r="F368" s="7" t="s">
        <v>16</v>
      </c>
      <c r="G368" s="7" t="s">
        <v>70</v>
      </c>
      <c r="J368" s="8">
        <v>600000</v>
      </c>
    </row>
    <row r="369" spans="1:12">
      <c r="A369" s="7" t="s">
        <v>741</v>
      </c>
      <c r="B369" s="7" t="s">
        <v>742</v>
      </c>
      <c r="C369" s="7" t="s">
        <v>153</v>
      </c>
      <c r="D369" s="11" t="s">
        <v>68</v>
      </c>
      <c r="E369" s="7" t="s">
        <v>307</v>
      </c>
      <c r="F369" s="7" t="s">
        <v>16</v>
      </c>
      <c r="G369" s="7" t="s">
        <v>70</v>
      </c>
      <c r="H369" s="24">
        <v>700000</v>
      </c>
      <c r="J369" s="8">
        <v>700000</v>
      </c>
      <c r="K369" s="8">
        <v>600000</v>
      </c>
    </row>
    <row r="370" spans="1:12">
      <c r="A370" s="7" t="s">
        <v>743</v>
      </c>
      <c r="B370" s="7" t="s">
        <v>744</v>
      </c>
      <c r="C370" s="7" t="s">
        <v>557</v>
      </c>
      <c r="D370" s="11" t="s">
        <v>68</v>
      </c>
      <c r="E370" s="7" t="s">
        <v>307</v>
      </c>
      <c r="F370" s="7" t="s">
        <v>16</v>
      </c>
      <c r="G370" s="7" t="s">
        <v>70</v>
      </c>
      <c r="H370" s="24">
        <v>700000</v>
      </c>
    </row>
    <row r="371" spans="1:12">
      <c r="A371" s="7" t="s">
        <v>745</v>
      </c>
      <c r="B371" s="7" t="s">
        <v>746</v>
      </c>
      <c r="C371" s="7" t="s">
        <v>747</v>
      </c>
      <c r="D371" s="11" t="s">
        <v>157</v>
      </c>
      <c r="E371" s="7" t="s">
        <v>307</v>
      </c>
      <c r="F371" s="7" t="s">
        <v>16</v>
      </c>
      <c r="G371" s="7" t="s">
        <v>70</v>
      </c>
      <c r="H371" s="24">
        <v>900000</v>
      </c>
      <c r="J371" s="8">
        <v>900000</v>
      </c>
      <c r="K371" s="8">
        <v>100000</v>
      </c>
      <c r="L371" s="8">
        <v>104953</v>
      </c>
    </row>
    <row r="372" spans="1:12">
      <c r="A372" s="7" t="s">
        <v>748</v>
      </c>
      <c r="B372" s="7" t="s">
        <v>749</v>
      </c>
      <c r="C372" s="7" t="s">
        <v>410</v>
      </c>
      <c r="D372" s="11" t="s">
        <v>68</v>
      </c>
      <c r="E372" s="7" t="s">
        <v>307</v>
      </c>
      <c r="F372" s="7" t="s">
        <v>16</v>
      </c>
      <c r="G372" s="7" t="s">
        <v>70</v>
      </c>
      <c r="J372" s="8">
        <v>600000</v>
      </c>
    </row>
    <row r="373" spans="1:12">
      <c r="A373" s="7" t="s">
        <v>750</v>
      </c>
      <c r="B373" s="7" t="s">
        <v>546</v>
      </c>
      <c r="C373" s="7" t="s">
        <v>56</v>
      </c>
      <c r="D373" s="11" t="str">
        <f>VLOOKUP(B373,'Funded Projects-VHTF'!B:P,15,FALSE)</f>
        <v>Rental Rehab</v>
      </c>
      <c r="E373" s="7" t="s">
        <v>69</v>
      </c>
      <c r="F373" s="7" t="s">
        <v>16</v>
      </c>
      <c r="G373" s="7" t="s">
        <v>17</v>
      </c>
      <c r="I373" s="26">
        <v>139765</v>
      </c>
    </row>
    <row r="374" spans="1:12">
      <c r="A374" s="7" t="s">
        <v>751</v>
      </c>
      <c r="B374" s="7" t="s">
        <v>752</v>
      </c>
      <c r="C374" s="7" t="s">
        <v>53</v>
      </c>
      <c r="D374" s="11" t="s">
        <v>68</v>
      </c>
      <c r="E374" s="7" t="s">
        <v>307</v>
      </c>
      <c r="F374" s="7" t="s">
        <v>16</v>
      </c>
      <c r="G374" s="7" t="s">
        <v>70</v>
      </c>
      <c r="H374" s="24">
        <v>830000</v>
      </c>
    </row>
    <row r="375" spans="1:12">
      <c r="A375" s="7" t="s">
        <v>753</v>
      </c>
      <c r="B375" s="7" t="s">
        <v>754</v>
      </c>
      <c r="C375" s="7" t="s">
        <v>755</v>
      </c>
      <c r="D375" s="11" t="s">
        <v>157</v>
      </c>
      <c r="E375" s="7" t="s">
        <v>307</v>
      </c>
      <c r="F375" s="7" t="s">
        <v>16</v>
      </c>
      <c r="G375" s="7" t="s">
        <v>17</v>
      </c>
      <c r="H375" s="24">
        <v>700000</v>
      </c>
      <c r="J375" s="8">
        <v>600000</v>
      </c>
      <c r="K375" s="8">
        <v>700000</v>
      </c>
    </row>
    <row r="376" spans="1:12">
      <c r="A376" s="7" t="s">
        <v>756</v>
      </c>
      <c r="B376" s="7" t="s">
        <v>757</v>
      </c>
      <c r="C376" s="7" t="s">
        <v>708</v>
      </c>
      <c r="D376" s="11" t="s">
        <v>157</v>
      </c>
      <c r="E376" s="7" t="s">
        <v>307</v>
      </c>
      <c r="F376" s="7" t="s">
        <v>16</v>
      </c>
      <c r="G376" s="7" t="s">
        <v>70</v>
      </c>
      <c r="J376" s="8">
        <v>890000</v>
      </c>
    </row>
    <row r="377" spans="1:12">
      <c r="A377" s="7" t="s">
        <v>758</v>
      </c>
      <c r="B377" s="7" t="s">
        <v>759</v>
      </c>
      <c r="C377" s="7" t="s">
        <v>246</v>
      </c>
      <c r="D377" s="11" t="s">
        <v>68</v>
      </c>
      <c r="E377" s="7" t="s">
        <v>307</v>
      </c>
      <c r="F377" s="7" t="s">
        <v>16</v>
      </c>
      <c r="G377" s="7" t="s">
        <v>70</v>
      </c>
      <c r="J377" s="8">
        <v>500000</v>
      </c>
    </row>
    <row r="378" spans="1:12">
      <c r="A378" s="7" t="s">
        <v>760</v>
      </c>
      <c r="B378" s="7" t="s">
        <v>761</v>
      </c>
      <c r="C378" s="7" t="s">
        <v>293</v>
      </c>
      <c r="D378" s="11" t="s">
        <v>68</v>
      </c>
      <c r="E378" s="7" t="s">
        <v>69</v>
      </c>
      <c r="F378" s="7" t="s">
        <v>16</v>
      </c>
      <c r="G378" s="7" t="s">
        <v>17</v>
      </c>
      <c r="H378" s="24">
        <v>700000</v>
      </c>
      <c r="I378" s="26">
        <v>1245049</v>
      </c>
      <c r="K378" s="8">
        <v>400000</v>
      </c>
    </row>
    <row r="379" spans="1:12">
      <c r="A379" s="7" t="s">
        <v>762</v>
      </c>
      <c r="B379" s="7" t="s">
        <v>763</v>
      </c>
      <c r="C379" s="7" t="s">
        <v>53</v>
      </c>
      <c r="D379" s="11" t="s">
        <v>736</v>
      </c>
      <c r="E379" s="7" t="s">
        <v>307</v>
      </c>
      <c r="F379" s="7" t="s">
        <v>33</v>
      </c>
      <c r="G379" s="7" t="s">
        <v>70</v>
      </c>
      <c r="H379" s="24">
        <v>700000</v>
      </c>
      <c r="J379" s="8">
        <v>700000</v>
      </c>
    </row>
    <row r="380" spans="1:12">
      <c r="A380" s="7" t="s">
        <v>764</v>
      </c>
      <c r="B380" s="7" t="s">
        <v>765</v>
      </c>
      <c r="C380" s="7" t="s">
        <v>177</v>
      </c>
      <c r="D380" s="11" t="s">
        <v>68</v>
      </c>
      <c r="E380" s="7" t="s">
        <v>307</v>
      </c>
      <c r="F380" s="7" t="s">
        <v>33</v>
      </c>
      <c r="G380" s="7" t="s">
        <v>70</v>
      </c>
      <c r="H380" s="24">
        <v>700000</v>
      </c>
      <c r="K380" s="8">
        <v>700000</v>
      </c>
    </row>
    <row r="381" spans="1:12">
      <c r="A381" s="7" t="s">
        <v>766</v>
      </c>
      <c r="B381" s="7" t="s">
        <v>360</v>
      </c>
      <c r="C381" s="7" t="s">
        <v>53</v>
      </c>
      <c r="D381" s="11" t="str">
        <f>VLOOKUP(B381,'Funded Projects-VHTF'!B:P,15,FALSE)</f>
        <v>Rental New Construction</v>
      </c>
      <c r="E381" s="7" t="s">
        <v>69</v>
      </c>
      <c r="F381" s="7" t="s">
        <v>16</v>
      </c>
      <c r="G381" s="7" t="s">
        <v>17</v>
      </c>
      <c r="K381" s="8">
        <v>800000</v>
      </c>
    </row>
    <row r="382" spans="1:12">
      <c r="A382" s="7" t="s">
        <v>767</v>
      </c>
      <c r="B382" s="7" t="s">
        <v>768</v>
      </c>
      <c r="C382" s="7" t="s">
        <v>557</v>
      </c>
      <c r="D382" s="11" t="s">
        <v>68</v>
      </c>
      <c r="E382" s="7" t="s">
        <v>307</v>
      </c>
      <c r="F382" s="7" t="s">
        <v>33</v>
      </c>
      <c r="G382" s="7" t="s">
        <v>70</v>
      </c>
      <c r="H382" s="24">
        <v>828825</v>
      </c>
    </row>
    <row r="383" spans="1:12">
      <c r="A383" s="7" t="s">
        <v>769</v>
      </c>
      <c r="B383" s="7" t="s">
        <v>562</v>
      </c>
      <c r="C383" s="7" t="s">
        <v>523</v>
      </c>
      <c r="D383" s="11" t="str">
        <f>VLOOKUP(B383,'Funded Projects-VHTF'!B:P,15,FALSE)</f>
        <v>Rental New Construction</v>
      </c>
      <c r="E383" s="7" t="s">
        <v>69</v>
      </c>
      <c r="F383" s="7" t="s">
        <v>16</v>
      </c>
      <c r="G383" s="7" t="s">
        <v>17</v>
      </c>
      <c r="I383" s="26">
        <v>2000000</v>
      </c>
    </row>
    <row r="384" spans="1:12">
      <c r="A384" s="7" t="s">
        <v>770</v>
      </c>
      <c r="B384" s="7" t="s">
        <v>771</v>
      </c>
      <c r="C384" s="7" t="s">
        <v>685</v>
      </c>
      <c r="D384" s="11" t="s">
        <v>157</v>
      </c>
      <c r="E384" s="7" t="s">
        <v>307</v>
      </c>
      <c r="F384" s="7" t="s">
        <v>33</v>
      </c>
      <c r="G384" s="7" t="s">
        <v>70</v>
      </c>
      <c r="H384" s="24">
        <v>900000</v>
      </c>
      <c r="K384" s="8">
        <v>900000</v>
      </c>
      <c r="L384" s="8">
        <v>500000</v>
      </c>
    </row>
    <row r="385" spans="1:11">
      <c r="A385" s="7" t="s">
        <v>772</v>
      </c>
      <c r="B385" s="7" t="s">
        <v>752</v>
      </c>
      <c r="C385" s="7" t="s">
        <v>53</v>
      </c>
      <c r="D385" s="11" t="s">
        <v>736</v>
      </c>
      <c r="E385" s="7" t="s">
        <v>307</v>
      </c>
      <c r="F385" s="7" t="s">
        <v>33</v>
      </c>
      <c r="G385" s="7" t="s">
        <v>70</v>
      </c>
      <c r="I385" s="26">
        <v>830000</v>
      </c>
    </row>
    <row r="386" spans="1:11">
      <c r="A386" s="7" t="s">
        <v>773</v>
      </c>
      <c r="B386" s="7" t="s">
        <v>754</v>
      </c>
      <c r="C386" s="7" t="s">
        <v>755</v>
      </c>
      <c r="D386" s="11" t="s">
        <v>736</v>
      </c>
      <c r="E386" s="7" t="s">
        <v>307</v>
      </c>
      <c r="F386" s="7" t="s">
        <v>33</v>
      </c>
      <c r="G386" s="7" t="s">
        <v>70</v>
      </c>
      <c r="H386" s="24">
        <v>750000</v>
      </c>
      <c r="I386" s="26">
        <v>714000</v>
      </c>
      <c r="J386" s="8">
        <v>900000</v>
      </c>
    </row>
    <row r="387" spans="1:11">
      <c r="A387" s="7" t="s">
        <v>774</v>
      </c>
      <c r="B387" s="7" t="s">
        <v>775</v>
      </c>
      <c r="C387" s="7" t="s">
        <v>53</v>
      </c>
      <c r="D387" s="11" t="str">
        <f>VLOOKUP(B387,'Funded Projects-VHTF'!B:P,15,FALSE)</f>
        <v>Rental Rehab</v>
      </c>
      <c r="E387" s="7" t="s">
        <v>69</v>
      </c>
      <c r="F387" s="7" t="s">
        <v>16</v>
      </c>
      <c r="G387" s="7" t="s">
        <v>17</v>
      </c>
      <c r="H387" s="24">
        <v>900000</v>
      </c>
      <c r="I387" s="26">
        <v>723000</v>
      </c>
      <c r="K387" s="8">
        <v>800000</v>
      </c>
    </row>
    <row r="388" spans="1:11">
      <c r="A388" s="7" t="s">
        <v>776</v>
      </c>
      <c r="B388" s="7" t="s">
        <v>777</v>
      </c>
      <c r="C388" s="7" t="s">
        <v>310</v>
      </c>
      <c r="D388" s="11" t="s">
        <v>68</v>
      </c>
      <c r="E388" s="7" t="s">
        <v>69</v>
      </c>
      <c r="F388" s="7" t="s">
        <v>16</v>
      </c>
      <c r="G388" s="7" t="s">
        <v>17</v>
      </c>
      <c r="I388" s="26">
        <v>2000000</v>
      </c>
    </row>
    <row r="389" spans="1:11">
      <c r="A389" s="7" t="s">
        <v>778</v>
      </c>
      <c r="B389" s="7" t="s">
        <v>779</v>
      </c>
      <c r="C389" s="7" t="s">
        <v>220</v>
      </c>
      <c r="D389" s="11" t="str">
        <f>VLOOKUP(B389,'Funded Projects-VHTF'!B:P,15,FALSE)</f>
        <v>Rental New Construction</v>
      </c>
      <c r="E389" s="7" t="s">
        <v>69</v>
      </c>
      <c r="F389" s="7" t="s">
        <v>16</v>
      </c>
      <c r="G389" s="7" t="s">
        <v>17</v>
      </c>
      <c r="H389" s="24">
        <v>900000</v>
      </c>
      <c r="I389" s="26">
        <v>1330398</v>
      </c>
      <c r="K389" s="8">
        <v>715000</v>
      </c>
    </row>
    <row r="390" spans="1:11">
      <c r="A390" s="7" t="s">
        <v>780</v>
      </c>
      <c r="B390" s="7" t="s">
        <v>781</v>
      </c>
      <c r="C390" s="7" t="s">
        <v>114</v>
      </c>
      <c r="D390" s="11" t="s">
        <v>68</v>
      </c>
      <c r="E390" s="7" t="s">
        <v>307</v>
      </c>
      <c r="F390" s="7" t="s">
        <v>33</v>
      </c>
      <c r="G390" s="7" t="s">
        <v>70</v>
      </c>
      <c r="H390" s="24">
        <v>700000</v>
      </c>
      <c r="I390" s="26">
        <v>1615326</v>
      </c>
      <c r="J390" s="8">
        <v>700000</v>
      </c>
      <c r="K390" s="8">
        <v>700000</v>
      </c>
    </row>
    <row r="391" spans="1:11">
      <c r="A391" s="7" t="s">
        <v>782</v>
      </c>
      <c r="B391" s="7" t="s">
        <v>783</v>
      </c>
      <c r="C391" s="7" t="s">
        <v>200</v>
      </c>
      <c r="D391" s="11" t="str">
        <f>VLOOKUP(B391,'Funded Projects-VHTF'!B:P,15,FALSE)</f>
        <v>Rental New Construction</v>
      </c>
      <c r="E391" s="7" t="s">
        <v>69</v>
      </c>
      <c r="F391" s="7" t="s">
        <v>16</v>
      </c>
      <c r="G391" s="7" t="s">
        <v>17</v>
      </c>
      <c r="H391" s="24">
        <v>700000</v>
      </c>
      <c r="I391" s="26">
        <v>1700000</v>
      </c>
    </row>
    <row r="392" spans="1:11">
      <c r="A392" s="7" t="s">
        <v>784</v>
      </c>
      <c r="B392" s="7" t="s">
        <v>785</v>
      </c>
      <c r="C392" s="7" t="s">
        <v>123</v>
      </c>
      <c r="D392" s="11" t="s">
        <v>68</v>
      </c>
      <c r="E392" s="7" t="s">
        <v>307</v>
      </c>
      <c r="F392" s="7" t="s">
        <v>33</v>
      </c>
      <c r="G392" s="7" t="s">
        <v>70</v>
      </c>
      <c r="H392" s="24">
        <v>700000</v>
      </c>
    </row>
    <row r="393" spans="1:11">
      <c r="A393" s="7" t="s">
        <v>786</v>
      </c>
      <c r="B393" s="7" t="s">
        <v>787</v>
      </c>
      <c r="C393" s="7" t="s">
        <v>788</v>
      </c>
      <c r="D393" s="11" t="s">
        <v>68</v>
      </c>
      <c r="E393" s="7" t="s">
        <v>217</v>
      </c>
      <c r="F393" s="7" t="s">
        <v>33</v>
      </c>
      <c r="G393" s="7" t="s">
        <v>17</v>
      </c>
      <c r="H393" s="24">
        <v>200000</v>
      </c>
      <c r="J393" s="8">
        <v>400000</v>
      </c>
    </row>
    <row r="394" spans="1:11">
      <c r="A394" s="7" t="s">
        <v>789</v>
      </c>
      <c r="B394" s="7" t="s">
        <v>790</v>
      </c>
      <c r="C394" s="7" t="s">
        <v>327</v>
      </c>
      <c r="D394" s="11" t="s">
        <v>157</v>
      </c>
      <c r="E394" s="7" t="s">
        <v>217</v>
      </c>
      <c r="F394" s="7" t="s">
        <v>33</v>
      </c>
      <c r="G394" s="7" t="s">
        <v>17</v>
      </c>
      <c r="H394" s="24">
        <v>900000</v>
      </c>
      <c r="J394" s="8">
        <v>600000</v>
      </c>
      <c r="K394" s="8">
        <v>900000</v>
      </c>
    </row>
    <row r="395" spans="1:11">
      <c r="A395" s="7" t="s">
        <v>791</v>
      </c>
      <c r="B395" s="7" t="s">
        <v>792</v>
      </c>
      <c r="C395" s="7" t="s">
        <v>45</v>
      </c>
      <c r="D395" s="11" t="s">
        <v>68</v>
      </c>
      <c r="E395" s="7" t="s">
        <v>109</v>
      </c>
      <c r="F395" s="7" t="s">
        <v>33</v>
      </c>
      <c r="G395" s="7" t="s">
        <v>17</v>
      </c>
      <c r="H395" s="24">
        <v>700000</v>
      </c>
    </row>
    <row r="396" spans="1:11">
      <c r="A396" s="7" t="s">
        <v>793</v>
      </c>
      <c r="B396" s="7" t="s">
        <v>794</v>
      </c>
      <c r="C396" s="7" t="s">
        <v>453</v>
      </c>
      <c r="D396" s="11" t="s">
        <v>157</v>
      </c>
      <c r="E396" s="7" t="s">
        <v>73</v>
      </c>
      <c r="F396" s="7" t="s">
        <v>16</v>
      </c>
      <c r="G396" s="7" t="s">
        <v>17</v>
      </c>
      <c r="H396" s="24">
        <v>300000</v>
      </c>
      <c r="J396" s="8">
        <v>300000</v>
      </c>
    </row>
    <row r="397" spans="1:11">
      <c r="A397" s="7" t="s">
        <v>795</v>
      </c>
      <c r="B397" s="7" t="s">
        <v>796</v>
      </c>
      <c r="C397" s="7" t="s">
        <v>120</v>
      </c>
      <c r="D397" s="11" t="s">
        <v>157</v>
      </c>
      <c r="E397" s="7" t="s">
        <v>69</v>
      </c>
      <c r="F397" s="7" t="s">
        <v>16</v>
      </c>
      <c r="G397" s="7" t="s">
        <v>17</v>
      </c>
      <c r="H397" s="24">
        <v>850000</v>
      </c>
    </row>
    <row r="398" spans="1:11">
      <c r="A398" s="7" t="s">
        <v>797</v>
      </c>
      <c r="B398" s="7" t="s">
        <v>798</v>
      </c>
      <c r="C398" s="7" t="s">
        <v>310</v>
      </c>
      <c r="D398" s="11" t="s">
        <v>403</v>
      </c>
      <c r="E398" s="7" t="s">
        <v>73</v>
      </c>
      <c r="F398" s="7" t="s">
        <v>33</v>
      </c>
      <c r="G398" s="7" t="s">
        <v>17</v>
      </c>
      <c r="J398" s="8">
        <v>500000</v>
      </c>
    </row>
    <row r="399" spans="1:11">
      <c r="A399" s="7" t="s">
        <v>799</v>
      </c>
      <c r="B399" s="7" t="s">
        <v>800</v>
      </c>
      <c r="C399" s="7" t="s">
        <v>239</v>
      </c>
      <c r="D399" s="11" t="s">
        <v>68</v>
      </c>
      <c r="E399" s="7" t="s">
        <v>69</v>
      </c>
      <c r="F399" s="7" t="s">
        <v>16</v>
      </c>
      <c r="G399" s="7" t="s">
        <v>17</v>
      </c>
      <c r="H399" s="24">
        <v>900000</v>
      </c>
      <c r="K399" s="8">
        <v>900000</v>
      </c>
    </row>
    <row r="400" spans="1:11">
      <c r="A400" s="7" t="s">
        <v>801</v>
      </c>
      <c r="B400" s="7" t="s">
        <v>802</v>
      </c>
      <c r="C400" s="7" t="s">
        <v>803</v>
      </c>
      <c r="D400" s="11" t="s">
        <v>68</v>
      </c>
      <c r="E400" s="7" t="s">
        <v>73</v>
      </c>
      <c r="F400" s="7" t="s">
        <v>33</v>
      </c>
      <c r="G400" s="7" t="s">
        <v>17</v>
      </c>
      <c r="J400" s="8">
        <v>449195</v>
      </c>
    </row>
    <row r="401" spans="1:11">
      <c r="A401" s="7" t="s">
        <v>804</v>
      </c>
      <c r="B401" s="7" t="s">
        <v>515</v>
      </c>
      <c r="C401" s="7" t="s">
        <v>200</v>
      </c>
      <c r="D401" s="11" t="str">
        <f>VLOOKUP(B401,'Funded Projects-VHTF'!B:P,15,FALSE)</f>
        <v>Rental New Construction</v>
      </c>
      <c r="E401" s="7" t="s">
        <v>69</v>
      </c>
      <c r="F401" s="7" t="s">
        <v>33</v>
      </c>
      <c r="G401" s="7" t="s">
        <v>17</v>
      </c>
      <c r="I401" s="26">
        <v>1220000</v>
      </c>
      <c r="K401" s="8">
        <v>600000</v>
      </c>
    </row>
    <row r="402" spans="1:11">
      <c r="A402" s="7" t="s">
        <v>805</v>
      </c>
      <c r="B402" s="7" t="s">
        <v>518</v>
      </c>
      <c r="C402" s="7" t="s">
        <v>200</v>
      </c>
      <c r="D402" s="11" t="str">
        <f>VLOOKUP(B402,'Funded Projects-VHTF'!B:P,15,FALSE)</f>
        <v>Rental New Construction</v>
      </c>
      <c r="E402" s="7" t="s">
        <v>69</v>
      </c>
      <c r="F402" s="7" t="s">
        <v>33</v>
      </c>
      <c r="G402" s="7" t="s">
        <v>17</v>
      </c>
      <c r="I402" s="26">
        <v>1345000</v>
      </c>
      <c r="J402" s="8">
        <v>900000</v>
      </c>
    </row>
    <row r="403" spans="1:11">
      <c r="A403" s="7" t="s">
        <v>806</v>
      </c>
      <c r="B403" s="7" t="s">
        <v>306</v>
      </c>
      <c r="C403" s="7" t="s">
        <v>32</v>
      </c>
      <c r="D403" s="11" t="s">
        <v>68</v>
      </c>
      <c r="E403" s="7" t="s">
        <v>69</v>
      </c>
      <c r="F403" s="7" t="s">
        <v>33</v>
      </c>
      <c r="G403" s="7" t="s">
        <v>17</v>
      </c>
      <c r="J403" s="8">
        <v>900000</v>
      </c>
    </row>
    <row r="404" spans="1:11">
      <c r="A404" s="7" t="s">
        <v>807</v>
      </c>
      <c r="B404" s="7" t="s">
        <v>718</v>
      </c>
      <c r="C404" s="7" t="s">
        <v>103</v>
      </c>
      <c r="D404" s="11" t="str">
        <f>VLOOKUP(B404,'Funded Projects-VHTF'!B:P,15,FALSE)</f>
        <v>Rental New Construction</v>
      </c>
      <c r="E404" s="7" t="s">
        <v>69</v>
      </c>
      <c r="F404" s="7" t="s">
        <v>33</v>
      </c>
      <c r="G404" s="7" t="s">
        <v>17</v>
      </c>
      <c r="H404" s="24">
        <v>900000</v>
      </c>
      <c r="K404" s="8">
        <v>900000</v>
      </c>
    </row>
    <row r="405" spans="1:11">
      <c r="A405" s="7" t="s">
        <v>808</v>
      </c>
      <c r="B405" s="7" t="s">
        <v>520</v>
      </c>
      <c r="C405" s="7" t="s">
        <v>182</v>
      </c>
      <c r="D405" s="11" t="str">
        <f>VLOOKUP(B405,'Funded Projects-VHTF'!B:P,15,FALSE)</f>
        <v>Rental New Construction</v>
      </c>
      <c r="E405" s="7" t="s">
        <v>69</v>
      </c>
      <c r="F405" s="7" t="s">
        <v>33</v>
      </c>
      <c r="G405" s="7" t="s">
        <v>17</v>
      </c>
      <c r="H405" s="24">
        <v>700000</v>
      </c>
      <c r="J405" s="8">
        <v>700000</v>
      </c>
    </row>
    <row r="406" spans="1:11">
      <c r="A406" s="7" t="s">
        <v>809</v>
      </c>
      <c r="B406" s="7" t="s">
        <v>810</v>
      </c>
      <c r="C406" s="7" t="s">
        <v>334</v>
      </c>
      <c r="D406" s="11" t="str">
        <f>VLOOKUP(B406,'Funded Projects-VHTF'!B:P,15,FALSE)</f>
        <v>Rental New Construction</v>
      </c>
      <c r="E406" s="7" t="s">
        <v>69</v>
      </c>
      <c r="F406" s="7" t="s">
        <v>33</v>
      </c>
      <c r="G406" s="7" t="s">
        <v>17</v>
      </c>
      <c r="H406" s="24">
        <v>700000</v>
      </c>
    </row>
    <row r="407" spans="1:11">
      <c r="A407" s="7" t="s">
        <v>811</v>
      </c>
      <c r="B407" s="7" t="s">
        <v>812</v>
      </c>
      <c r="C407" s="7" t="s">
        <v>334</v>
      </c>
      <c r="D407" s="11" t="str">
        <f>VLOOKUP(B407,'Funded Projects-VHTF'!B:P,15,FALSE)</f>
        <v>Rental New Construction</v>
      </c>
      <c r="E407" s="7" t="s">
        <v>69</v>
      </c>
      <c r="F407" s="7" t="s">
        <v>33</v>
      </c>
      <c r="G407" s="7" t="s">
        <v>17</v>
      </c>
      <c r="H407" s="24">
        <v>700000</v>
      </c>
    </row>
    <row r="408" spans="1:11">
      <c r="A408" s="7" t="s">
        <v>813</v>
      </c>
      <c r="B408" s="7" t="s">
        <v>814</v>
      </c>
      <c r="C408" s="7" t="s">
        <v>280</v>
      </c>
      <c r="D408" s="11" t="s">
        <v>68</v>
      </c>
      <c r="E408" s="7" t="s">
        <v>69</v>
      </c>
      <c r="F408" s="7" t="s">
        <v>33</v>
      </c>
      <c r="G408" s="7" t="s">
        <v>70</v>
      </c>
      <c r="H408" s="24">
        <v>700000</v>
      </c>
      <c r="I408" s="26">
        <v>1253921</v>
      </c>
      <c r="J408" s="8">
        <v>700000</v>
      </c>
      <c r="K408" s="8">
        <v>700000</v>
      </c>
    </row>
    <row r="409" spans="1:11">
      <c r="A409" s="7" t="s">
        <v>815</v>
      </c>
      <c r="B409" s="7" t="s">
        <v>525</v>
      </c>
      <c r="C409" s="7" t="s">
        <v>523</v>
      </c>
      <c r="D409" s="11" t="str">
        <f>VLOOKUP(B409,'Funded Projects-VHTF'!B:P,15,FALSE)</f>
        <v>Rental New Construction</v>
      </c>
      <c r="E409" s="7" t="s">
        <v>69</v>
      </c>
      <c r="F409" s="7" t="s">
        <v>33</v>
      </c>
      <c r="G409" s="7" t="s">
        <v>17</v>
      </c>
      <c r="I409" s="26">
        <v>1500000</v>
      </c>
    </row>
    <row r="410" spans="1:11">
      <c r="A410" s="7" t="s">
        <v>816</v>
      </c>
      <c r="B410" s="7" t="s">
        <v>817</v>
      </c>
      <c r="C410" s="7" t="s">
        <v>280</v>
      </c>
      <c r="D410" s="11" t="s">
        <v>68</v>
      </c>
      <c r="E410" s="7" t="s">
        <v>69</v>
      </c>
      <c r="F410" s="7" t="s">
        <v>33</v>
      </c>
      <c r="G410" s="7" t="s">
        <v>70</v>
      </c>
      <c r="H410" s="24">
        <v>700000</v>
      </c>
      <c r="I410" s="26">
        <v>1254425</v>
      </c>
      <c r="J410" s="8">
        <v>700000</v>
      </c>
      <c r="K410" s="8">
        <v>700000</v>
      </c>
    </row>
    <row r="411" spans="1:11">
      <c r="A411" s="7" t="s">
        <v>818</v>
      </c>
      <c r="B411" s="7" t="s">
        <v>819</v>
      </c>
      <c r="C411" s="7" t="s">
        <v>339</v>
      </c>
      <c r="D411" s="11" t="s">
        <v>68</v>
      </c>
      <c r="E411" s="7" t="s">
        <v>69</v>
      </c>
      <c r="F411" s="7" t="s">
        <v>33</v>
      </c>
      <c r="G411" s="7" t="s">
        <v>70</v>
      </c>
      <c r="H411" s="24">
        <v>700000</v>
      </c>
    </row>
    <row r="412" spans="1:11">
      <c r="A412" s="7" t="s">
        <v>820</v>
      </c>
      <c r="B412" s="7" t="s">
        <v>821</v>
      </c>
      <c r="C412" s="7" t="s">
        <v>45</v>
      </c>
      <c r="D412" s="11" t="str">
        <f>VLOOKUP(B412,'Funded Projects-VHTF'!B:P,15,FALSE)</f>
        <v>Rental New Construction</v>
      </c>
      <c r="E412" s="7" t="s">
        <v>69</v>
      </c>
      <c r="F412" s="7" t="s">
        <v>33</v>
      </c>
      <c r="G412" s="7" t="s">
        <v>17</v>
      </c>
      <c r="H412" s="24">
        <v>700000</v>
      </c>
      <c r="I412" s="26">
        <v>2000000</v>
      </c>
    </row>
    <row r="413" spans="1:11">
      <c r="A413" s="7" t="s">
        <v>822</v>
      </c>
      <c r="B413" s="7" t="s">
        <v>823</v>
      </c>
      <c r="C413" s="7" t="s">
        <v>45</v>
      </c>
      <c r="D413" s="11" t="str">
        <f>VLOOKUP(B413,'Funded Projects-VHTF'!B:P,15,FALSE)</f>
        <v>Rental New Construction</v>
      </c>
      <c r="E413" s="7" t="s">
        <v>69</v>
      </c>
      <c r="F413" s="7" t="s">
        <v>33</v>
      </c>
      <c r="G413" s="7" t="s">
        <v>17</v>
      </c>
      <c r="H413" s="24">
        <v>700000</v>
      </c>
      <c r="I413" s="26">
        <v>2000000</v>
      </c>
    </row>
    <row r="414" spans="1:11">
      <c r="A414" s="7" t="s">
        <v>824</v>
      </c>
      <c r="B414" s="7" t="s">
        <v>825</v>
      </c>
      <c r="C414" s="7" t="s">
        <v>220</v>
      </c>
      <c r="D414" s="11" t="str">
        <f>VLOOKUP(B414,'Funded Projects-VHTF'!B:P,15,FALSE)</f>
        <v>Rental New Construction</v>
      </c>
      <c r="E414" s="7" t="s">
        <v>69</v>
      </c>
      <c r="F414" s="7" t="s">
        <v>33</v>
      </c>
      <c r="G414" s="7" t="s">
        <v>17</v>
      </c>
      <c r="H414" s="24">
        <v>900000</v>
      </c>
      <c r="I414" s="26">
        <v>2000000</v>
      </c>
      <c r="K414" s="8">
        <v>900000</v>
      </c>
    </row>
    <row r="415" spans="1:11">
      <c r="A415" s="7" t="s">
        <v>826</v>
      </c>
      <c r="B415" s="7" t="s">
        <v>536</v>
      </c>
      <c r="C415" s="7" t="s">
        <v>130</v>
      </c>
      <c r="D415" s="11" t="str">
        <f>VLOOKUP(B415,'Funded Projects-VHTF'!B:P,15,FALSE)</f>
        <v>Rental New Construction</v>
      </c>
      <c r="E415" s="7" t="s">
        <v>69</v>
      </c>
      <c r="F415" s="7" t="s">
        <v>33</v>
      </c>
      <c r="G415" s="7" t="s">
        <v>17</v>
      </c>
      <c r="I415" s="26">
        <v>1877363</v>
      </c>
      <c r="J415" s="8">
        <v>700000</v>
      </c>
    </row>
    <row r="416" spans="1:11">
      <c r="A416" s="7" t="s">
        <v>827</v>
      </c>
      <c r="B416" s="7" t="s">
        <v>828</v>
      </c>
      <c r="C416" s="7" t="s">
        <v>200</v>
      </c>
      <c r="D416" s="11" t="str">
        <f>VLOOKUP(B416,'Funded Projects-VHTF'!B:P,15,FALSE)</f>
        <v>Rental New Construction</v>
      </c>
      <c r="E416" s="7" t="s">
        <v>69</v>
      </c>
      <c r="F416" s="7" t="s">
        <v>33</v>
      </c>
      <c r="G416" s="7" t="s">
        <v>17</v>
      </c>
      <c r="H416" s="24">
        <v>700000</v>
      </c>
      <c r="I416" s="26">
        <v>2000000</v>
      </c>
      <c r="K416" s="8">
        <v>700000</v>
      </c>
    </row>
    <row r="417" spans="1:11">
      <c r="A417" s="7" t="s">
        <v>829</v>
      </c>
      <c r="B417" s="7" t="s">
        <v>830</v>
      </c>
      <c r="C417" s="7" t="s">
        <v>200</v>
      </c>
      <c r="D417" s="11" t="str">
        <f>VLOOKUP(B417,'Funded Projects-VHTF'!B:P,15,FALSE)</f>
        <v>Rental New Construction</v>
      </c>
      <c r="E417" s="7" t="s">
        <v>69</v>
      </c>
      <c r="F417" s="7" t="s">
        <v>33</v>
      </c>
      <c r="G417" s="7" t="s">
        <v>17</v>
      </c>
      <c r="H417" s="24">
        <v>700000</v>
      </c>
      <c r="I417" s="26">
        <v>2000000</v>
      </c>
      <c r="K417" s="8">
        <v>700000</v>
      </c>
    </row>
    <row r="418" spans="1:11">
      <c r="A418" s="7" t="s">
        <v>831</v>
      </c>
      <c r="B418" s="7" t="s">
        <v>341</v>
      </c>
      <c r="C418" s="7" t="s">
        <v>130</v>
      </c>
      <c r="D418" s="11" t="str">
        <f>VLOOKUP(B418,'Funded Projects-VHTF'!B:P,15,FALSE)</f>
        <v>Rental New Construction</v>
      </c>
      <c r="E418" s="7" t="s">
        <v>69</v>
      </c>
      <c r="F418" s="7" t="s">
        <v>33</v>
      </c>
      <c r="G418" s="7" t="s">
        <v>17</v>
      </c>
      <c r="J418" s="8">
        <v>700000</v>
      </c>
    </row>
    <row r="419" spans="1:11">
      <c r="A419" s="7" t="s">
        <v>832</v>
      </c>
      <c r="B419" s="7" t="s">
        <v>833</v>
      </c>
      <c r="C419" s="7" t="s">
        <v>372</v>
      </c>
      <c r="D419" s="11" t="str">
        <f>VLOOKUP(B419,'Funded Projects-VHTF'!B:P,15,FALSE)</f>
        <v>Rental New Construction</v>
      </c>
      <c r="E419" s="7" t="s">
        <v>69</v>
      </c>
      <c r="F419" s="7" t="s">
        <v>33</v>
      </c>
      <c r="G419" s="7" t="s">
        <v>17</v>
      </c>
      <c r="H419" s="24">
        <v>900000</v>
      </c>
      <c r="I419" s="26">
        <v>100000</v>
      </c>
    </row>
    <row r="420" spans="1:11">
      <c r="A420" s="7" t="s">
        <v>834</v>
      </c>
      <c r="B420" s="7" t="s">
        <v>835</v>
      </c>
      <c r="C420" s="7" t="s">
        <v>45</v>
      </c>
      <c r="D420" s="11" t="str">
        <f>VLOOKUP(B420,'Funded Projects-VHTF'!B:P,15,FALSE)</f>
        <v>Rental New Construction</v>
      </c>
      <c r="E420" s="7" t="s">
        <v>69</v>
      </c>
      <c r="F420" s="7" t="s">
        <v>33</v>
      </c>
      <c r="G420" s="7" t="s">
        <v>17</v>
      </c>
      <c r="H420" s="24">
        <v>900000</v>
      </c>
      <c r="I420" s="26">
        <v>2000000</v>
      </c>
      <c r="K420" s="8">
        <v>900000</v>
      </c>
    </row>
    <row r="421" spans="1:11">
      <c r="A421" s="7" t="s">
        <v>836</v>
      </c>
      <c r="B421" s="7" t="s">
        <v>837</v>
      </c>
      <c r="C421" s="7" t="s">
        <v>838</v>
      </c>
      <c r="D421" s="11" t="s">
        <v>68</v>
      </c>
      <c r="E421" s="7" t="s">
        <v>69</v>
      </c>
      <c r="F421" s="7" t="s">
        <v>33</v>
      </c>
      <c r="G421" s="7" t="s">
        <v>70</v>
      </c>
      <c r="H421" s="24">
        <v>700000</v>
      </c>
      <c r="I421" s="26">
        <v>1595449</v>
      </c>
      <c r="J421" s="8">
        <v>700000</v>
      </c>
      <c r="K421" s="8">
        <v>700000</v>
      </c>
    </row>
    <row r="422" spans="1:11">
      <c r="A422" s="7" t="s">
        <v>839</v>
      </c>
      <c r="B422" s="7" t="s">
        <v>840</v>
      </c>
      <c r="C422" s="7" t="s">
        <v>841</v>
      </c>
      <c r="D422" s="11" t="str">
        <f>VLOOKUP(B422,'Funded Projects-VHTF'!B:P,15,FALSE)</f>
        <v>Rental New Construction</v>
      </c>
      <c r="E422" s="7" t="s">
        <v>69</v>
      </c>
      <c r="F422" s="7" t="s">
        <v>33</v>
      </c>
      <c r="G422" s="7" t="s">
        <v>17</v>
      </c>
      <c r="H422" s="24">
        <v>700000</v>
      </c>
      <c r="I422" s="26">
        <v>1186993.79</v>
      </c>
      <c r="J422" s="8">
        <v>700000</v>
      </c>
      <c r="K422" s="8">
        <v>700000</v>
      </c>
    </row>
    <row r="423" spans="1:11">
      <c r="A423" s="7" t="s">
        <v>842</v>
      </c>
      <c r="B423" s="7" t="s">
        <v>843</v>
      </c>
      <c r="C423" s="7" t="s">
        <v>844</v>
      </c>
      <c r="D423" s="11" t="str">
        <f>VLOOKUP(B423,'Funded Projects-VHTF'!B:P,15,FALSE)</f>
        <v>Rental Rehab</v>
      </c>
      <c r="E423" s="7" t="s">
        <v>69</v>
      </c>
      <c r="F423" s="7" t="s">
        <v>33</v>
      </c>
      <c r="G423" s="7" t="s">
        <v>70</v>
      </c>
      <c r="H423" s="24">
        <v>700000</v>
      </c>
    </row>
    <row r="424" spans="1:11">
      <c r="A424" s="7" t="s">
        <v>845</v>
      </c>
      <c r="B424" s="7" t="s">
        <v>843</v>
      </c>
      <c r="C424" s="7" t="s">
        <v>36</v>
      </c>
      <c r="D424" s="11" t="str">
        <f>VLOOKUP(B424,'Funded Projects-VHTF'!B:P,15,FALSE)</f>
        <v>Rental Rehab</v>
      </c>
      <c r="E424" s="7" t="s">
        <v>69</v>
      </c>
      <c r="F424" s="7" t="s">
        <v>33</v>
      </c>
      <c r="G424" s="7" t="s">
        <v>17</v>
      </c>
      <c r="H424" s="24">
        <v>700000</v>
      </c>
    </row>
    <row r="425" spans="1:11">
      <c r="A425" s="7" t="s">
        <v>846</v>
      </c>
      <c r="B425" s="7" t="s">
        <v>847</v>
      </c>
      <c r="C425" s="7" t="s">
        <v>848</v>
      </c>
      <c r="D425" s="11" t="s">
        <v>68</v>
      </c>
      <c r="E425" s="7" t="s">
        <v>69</v>
      </c>
      <c r="F425" s="7" t="s">
        <v>33</v>
      </c>
      <c r="G425" s="7" t="s">
        <v>70</v>
      </c>
      <c r="J425" s="8">
        <v>700000</v>
      </c>
      <c r="K425" s="8">
        <v>700000</v>
      </c>
    </row>
    <row r="426" spans="1:11">
      <c r="A426" s="7" t="s">
        <v>849</v>
      </c>
      <c r="B426" s="7" t="s">
        <v>539</v>
      </c>
      <c r="C426" s="7" t="s">
        <v>259</v>
      </c>
      <c r="D426" s="11" t="str">
        <f>VLOOKUP(B426,'Funded Projects-VHTF'!B:P,15,FALSE)</f>
        <v>Rental New Construction</v>
      </c>
      <c r="E426" s="7" t="s">
        <v>69</v>
      </c>
      <c r="F426" s="7" t="s">
        <v>33</v>
      </c>
      <c r="G426" s="7" t="s">
        <v>17</v>
      </c>
      <c r="I426" s="26">
        <v>1400000</v>
      </c>
      <c r="J426" s="8">
        <v>700000</v>
      </c>
    </row>
    <row r="427" spans="1:11">
      <c r="A427" s="7" t="s">
        <v>850</v>
      </c>
      <c r="B427" s="7" t="s">
        <v>851</v>
      </c>
      <c r="C427" s="7" t="s">
        <v>852</v>
      </c>
      <c r="D427" s="11" t="s">
        <v>68</v>
      </c>
      <c r="E427" s="7" t="s">
        <v>69</v>
      </c>
      <c r="F427" s="7" t="s">
        <v>33</v>
      </c>
      <c r="G427" s="7" t="s">
        <v>70</v>
      </c>
      <c r="H427" s="24">
        <v>700000</v>
      </c>
    </row>
    <row r="428" spans="1:11">
      <c r="A428" s="7" t="s">
        <v>853</v>
      </c>
      <c r="B428" s="7" t="s">
        <v>854</v>
      </c>
      <c r="C428" s="7" t="s">
        <v>852</v>
      </c>
      <c r="D428" s="11" t="s">
        <v>68</v>
      </c>
      <c r="E428" s="7" t="s">
        <v>69</v>
      </c>
      <c r="F428" s="7" t="s">
        <v>33</v>
      </c>
      <c r="G428" s="7" t="s">
        <v>70</v>
      </c>
      <c r="H428" s="24">
        <v>700000</v>
      </c>
      <c r="I428" s="26">
        <v>2000000</v>
      </c>
    </row>
    <row r="429" spans="1:11">
      <c r="A429" s="7" t="s">
        <v>855</v>
      </c>
      <c r="B429" s="7" t="s">
        <v>647</v>
      </c>
      <c r="C429" s="7" t="s">
        <v>20</v>
      </c>
      <c r="D429" s="11" t="str">
        <f>VLOOKUP(B429,'Funded Projects-VHTF'!B:P,15,FALSE)</f>
        <v>Rental New Construction</v>
      </c>
      <c r="E429" s="7" t="s">
        <v>69</v>
      </c>
      <c r="F429" s="7" t="s">
        <v>33</v>
      </c>
      <c r="G429" s="7" t="s">
        <v>17</v>
      </c>
      <c r="J429" s="8">
        <v>700000</v>
      </c>
      <c r="K429" s="8">
        <v>700000</v>
      </c>
    </row>
    <row r="430" spans="1:11">
      <c r="A430" s="7" t="s">
        <v>856</v>
      </c>
      <c r="B430" s="7" t="s">
        <v>542</v>
      </c>
      <c r="C430" s="7" t="s">
        <v>200</v>
      </c>
      <c r="D430" s="11" t="str">
        <f>VLOOKUP(B430,'Funded Projects-VHTF'!B:P,15,FALSE)</f>
        <v>Rental New Construction</v>
      </c>
      <c r="E430" s="7" t="s">
        <v>69</v>
      </c>
      <c r="F430" s="7" t="s">
        <v>33</v>
      </c>
      <c r="G430" s="7" t="s">
        <v>17</v>
      </c>
      <c r="I430" s="26">
        <v>2000000</v>
      </c>
      <c r="K430" s="8">
        <v>800000</v>
      </c>
    </row>
    <row r="431" spans="1:11">
      <c r="A431" s="7" t="s">
        <v>857</v>
      </c>
      <c r="B431" s="7" t="s">
        <v>858</v>
      </c>
      <c r="C431" s="7" t="s">
        <v>90</v>
      </c>
      <c r="D431" s="11" t="str">
        <f>VLOOKUP(B431,'Funded Projects-VHTF'!B:P,15,FALSE)</f>
        <v>Rental New Construction</v>
      </c>
      <c r="E431" s="7" t="s">
        <v>69</v>
      </c>
      <c r="F431" s="7" t="s">
        <v>33</v>
      </c>
      <c r="G431" s="7" t="s">
        <v>17</v>
      </c>
      <c r="H431" s="24">
        <v>700000</v>
      </c>
      <c r="I431" s="26">
        <v>2000000</v>
      </c>
    </row>
    <row r="432" spans="1:11">
      <c r="A432" s="7" t="s">
        <v>859</v>
      </c>
      <c r="B432" s="7" t="s">
        <v>860</v>
      </c>
      <c r="C432" s="7" t="s">
        <v>90</v>
      </c>
      <c r="D432" s="11" t="str">
        <f>VLOOKUP(B432,'Funded Projects-VHTF'!B:P,15,FALSE)</f>
        <v>Rental New Construction</v>
      </c>
      <c r="E432" s="7" t="s">
        <v>69</v>
      </c>
      <c r="F432" s="7" t="s">
        <v>33</v>
      </c>
      <c r="G432" s="7" t="s">
        <v>17</v>
      </c>
      <c r="H432" s="24">
        <v>700000</v>
      </c>
      <c r="I432" s="26">
        <v>2000000</v>
      </c>
    </row>
    <row r="433" spans="1:11">
      <c r="A433" s="7" t="s">
        <v>861</v>
      </c>
      <c r="B433" s="7" t="s">
        <v>862</v>
      </c>
      <c r="C433" s="7" t="s">
        <v>90</v>
      </c>
      <c r="D433" s="11" t="str">
        <f>VLOOKUP(B433,'Funded Projects-VHTF'!B:P,15,FALSE)</f>
        <v>Rental New Construction</v>
      </c>
      <c r="E433" s="7" t="s">
        <v>69</v>
      </c>
      <c r="F433" s="7" t="s">
        <v>33</v>
      </c>
      <c r="G433" s="7" t="s">
        <v>17</v>
      </c>
      <c r="H433" s="24">
        <v>700000</v>
      </c>
      <c r="I433" s="26">
        <v>2000000</v>
      </c>
    </row>
    <row r="434" spans="1:11">
      <c r="A434" s="7" t="s">
        <v>863</v>
      </c>
      <c r="B434" s="7" t="s">
        <v>544</v>
      </c>
      <c r="C434" s="7" t="s">
        <v>234</v>
      </c>
      <c r="D434" s="11" t="str">
        <f>VLOOKUP(B434,Sheet1!A:B,2,FALSE)</f>
        <v>Rental New Construction</v>
      </c>
      <c r="E434" s="7" t="s">
        <v>69</v>
      </c>
      <c r="F434" s="7" t="s">
        <v>33</v>
      </c>
      <c r="G434" s="7" t="s">
        <v>17</v>
      </c>
      <c r="I434" s="26">
        <v>1250000</v>
      </c>
      <c r="J434" s="8">
        <v>700000</v>
      </c>
    </row>
    <row r="435" spans="1:11">
      <c r="A435" s="7" t="s">
        <v>864</v>
      </c>
      <c r="B435" s="7" t="s">
        <v>351</v>
      </c>
      <c r="C435" s="7" t="s">
        <v>220</v>
      </c>
      <c r="D435" s="11" t="str">
        <f>VLOOKUP(B435,'Funded Projects-VHTF'!B:P,15,FALSE)</f>
        <v>Rental New Construction</v>
      </c>
      <c r="E435" s="7" t="s">
        <v>69</v>
      </c>
      <c r="F435" s="7" t="s">
        <v>33</v>
      </c>
      <c r="G435" s="7" t="s">
        <v>17</v>
      </c>
      <c r="H435" s="24">
        <v>715994</v>
      </c>
      <c r="I435" s="26">
        <v>941864</v>
      </c>
    </row>
    <row r="436" spans="1:11">
      <c r="A436" s="7" t="s">
        <v>865</v>
      </c>
      <c r="B436" s="7" t="s">
        <v>866</v>
      </c>
      <c r="C436" s="7" t="s">
        <v>324</v>
      </c>
      <c r="D436" s="11" t="str">
        <f>VLOOKUP(B436,'Funded Projects-VHTF'!B:P,15,FALSE)</f>
        <v>Rental New Construction</v>
      </c>
      <c r="E436" s="7" t="s">
        <v>69</v>
      </c>
      <c r="F436" s="7" t="s">
        <v>33</v>
      </c>
      <c r="G436" s="7" t="s">
        <v>17</v>
      </c>
      <c r="H436" s="24">
        <v>900000</v>
      </c>
      <c r="I436" s="26">
        <v>2000000</v>
      </c>
      <c r="K436" s="8">
        <v>378172</v>
      </c>
    </row>
    <row r="437" spans="1:11">
      <c r="A437" s="7" t="s">
        <v>867</v>
      </c>
      <c r="B437" s="7" t="s">
        <v>355</v>
      </c>
      <c r="C437" s="7" t="s">
        <v>356</v>
      </c>
      <c r="D437" s="11" t="str">
        <f>VLOOKUP(B437,'Funded Projects-VHTF'!B:P,15,FALSE)</f>
        <v>Rental New Construction</v>
      </c>
      <c r="E437" s="7" t="s">
        <v>69</v>
      </c>
      <c r="F437" s="7" t="s">
        <v>33</v>
      </c>
      <c r="G437" s="7" t="s">
        <v>17</v>
      </c>
      <c r="K437" s="8">
        <v>500000</v>
      </c>
    </row>
    <row r="438" spans="1:11">
      <c r="A438" s="7" t="s">
        <v>868</v>
      </c>
      <c r="B438" s="7" t="s">
        <v>658</v>
      </c>
      <c r="C438" s="7" t="s">
        <v>557</v>
      </c>
      <c r="D438" s="11" t="str">
        <f>VLOOKUP(B438,'Funded Projects-VHTF'!B:P,15,FALSE)</f>
        <v>Rental New Construction</v>
      </c>
      <c r="E438" s="7" t="s">
        <v>69</v>
      </c>
      <c r="F438" s="7" t="s">
        <v>33</v>
      </c>
      <c r="G438" s="7" t="s">
        <v>17</v>
      </c>
      <c r="I438" s="26">
        <v>239400</v>
      </c>
      <c r="J438" s="8">
        <v>700000</v>
      </c>
    </row>
    <row r="439" spans="1:11">
      <c r="A439" s="7" t="s">
        <v>869</v>
      </c>
      <c r="B439" s="7" t="s">
        <v>870</v>
      </c>
      <c r="C439" s="7" t="s">
        <v>557</v>
      </c>
      <c r="D439" s="11" t="str">
        <f>VLOOKUP(B439,'Funded Projects-VHTF'!B:P,15,FALSE)</f>
        <v>Rental New Construction</v>
      </c>
      <c r="E439" s="7" t="s">
        <v>69</v>
      </c>
      <c r="F439" s="7" t="s">
        <v>33</v>
      </c>
      <c r="G439" s="7" t="s">
        <v>17</v>
      </c>
      <c r="I439" s="26">
        <v>1104500</v>
      </c>
      <c r="J439" s="8">
        <v>700000</v>
      </c>
    </row>
    <row r="440" spans="1:11">
      <c r="A440" s="7" t="s">
        <v>871</v>
      </c>
      <c r="B440" s="7" t="s">
        <v>872</v>
      </c>
      <c r="C440" s="7" t="s">
        <v>324</v>
      </c>
      <c r="D440" s="11" t="str">
        <f>VLOOKUP(B440,'Funded Projects-VHTF'!B:P,15,FALSE)</f>
        <v>Rental New Construction</v>
      </c>
      <c r="E440" s="7" t="s">
        <v>69</v>
      </c>
      <c r="F440" s="7" t="s">
        <v>33</v>
      </c>
      <c r="G440" s="7" t="s">
        <v>17</v>
      </c>
      <c r="H440" s="24">
        <v>900000</v>
      </c>
      <c r="I440" s="26">
        <v>1394475</v>
      </c>
      <c r="K440" s="8">
        <v>263763</v>
      </c>
    </row>
    <row r="441" spans="1:11">
      <c r="A441" s="7" t="s">
        <v>873</v>
      </c>
      <c r="B441" s="7" t="s">
        <v>874</v>
      </c>
      <c r="C441" s="7" t="s">
        <v>875</v>
      </c>
      <c r="D441" s="11" t="str">
        <f>VLOOKUP(B441,'Funded Projects-VHTF'!B:P,15,FALSE)</f>
        <v>Rental Rehab</v>
      </c>
      <c r="E441" s="7" t="s">
        <v>69</v>
      </c>
      <c r="F441" s="7" t="s">
        <v>33</v>
      </c>
      <c r="G441" s="7" t="s">
        <v>17</v>
      </c>
      <c r="H441" s="24">
        <v>700000</v>
      </c>
      <c r="J441" s="8">
        <v>700000</v>
      </c>
      <c r="K441" s="8">
        <v>700000</v>
      </c>
    </row>
    <row r="442" spans="1:11">
      <c r="A442" s="7" t="s">
        <v>876</v>
      </c>
      <c r="B442" s="7" t="s">
        <v>877</v>
      </c>
      <c r="C442" s="7" t="s">
        <v>875</v>
      </c>
      <c r="D442" s="11" t="str">
        <f>VLOOKUP(B442,'Funded Projects-VHTF'!B:P,15,FALSE)</f>
        <v>Rental New Construction</v>
      </c>
      <c r="E442" s="7" t="s">
        <v>69</v>
      </c>
      <c r="F442" s="7" t="s">
        <v>33</v>
      </c>
      <c r="G442" s="7" t="s">
        <v>17</v>
      </c>
      <c r="H442" s="24">
        <v>700000</v>
      </c>
    </row>
    <row r="443" spans="1:11">
      <c r="A443" s="7" t="s">
        <v>878</v>
      </c>
      <c r="B443" s="7" t="s">
        <v>559</v>
      </c>
      <c r="C443" s="7" t="s">
        <v>560</v>
      </c>
      <c r="D443" s="11" t="str">
        <f>VLOOKUP(B443,'Funded Projects-VHTF'!B:P,15,FALSE)</f>
        <v>Rental New Construction</v>
      </c>
      <c r="E443" s="7" t="s">
        <v>69</v>
      </c>
      <c r="F443" s="7" t="s">
        <v>33</v>
      </c>
      <c r="G443" s="7" t="s">
        <v>17</v>
      </c>
      <c r="I443" s="26">
        <v>1076850</v>
      </c>
      <c r="J443" s="8">
        <v>900000</v>
      </c>
      <c r="K443" s="8">
        <v>900000</v>
      </c>
    </row>
    <row r="444" spans="1:11">
      <c r="A444" s="7" t="s">
        <v>879</v>
      </c>
      <c r="B444" s="7" t="s">
        <v>468</v>
      </c>
      <c r="C444" s="7" t="s">
        <v>469</v>
      </c>
      <c r="D444" s="11" t="str">
        <f>VLOOKUP(B444,'Funded Projects-VHTF'!B:P,15,FALSE)</f>
        <v>Rental New Construction</v>
      </c>
      <c r="E444" s="7" t="s">
        <v>69</v>
      </c>
      <c r="F444" s="7" t="s">
        <v>33</v>
      </c>
      <c r="G444" s="7" t="s">
        <v>17</v>
      </c>
      <c r="H444" s="24">
        <v>250000</v>
      </c>
      <c r="I444" s="26">
        <v>338833</v>
      </c>
      <c r="J444" s="8">
        <v>250000</v>
      </c>
      <c r="K444" s="8">
        <v>250000</v>
      </c>
    </row>
    <row r="445" spans="1:11">
      <c r="A445" s="7" t="s">
        <v>880</v>
      </c>
      <c r="B445" s="7" t="s">
        <v>881</v>
      </c>
      <c r="C445" s="7" t="s">
        <v>334</v>
      </c>
      <c r="D445" s="11" t="str">
        <f>VLOOKUP(B445,'Funded Projects-VHTF'!B:P,15,FALSE)</f>
        <v>Rental New Construction</v>
      </c>
      <c r="E445" s="7" t="s">
        <v>69</v>
      </c>
      <c r="F445" s="7" t="s">
        <v>33</v>
      </c>
      <c r="G445" s="7" t="s">
        <v>17</v>
      </c>
      <c r="H445" s="24">
        <v>700000</v>
      </c>
      <c r="I445" s="26">
        <v>2000000</v>
      </c>
    </row>
    <row r="446" spans="1:11">
      <c r="A446" s="7" t="s">
        <v>882</v>
      </c>
      <c r="B446" s="7" t="s">
        <v>883</v>
      </c>
      <c r="C446" s="7" t="s">
        <v>334</v>
      </c>
      <c r="D446" s="11" t="str">
        <f>VLOOKUP(B446,'Funded Projects-VHTF'!B:P,15,FALSE)</f>
        <v>Rental New Construction</v>
      </c>
      <c r="E446" s="7" t="s">
        <v>69</v>
      </c>
      <c r="F446" s="7" t="s">
        <v>33</v>
      </c>
      <c r="G446" s="7" t="s">
        <v>17</v>
      </c>
      <c r="H446" s="24">
        <v>700000</v>
      </c>
      <c r="I446" s="26">
        <v>2000000</v>
      </c>
    </row>
    <row r="447" spans="1:11">
      <c r="A447" s="7" t="s">
        <v>884</v>
      </c>
      <c r="B447" s="7" t="s">
        <v>885</v>
      </c>
      <c r="C447" s="7" t="s">
        <v>42</v>
      </c>
      <c r="D447" s="11" t="str">
        <f>VLOOKUP(B447,'Funded Projects-VHTF'!B:P,15,FALSE)</f>
        <v>Rental New Construction</v>
      </c>
      <c r="E447" s="7" t="s">
        <v>69</v>
      </c>
      <c r="F447" s="7" t="s">
        <v>33</v>
      </c>
      <c r="G447" s="7" t="s">
        <v>17</v>
      </c>
      <c r="H447" s="24">
        <v>700000</v>
      </c>
      <c r="I447" s="26">
        <v>384000</v>
      </c>
    </row>
    <row r="448" spans="1:11">
      <c r="A448" s="7" t="s">
        <v>886</v>
      </c>
      <c r="B448" s="7" t="s">
        <v>887</v>
      </c>
      <c r="C448" s="7" t="s">
        <v>523</v>
      </c>
      <c r="D448" s="11" t="s">
        <v>68</v>
      </c>
      <c r="E448" s="7" t="s">
        <v>69</v>
      </c>
      <c r="F448" s="7" t="s">
        <v>33</v>
      </c>
      <c r="G448" s="7" t="s">
        <v>17</v>
      </c>
      <c r="H448" s="24">
        <v>700000</v>
      </c>
    </row>
    <row r="449" spans="1:11">
      <c r="A449" s="7" t="s">
        <v>888</v>
      </c>
      <c r="B449" s="7" t="s">
        <v>889</v>
      </c>
      <c r="C449" s="7" t="s">
        <v>523</v>
      </c>
      <c r="D449" s="11" t="s">
        <v>68</v>
      </c>
      <c r="E449" s="7" t="s">
        <v>69</v>
      </c>
      <c r="F449" s="7" t="s">
        <v>33</v>
      </c>
      <c r="G449" s="7" t="s">
        <v>17</v>
      </c>
      <c r="H449" s="24">
        <v>700000</v>
      </c>
    </row>
    <row r="450" spans="1:11">
      <c r="A450" s="7" t="s">
        <v>890</v>
      </c>
      <c r="B450" s="7" t="s">
        <v>564</v>
      </c>
      <c r="C450" s="7" t="s">
        <v>48</v>
      </c>
      <c r="D450" s="11" t="str">
        <f>VLOOKUP(B450,'Funded Projects-VHTF'!B:P,15,FALSE)</f>
        <v>Rental New Construction</v>
      </c>
      <c r="E450" s="7" t="s">
        <v>69</v>
      </c>
      <c r="F450" s="7" t="s">
        <v>33</v>
      </c>
      <c r="G450" s="7" t="s">
        <v>17</v>
      </c>
      <c r="I450" s="26">
        <v>881850</v>
      </c>
      <c r="J450" s="8">
        <v>900000</v>
      </c>
      <c r="K450" s="8">
        <v>900000</v>
      </c>
    </row>
    <row r="451" spans="1:11">
      <c r="A451" s="7" t="s">
        <v>891</v>
      </c>
      <c r="B451" s="7" t="s">
        <v>568</v>
      </c>
      <c r="C451" s="7" t="s">
        <v>14</v>
      </c>
      <c r="D451" s="11" t="str">
        <f>VLOOKUP(B451,'Funded Projects-VHTF'!B:P,15,FALSE)</f>
        <v>Rental Rehab</v>
      </c>
      <c r="E451" s="7" t="s">
        <v>69</v>
      </c>
      <c r="F451" s="7" t="s">
        <v>33</v>
      </c>
      <c r="G451" s="7" t="s">
        <v>17</v>
      </c>
      <c r="J451" s="8">
        <v>900000</v>
      </c>
    </row>
    <row r="452" spans="1:11">
      <c r="A452" s="7" t="s">
        <v>892</v>
      </c>
      <c r="B452" s="7" t="s">
        <v>893</v>
      </c>
      <c r="C452" s="7" t="s">
        <v>310</v>
      </c>
      <c r="D452" s="11" t="str">
        <f>VLOOKUP(B452,'Funded Projects-VHTF'!B:P,15,FALSE)</f>
        <v>Rental New Construction</v>
      </c>
      <c r="E452" s="7" t="s">
        <v>69</v>
      </c>
      <c r="F452" s="7" t="s">
        <v>33</v>
      </c>
      <c r="G452" s="7" t="s">
        <v>17</v>
      </c>
      <c r="H452" s="24">
        <v>700000</v>
      </c>
    </row>
    <row r="453" spans="1:11">
      <c r="A453" s="7" t="s">
        <v>894</v>
      </c>
      <c r="B453" s="7" t="s">
        <v>374</v>
      </c>
      <c r="C453" s="7" t="s">
        <v>324</v>
      </c>
      <c r="D453" s="11" t="str">
        <f>VLOOKUP(B453,'Funded Projects-VHTF'!B:P,15,FALSE)</f>
        <v>Rental New Construction</v>
      </c>
      <c r="E453" s="7" t="s">
        <v>69</v>
      </c>
      <c r="F453" s="7" t="s">
        <v>33</v>
      </c>
      <c r="G453" s="7" t="s">
        <v>17</v>
      </c>
      <c r="I453" s="26">
        <v>196695</v>
      </c>
    </row>
    <row r="454" spans="1:11">
      <c r="A454" s="7" t="s">
        <v>895</v>
      </c>
      <c r="B454" s="7" t="s">
        <v>376</v>
      </c>
      <c r="C454" s="7" t="s">
        <v>287</v>
      </c>
      <c r="D454" s="11" t="str">
        <f>VLOOKUP(B454,'Funded Projects-VHTF'!B:P,15,FALSE)</f>
        <v>Rental New Construction</v>
      </c>
      <c r="E454" s="7" t="s">
        <v>69</v>
      </c>
      <c r="F454" s="7" t="s">
        <v>33</v>
      </c>
      <c r="G454" s="7" t="s">
        <v>17</v>
      </c>
      <c r="J454" s="8">
        <v>600000</v>
      </c>
    </row>
    <row r="455" spans="1:11">
      <c r="A455" s="7" t="s">
        <v>896</v>
      </c>
      <c r="B455" s="7" t="s">
        <v>378</v>
      </c>
      <c r="C455" s="7" t="s">
        <v>287</v>
      </c>
      <c r="D455" s="11" t="str">
        <f>VLOOKUP(B455,'Funded Projects-VHTF'!B:P,15,FALSE)</f>
        <v>Rental New Construction</v>
      </c>
      <c r="E455" s="7" t="s">
        <v>69</v>
      </c>
      <c r="F455" s="7" t="s">
        <v>33</v>
      </c>
      <c r="G455" s="7" t="s">
        <v>17</v>
      </c>
      <c r="J455" s="8">
        <v>600000</v>
      </c>
    </row>
    <row r="456" spans="1:11">
      <c r="A456" s="7" t="s">
        <v>897</v>
      </c>
      <c r="B456" s="7" t="s">
        <v>898</v>
      </c>
      <c r="C456" s="7" t="s">
        <v>220</v>
      </c>
      <c r="D456" s="11" t="str">
        <f>VLOOKUP(B456,'Funded Projects-VHTF'!B:P,15,FALSE)</f>
        <v>Rental New Construction</v>
      </c>
      <c r="E456" s="7" t="s">
        <v>69</v>
      </c>
      <c r="F456" s="7" t="s">
        <v>33</v>
      </c>
      <c r="G456" s="7" t="s">
        <v>17</v>
      </c>
      <c r="H456" s="24">
        <v>900000</v>
      </c>
      <c r="I456" s="26">
        <v>1344964</v>
      </c>
      <c r="K456" s="8">
        <v>696866</v>
      </c>
    </row>
    <row r="457" spans="1:11">
      <c r="A457" s="7" t="s">
        <v>899</v>
      </c>
      <c r="B457" s="7" t="s">
        <v>570</v>
      </c>
      <c r="C457" s="7" t="s">
        <v>29</v>
      </c>
      <c r="D457" s="11" t="str">
        <f>VLOOKUP(B457,'Funded Projects-VHTF'!B:P,15,FALSE)</f>
        <v>Rental New Construction</v>
      </c>
      <c r="E457" s="7" t="s">
        <v>69</v>
      </c>
      <c r="F457" s="7" t="s">
        <v>33</v>
      </c>
      <c r="G457" s="7" t="s">
        <v>17</v>
      </c>
      <c r="I457" s="26">
        <v>1900000</v>
      </c>
      <c r="K457" s="8">
        <v>700000</v>
      </c>
    </row>
    <row r="458" spans="1:11">
      <c r="A458" s="7" t="s">
        <v>900</v>
      </c>
      <c r="B458" s="7" t="s">
        <v>901</v>
      </c>
      <c r="C458" s="7" t="s">
        <v>93</v>
      </c>
      <c r="D458" s="11" t="str">
        <f>VLOOKUP(B458,'Funded Projects-VHTF'!B:P,15,FALSE)</f>
        <v>Rental New Construction</v>
      </c>
      <c r="E458" s="7" t="s">
        <v>69</v>
      </c>
      <c r="F458" s="7" t="s">
        <v>33</v>
      </c>
      <c r="G458" s="7" t="s">
        <v>17</v>
      </c>
      <c r="H458" s="24">
        <v>700000</v>
      </c>
      <c r="J458" s="8">
        <v>700000</v>
      </c>
      <c r="K458" s="8">
        <v>700000</v>
      </c>
    </row>
    <row r="459" spans="1:11">
      <c r="A459" s="7" t="s">
        <v>902</v>
      </c>
      <c r="B459" s="7" t="s">
        <v>580</v>
      </c>
      <c r="C459" s="7" t="s">
        <v>93</v>
      </c>
      <c r="D459" s="11" t="str">
        <f>VLOOKUP(B459,'Funded Projects-VHTF'!B:P,15,FALSE)</f>
        <v>Rental New Construction</v>
      </c>
      <c r="E459" s="7" t="s">
        <v>69</v>
      </c>
      <c r="F459" s="7" t="s">
        <v>33</v>
      </c>
      <c r="G459" s="7" t="s">
        <v>17</v>
      </c>
      <c r="I459" s="26">
        <v>1200000</v>
      </c>
      <c r="K459" s="8">
        <v>700000</v>
      </c>
    </row>
    <row r="460" spans="1:11">
      <c r="A460" s="7" t="s">
        <v>903</v>
      </c>
      <c r="B460" s="7" t="s">
        <v>904</v>
      </c>
      <c r="C460" s="7" t="s">
        <v>287</v>
      </c>
      <c r="D460" s="11" t="str">
        <f>VLOOKUP(B460,'Funded Projects-VHTF'!B:P,15,FALSE)</f>
        <v>Rental New Construction</v>
      </c>
      <c r="E460" s="7" t="s">
        <v>69</v>
      </c>
      <c r="F460" s="7" t="s">
        <v>33</v>
      </c>
      <c r="G460" s="7" t="s">
        <v>17</v>
      </c>
      <c r="H460" s="24">
        <v>700000</v>
      </c>
      <c r="K460" s="8">
        <v>700000</v>
      </c>
    </row>
    <row r="461" spans="1:11">
      <c r="A461" s="7" t="s">
        <v>905</v>
      </c>
      <c r="B461" s="7" t="s">
        <v>906</v>
      </c>
      <c r="C461" s="7" t="s">
        <v>287</v>
      </c>
      <c r="D461" s="11" t="str">
        <f>VLOOKUP(B461,'Funded Projects-VHTF'!B:P,15,FALSE)</f>
        <v>Rental New Construction</v>
      </c>
      <c r="E461" s="7" t="s">
        <v>69</v>
      </c>
      <c r="F461" s="7" t="s">
        <v>33</v>
      </c>
      <c r="G461" s="7" t="s">
        <v>17</v>
      </c>
      <c r="H461" s="24">
        <v>700000</v>
      </c>
      <c r="K461" s="8">
        <v>700000</v>
      </c>
    </row>
    <row r="462" spans="1:11">
      <c r="A462" s="7" t="s">
        <v>907</v>
      </c>
      <c r="B462" s="7" t="s">
        <v>908</v>
      </c>
      <c r="C462" s="7" t="s">
        <v>339</v>
      </c>
      <c r="D462" s="11" t="s">
        <v>157</v>
      </c>
      <c r="E462" s="7" t="s">
        <v>69</v>
      </c>
      <c r="F462" s="7" t="s">
        <v>33</v>
      </c>
      <c r="G462" s="7" t="s">
        <v>70</v>
      </c>
      <c r="H462" s="24">
        <v>700000</v>
      </c>
      <c r="J462" s="8">
        <v>700000</v>
      </c>
    </row>
    <row r="463" spans="1:11">
      <c r="A463" s="7" t="s">
        <v>909</v>
      </c>
      <c r="B463" s="7" t="s">
        <v>910</v>
      </c>
      <c r="C463" s="7" t="s">
        <v>83</v>
      </c>
      <c r="D463" s="11" t="str">
        <f>VLOOKUP(B463,'Funded Projects-VHTF'!B:P,15,FALSE)</f>
        <v>Rental New Construction</v>
      </c>
      <c r="E463" s="7" t="s">
        <v>69</v>
      </c>
      <c r="F463" s="7" t="s">
        <v>33</v>
      </c>
      <c r="G463" s="7" t="s">
        <v>17</v>
      </c>
      <c r="H463" s="24">
        <v>700000</v>
      </c>
      <c r="I463" s="26">
        <v>2000000</v>
      </c>
      <c r="J463" s="8">
        <v>700000</v>
      </c>
    </row>
    <row r="464" spans="1:11">
      <c r="A464" s="7" t="s">
        <v>911</v>
      </c>
      <c r="B464" s="7" t="s">
        <v>912</v>
      </c>
      <c r="C464" s="7" t="s">
        <v>913</v>
      </c>
      <c r="D464" s="11" t="str">
        <f>VLOOKUP(B464,'Funded Projects-VHTF'!B:P,15,FALSE)</f>
        <v>Rental Rehab</v>
      </c>
      <c r="E464" s="7" t="s">
        <v>69</v>
      </c>
      <c r="F464" s="7" t="s">
        <v>33</v>
      </c>
      <c r="G464" s="7" t="s">
        <v>17</v>
      </c>
      <c r="H464" s="24">
        <v>700000</v>
      </c>
      <c r="J464" s="8">
        <v>700000</v>
      </c>
      <c r="K464" s="8">
        <v>700000</v>
      </c>
    </row>
    <row r="465" spans="1:11">
      <c r="A465" s="7" t="s">
        <v>914</v>
      </c>
      <c r="B465" s="7" t="s">
        <v>915</v>
      </c>
      <c r="C465" s="7" t="s">
        <v>916</v>
      </c>
      <c r="D465" s="11" t="str">
        <f>VLOOKUP(B465,'Funded Projects-VHTF'!B:P,15,FALSE)</f>
        <v>Rental New Construction</v>
      </c>
      <c r="E465" s="7" t="s">
        <v>69</v>
      </c>
      <c r="F465" s="7" t="s">
        <v>33</v>
      </c>
      <c r="G465" s="7" t="s">
        <v>17</v>
      </c>
      <c r="H465" s="24">
        <v>700000</v>
      </c>
      <c r="I465" s="26">
        <v>2000000</v>
      </c>
    </row>
    <row r="466" spans="1:11">
      <c r="A466" s="7" t="s">
        <v>917</v>
      </c>
      <c r="B466" s="7" t="s">
        <v>589</v>
      </c>
      <c r="C466" s="7" t="s">
        <v>20</v>
      </c>
      <c r="D466" s="11" t="str">
        <f>VLOOKUP(B466,'Funded Projects-VHTF'!B:P,15,FALSE)</f>
        <v>Rental New Construction</v>
      </c>
      <c r="E466" s="7" t="s">
        <v>69</v>
      </c>
      <c r="F466" s="7" t="s">
        <v>33</v>
      </c>
      <c r="G466" s="7" t="s">
        <v>17</v>
      </c>
      <c r="J466" s="8">
        <v>600000</v>
      </c>
    </row>
    <row r="467" spans="1:11">
      <c r="A467" s="7" t="s">
        <v>918</v>
      </c>
      <c r="B467" s="7" t="s">
        <v>919</v>
      </c>
      <c r="C467" s="7" t="s">
        <v>523</v>
      </c>
      <c r="D467" s="11" t="str">
        <f>VLOOKUP(B467,'Funded Projects-VHTF'!B:P,15,FALSE)</f>
        <v>Rental New Construction</v>
      </c>
      <c r="E467" s="7" t="s">
        <v>69</v>
      </c>
      <c r="F467" s="7" t="s">
        <v>33</v>
      </c>
      <c r="G467" s="7" t="s">
        <v>17</v>
      </c>
      <c r="H467" s="24">
        <v>700000</v>
      </c>
    </row>
    <row r="468" spans="1:11">
      <c r="A468" s="7" t="s">
        <v>920</v>
      </c>
      <c r="B468" s="7" t="s">
        <v>921</v>
      </c>
      <c r="C468" s="7" t="s">
        <v>713</v>
      </c>
      <c r="D468" s="11" t="str">
        <f>VLOOKUP(B468,'Funded Projects-VHTF'!B:P,15,FALSE)</f>
        <v>Rental New Construction</v>
      </c>
      <c r="E468" s="7" t="s">
        <v>69</v>
      </c>
      <c r="F468" s="7" t="s">
        <v>33</v>
      </c>
      <c r="G468" s="7" t="s">
        <v>17</v>
      </c>
      <c r="H468" s="24">
        <v>700000</v>
      </c>
      <c r="J468" s="8">
        <v>700000</v>
      </c>
    </row>
    <row r="469" spans="1:11">
      <c r="A469" s="7" t="s">
        <v>922</v>
      </c>
      <c r="B469" s="7" t="s">
        <v>409</v>
      </c>
      <c r="C469" s="7" t="s">
        <v>410</v>
      </c>
      <c r="D469" s="11" t="str">
        <f>VLOOKUP(B469,'Funded Projects-VHTF'!B:P,15,FALSE)</f>
        <v>Rental New Construction</v>
      </c>
      <c r="E469" s="7" t="s">
        <v>69</v>
      </c>
      <c r="F469" s="7" t="s">
        <v>33</v>
      </c>
      <c r="G469" s="7" t="s">
        <v>17</v>
      </c>
      <c r="K469" s="8">
        <v>700000</v>
      </c>
    </row>
    <row r="470" spans="1:11">
      <c r="A470" s="7" t="s">
        <v>923</v>
      </c>
      <c r="B470" s="7" t="s">
        <v>593</v>
      </c>
      <c r="C470" s="7" t="s">
        <v>410</v>
      </c>
      <c r="D470" s="11" t="str">
        <f>VLOOKUP(B470,'Funded Projects-VHTF'!B:P,15,FALSE)</f>
        <v>Rental New Construction</v>
      </c>
      <c r="E470" s="7" t="s">
        <v>69</v>
      </c>
      <c r="F470" s="7" t="s">
        <v>33</v>
      </c>
      <c r="G470" s="7" t="s">
        <v>17</v>
      </c>
      <c r="I470" s="26">
        <v>2000000</v>
      </c>
      <c r="K470" s="8">
        <v>700000</v>
      </c>
    </row>
    <row r="471" spans="1:11">
      <c r="A471" s="7" t="s">
        <v>924</v>
      </c>
      <c r="B471" s="7" t="s">
        <v>595</v>
      </c>
      <c r="C471" s="7" t="s">
        <v>410</v>
      </c>
      <c r="D471" s="11" t="str">
        <f>VLOOKUP(B471,'Funded Projects-VHTF'!B:P,15,FALSE)</f>
        <v>Rental New Construction</v>
      </c>
      <c r="E471" s="7" t="s">
        <v>69</v>
      </c>
      <c r="F471" s="7" t="s">
        <v>33</v>
      </c>
      <c r="G471" s="7" t="s">
        <v>17</v>
      </c>
      <c r="I471" s="26">
        <v>2000000</v>
      </c>
      <c r="K471" s="8">
        <v>700000</v>
      </c>
    </row>
    <row r="472" spans="1:11">
      <c r="A472" s="7" t="s">
        <v>925</v>
      </c>
      <c r="B472" s="7" t="s">
        <v>413</v>
      </c>
      <c r="C472" s="7" t="s">
        <v>39</v>
      </c>
      <c r="D472" s="11" t="str">
        <f>VLOOKUP(B472,'Funded Projects-VHTF'!B:P,15,FALSE)</f>
        <v>Rental New Construction</v>
      </c>
      <c r="E472" s="7" t="s">
        <v>69</v>
      </c>
      <c r="F472" s="7" t="s">
        <v>33</v>
      </c>
      <c r="G472" s="7" t="s">
        <v>17</v>
      </c>
      <c r="H472" s="24">
        <v>200000</v>
      </c>
      <c r="I472" s="26">
        <v>108699</v>
      </c>
    </row>
    <row r="473" spans="1:11">
      <c r="A473" s="7" t="s">
        <v>926</v>
      </c>
      <c r="B473" s="7" t="s">
        <v>927</v>
      </c>
      <c r="C473" s="7" t="s">
        <v>53</v>
      </c>
      <c r="D473" s="11" t="str">
        <f>VLOOKUP(B473,'Funded Projects-VHTF'!B:P,15,FALSE)</f>
        <v>Rental New Construction</v>
      </c>
      <c r="E473" s="7" t="s">
        <v>69</v>
      </c>
      <c r="F473" s="7" t="s">
        <v>33</v>
      </c>
      <c r="G473" s="7" t="s">
        <v>17</v>
      </c>
      <c r="H473" s="24">
        <v>700000</v>
      </c>
      <c r="I473" s="26">
        <v>2000000</v>
      </c>
      <c r="J473" s="8">
        <v>700000</v>
      </c>
    </row>
    <row r="474" spans="1:11"/>
    <row r="475" spans="1:11"/>
    <row r="476" spans="1:11"/>
    <row r="477" spans="1:11"/>
    <row r="478" spans="1:11"/>
    <row r="479" spans="1:11"/>
    <row r="480" spans="1:11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autoFilter ref="A1:I473" xr:uid="{F47DC9C1-EB66-4E31-9445-B05B1FB9469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3"/>
  <sheetViews>
    <sheetView zoomScale="110" zoomScaleNormal="110" workbookViewId="0">
      <pane xSplit="2" ySplit="1" topLeftCell="C173" activePane="bottomRight" state="frozen"/>
      <selection pane="bottomRight" activeCell="BE183" sqref="BE183"/>
      <selection pane="bottomLeft" activeCell="A2" sqref="A2"/>
      <selection pane="topRight" activeCell="C1" sqref="C1"/>
    </sheetView>
  </sheetViews>
  <sheetFormatPr defaultRowHeight="14.45"/>
  <cols>
    <col min="1" max="1" width="0" hidden="1" customWidth="1"/>
    <col min="2" max="2" width="25" customWidth="1"/>
    <col min="3" max="3" width="56" bestFit="1" customWidth="1"/>
    <col min="4" max="4" width="48.28515625" bestFit="1" customWidth="1"/>
    <col min="5" max="12" width="8.85546875" hidden="1" customWidth="1"/>
    <col min="16" max="16" width="24.28515625" style="13" bestFit="1" customWidth="1"/>
    <col min="17" max="29" width="8.85546875" hidden="1" customWidth="1"/>
    <col min="30" max="30" width="11.85546875" bestFit="1" customWidth="1"/>
    <col min="31" max="31" width="8.85546875" hidden="1" customWidth="1"/>
    <col min="32" max="32" width="11.85546875" hidden="1" customWidth="1"/>
    <col min="37" max="37" width="0" hidden="1" customWidth="1"/>
    <col min="38" max="39" width="8.85546875" hidden="1" customWidth="1"/>
    <col min="41" max="43" width="8.85546875" hidden="1" customWidth="1"/>
    <col min="45" max="45" width="13.28515625" customWidth="1"/>
    <col min="46" max="46" width="48.28515625" hidden="1" customWidth="1"/>
    <col min="47" max="47" width="47.42578125" hidden="1" customWidth="1"/>
    <col min="48" max="48" width="8.85546875" hidden="1" customWidth="1"/>
    <col min="49" max="49" width="14.28515625" bestFit="1" customWidth="1"/>
    <col min="50" max="50" width="12.28515625" hidden="1" customWidth="1"/>
    <col min="51" max="51" width="17.7109375" hidden="1" customWidth="1"/>
    <col min="52" max="52" width="15" hidden="1" customWidth="1"/>
    <col min="53" max="53" width="15.7109375" bestFit="1" customWidth="1"/>
    <col min="54" max="54" width="9.140625" style="13"/>
    <col min="55" max="56" width="0" hidden="1" customWidth="1"/>
  </cols>
  <sheetData>
    <row r="1" spans="1:56" s="2" customFormat="1" ht="89.25">
      <c r="A1" s="14" t="s">
        <v>928</v>
      </c>
      <c r="B1" s="14" t="s">
        <v>929</v>
      </c>
      <c r="C1" s="14" t="s">
        <v>930</v>
      </c>
      <c r="D1" s="14" t="s">
        <v>931</v>
      </c>
      <c r="E1" s="14" t="s">
        <v>2</v>
      </c>
      <c r="F1" s="14" t="s">
        <v>932</v>
      </c>
      <c r="G1" s="14" t="s">
        <v>933</v>
      </c>
      <c r="H1" s="14" t="s">
        <v>934</v>
      </c>
      <c r="I1" s="14" t="s">
        <v>935</v>
      </c>
      <c r="J1" s="14" t="s">
        <v>936</v>
      </c>
      <c r="K1" s="14" t="s">
        <v>937</v>
      </c>
      <c r="L1" s="14" t="s">
        <v>938</v>
      </c>
      <c r="M1" s="14" t="s">
        <v>939</v>
      </c>
      <c r="N1" s="14" t="s">
        <v>940</v>
      </c>
      <c r="O1" s="14" t="s">
        <v>941</v>
      </c>
      <c r="P1" s="15" t="s">
        <v>942</v>
      </c>
      <c r="Q1" s="14" t="s">
        <v>943</v>
      </c>
      <c r="R1" s="14" t="s">
        <v>944</v>
      </c>
      <c r="S1" s="14" t="s">
        <v>945</v>
      </c>
      <c r="T1" s="14" t="s">
        <v>946</v>
      </c>
      <c r="U1" s="14" t="s">
        <v>947</v>
      </c>
      <c r="V1" s="14" t="s">
        <v>948</v>
      </c>
      <c r="W1" s="14" t="s">
        <v>949</v>
      </c>
      <c r="X1" s="14" t="s">
        <v>950</v>
      </c>
      <c r="Y1" s="14" t="s">
        <v>951</v>
      </c>
      <c r="Z1" s="14" t="s">
        <v>952</v>
      </c>
      <c r="AA1" s="14" t="s">
        <v>953</v>
      </c>
      <c r="AB1" s="14" t="s">
        <v>954</v>
      </c>
      <c r="AC1" s="14" t="s">
        <v>955</v>
      </c>
      <c r="AD1" s="16" t="s">
        <v>956</v>
      </c>
      <c r="AE1" s="16" t="s">
        <v>957</v>
      </c>
      <c r="AF1" s="16" t="s">
        <v>958</v>
      </c>
      <c r="AG1" s="16" t="s">
        <v>959</v>
      </c>
      <c r="AH1" s="16" t="s">
        <v>960</v>
      </c>
      <c r="AI1" s="16" t="s">
        <v>961</v>
      </c>
      <c r="AJ1" s="16" t="s">
        <v>962</v>
      </c>
      <c r="AK1" s="16" t="s">
        <v>963</v>
      </c>
      <c r="AL1" s="16" t="s">
        <v>964</v>
      </c>
      <c r="AM1" s="16" t="s">
        <v>965</v>
      </c>
      <c r="AN1" s="16" t="s">
        <v>966</v>
      </c>
      <c r="AO1" s="16" t="s">
        <v>967</v>
      </c>
      <c r="AP1" s="16" t="s">
        <v>968</v>
      </c>
      <c r="AQ1" s="16" t="s">
        <v>969</v>
      </c>
      <c r="AR1" s="16" t="s">
        <v>970</v>
      </c>
      <c r="AS1" s="16" t="s">
        <v>971</v>
      </c>
      <c r="AT1" s="14" t="s">
        <v>931</v>
      </c>
      <c r="AW1" s="2" t="s">
        <v>972</v>
      </c>
      <c r="AX1" s="2" t="s">
        <v>973</v>
      </c>
      <c r="AY1" s="2" t="s">
        <v>974</v>
      </c>
      <c r="AZ1" s="2" t="s">
        <v>975</v>
      </c>
      <c r="BA1" s="2" t="s">
        <v>976</v>
      </c>
      <c r="BB1" s="20" t="s">
        <v>977</v>
      </c>
    </row>
    <row r="2" spans="1:56">
      <c r="A2" s="17" t="s">
        <v>978</v>
      </c>
      <c r="B2" s="17" t="s">
        <v>515</v>
      </c>
      <c r="C2" s="17" t="s">
        <v>979</v>
      </c>
      <c r="D2" s="17" t="s">
        <v>980</v>
      </c>
      <c r="E2" s="17" t="s">
        <v>200</v>
      </c>
      <c r="F2" s="17" t="s">
        <v>981</v>
      </c>
      <c r="G2" s="17" t="s">
        <v>982</v>
      </c>
      <c r="H2" s="17" t="s">
        <v>983</v>
      </c>
      <c r="I2" s="17" t="s">
        <v>984</v>
      </c>
      <c r="J2" s="17" t="s">
        <v>985</v>
      </c>
      <c r="K2" s="17" t="s">
        <v>986</v>
      </c>
      <c r="L2" s="17" t="s">
        <v>987</v>
      </c>
      <c r="M2" s="17" t="s">
        <v>988</v>
      </c>
      <c r="N2" s="17" t="s">
        <v>982</v>
      </c>
      <c r="O2" s="17" t="s">
        <v>984</v>
      </c>
      <c r="P2" s="18" t="s">
        <v>68</v>
      </c>
      <c r="Q2" s="17" t="s">
        <v>989</v>
      </c>
      <c r="R2" s="17" t="s">
        <v>17</v>
      </c>
      <c r="S2" s="17" t="s">
        <v>990</v>
      </c>
      <c r="T2" s="17" t="s">
        <v>991</v>
      </c>
      <c r="U2" s="17" t="s">
        <v>992</v>
      </c>
      <c r="V2" s="17" t="s">
        <v>993</v>
      </c>
      <c r="W2" s="17" t="s">
        <v>994</v>
      </c>
      <c r="X2" s="17" t="s">
        <v>995</v>
      </c>
      <c r="Y2" s="17" t="s">
        <v>996</v>
      </c>
      <c r="Z2" s="17" t="s">
        <v>997</v>
      </c>
      <c r="AA2" s="17" t="s">
        <v>998</v>
      </c>
      <c r="AB2" s="17" t="s">
        <v>999</v>
      </c>
      <c r="AC2" s="17" t="s">
        <v>990</v>
      </c>
      <c r="AD2" s="19">
        <v>900000</v>
      </c>
      <c r="AE2" s="19"/>
      <c r="AF2" s="19">
        <v>900000</v>
      </c>
      <c r="AG2" s="1">
        <v>3</v>
      </c>
      <c r="AH2" s="1">
        <v>27</v>
      </c>
      <c r="AI2" s="1">
        <v>0</v>
      </c>
      <c r="AJ2" s="1">
        <v>0</v>
      </c>
      <c r="AK2" s="1">
        <v>2</v>
      </c>
      <c r="AL2" s="1">
        <v>9</v>
      </c>
      <c r="AM2" s="1">
        <v>0</v>
      </c>
      <c r="AN2" s="1">
        <v>3</v>
      </c>
      <c r="AO2" s="1">
        <v>6</v>
      </c>
      <c r="AP2" s="1">
        <v>1</v>
      </c>
      <c r="AQ2" s="1">
        <v>0</v>
      </c>
      <c r="AR2" s="1">
        <v>0</v>
      </c>
      <c r="AS2" s="1">
        <v>30</v>
      </c>
      <c r="AT2" s="17" t="s">
        <v>1000</v>
      </c>
      <c r="AU2" t="s">
        <v>1001</v>
      </c>
      <c r="AV2" t="s">
        <v>1002</v>
      </c>
      <c r="AW2" t="str" cm="1">
        <f t="array" ref="AW2">_xlfn.IFS(AU2=" Housing Innovations in Energy Efficiency ", "HIEE", AU2=" State Housing Trust Fund ", "VHTF", AU2="", "", AU2=" Permanent Supportive Housing ", "PSH")</f>
        <v>VHTF</v>
      </c>
      <c r="AY2" t="e">
        <f>VLOOKUP(B2,'[1]Portfolio Tableau Data'!$C:$I,6,FALSE)</f>
        <v>#N/A</v>
      </c>
      <c r="AZ2" t="e">
        <f>VLOOKUP(B2,'[1]Portfolio Tableau Data'!$C:$I,7,FALSE)</f>
        <v>#N/A</v>
      </c>
      <c r="BA2" t="str">
        <f>CONCATENATE(BC2,BD2)</f>
        <v>FY 2023</v>
      </c>
      <c r="BC2" t="s">
        <v>1003</v>
      </c>
      <c r="BD2">
        <v>2023</v>
      </c>
    </row>
    <row r="3" spans="1:56">
      <c r="A3" s="17" t="s">
        <v>1004</v>
      </c>
      <c r="B3" s="17" t="s">
        <v>518</v>
      </c>
      <c r="C3" s="17" t="s">
        <v>979</v>
      </c>
      <c r="D3" s="17" t="s">
        <v>980</v>
      </c>
      <c r="E3" s="17" t="s">
        <v>200</v>
      </c>
      <c r="F3" s="17" t="s">
        <v>981</v>
      </c>
      <c r="G3" s="17" t="s">
        <v>982</v>
      </c>
      <c r="H3" s="17" t="s">
        <v>983</v>
      </c>
      <c r="I3" s="17" t="s">
        <v>984</v>
      </c>
      <c r="J3" s="17" t="s">
        <v>1005</v>
      </c>
      <c r="K3" s="17" t="s">
        <v>986</v>
      </c>
      <c r="L3" s="17" t="s">
        <v>987</v>
      </c>
      <c r="M3" s="17" t="s">
        <v>988</v>
      </c>
      <c r="N3" s="17" t="s">
        <v>982</v>
      </c>
      <c r="O3" s="17" t="s">
        <v>984</v>
      </c>
      <c r="P3" s="18" t="s">
        <v>68</v>
      </c>
      <c r="Q3" s="17" t="s">
        <v>1006</v>
      </c>
      <c r="R3" s="17" t="s">
        <v>17</v>
      </c>
      <c r="S3" s="17" t="s">
        <v>990</v>
      </c>
      <c r="T3" s="17" t="s">
        <v>991</v>
      </c>
      <c r="U3" s="17" t="s">
        <v>992</v>
      </c>
      <c r="V3" s="17" t="s">
        <v>993</v>
      </c>
      <c r="W3" s="17" t="s">
        <v>994</v>
      </c>
      <c r="X3" s="17" t="s">
        <v>995</v>
      </c>
      <c r="Y3" s="17" t="s">
        <v>996</v>
      </c>
      <c r="Z3" s="17" t="s">
        <v>997</v>
      </c>
      <c r="AA3" s="17" t="s">
        <v>998</v>
      </c>
      <c r="AB3" s="17" t="s">
        <v>1007</v>
      </c>
      <c r="AC3" s="17" t="s">
        <v>990</v>
      </c>
      <c r="AD3" s="19">
        <v>900000</v>
      </c>
      <c r="AE3" s="19"/>
      <c r="AF3" s="19">
        <v>900000</v>
      </c>
      <c r="AG3" s="1">
        <v>0</v>
      </c>
      <c r="AH3" s="1">
        <v>36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4</v>
      </c>
      <c r="AO3" s="1">
        <v>5</v>
      </c>
      <c r="AP3" s="1">
        <v>1</v>
      </c>
      <c r="AQ3" s="1">
        <v>0</v>
      </c>
      <c r="AR3" s="1">
        <v>0</v>
      </c>
      <c r="AS3" s="1">
        <v>36</v>
      </c>
      <c r="AT3" s="17" t="s">
        <v>1000</v>
      </c>
      <c r="AU3" t="s">
        <v>1001</v>
      </c>
      <c r="AV3" t="s">
        <v>1002</v>
      </c>
      <c r="AW3" t="str" cm="1">
        <f t="array" ref="AW3">_xlfn.IFS(AU3=" Housing Innovations in Energy Efficiency ", "HIEE", AU3=" State Housing Trust Fund ", "VHTF", AU3="", "", AU3=" Permanent Supportive Housing ", "PSH")</f>
        <v>VHTF</v>
      </c>
      <c r="AY3" t="e">
        <f>VLOOKUP(B3,'[1]Portfolio Tableau Data'!$C:$I,6,FALSE)</f>
        <v>#N/A</v>
      </c>
      <c r="AZ3" t="e">
        <f>VLOOKUP(B3,'[1]Portfolio Tableau Data'!$C:$I,7,FALSE)</f>
        <v>#N/A</v>
      </c>
      <c r="BA3" t="str">
        <f>CONCATENATE(BC3,BD3)</f>
        <v>FY 2023</v>
      </c>
      <c r="BC3" t="s">
        <v>1003</v>
      </c>
      <c r="BD3">
        <v>2023</v>
      </c>
    </row>
    <row r="4" spans="1:56">
      <c r="A4" s="17" t="s">
        <v>1008</v>
      </c>
      <c r="B4" s="17" t="s">
        <v>1009</v>
      </c>
      <c r="C4" s="17" t="s">
        <v>1010</v>
      </c>
      <c r="D4" s="17" t="s">
        <v>1011</v>
      </c>
      <c r="E4" s="17" t="s">
        <v>32</v>
      </c>
      <c r="F4" s="17" t="s">
        <v>1012</v>
      </c>
      <c r="G4" s="17" t="s">
        <v>1013</v>
      </c>
      <c r="H4" s="17" t="s">
        <v>983</v>
      </c>
      <c r="I4" s="17" t="s">
        <v>1014</v>
      </c>
      <c r="J4" s="17" t="s">
        <v>1015</v>
      </c>
      <c r="K4" s="17" t="s">
        <v>1016</v>
      </c>
      <c r="L4" s="17" t="s">
        <v>1017</v>
      </c>
      <c r="M4" s="17" t="s">
        <v>306</v>
      </c>
      <c r="N4" s="17" t="s">
        <v>1013</v>
      </c>
      <c r="O4" s="17" t="s">
        <v>1018</v>
      </c>
      <c r="P4" s="18" t="s">
        <v>68</v>
      </c>
      <c r="Q4" s="17" t="s">
        <v>1019</v>
      </c>
      <c r="R4" s="17" t="s">
        <v>17</v>
      </c>
      <c r="S4" s="17" t="s">
        <v>1020</v>
      </c>
      <c r="T4" s="17" t="s">
        <v>1021</v>
      </c>
      <c r="U4" s="17" t="s">
        <v>992</v>
      </c>
      <c r="V4" s="17" t="s">
        <v>1022</v>
      </c>
      <c r="W4" s="17" t="s">
        <v>1023</v>
      </c>
      <c r="X4" s="17" t="s">
        <v>995</v>
      </c>
      <c r="Y4" s="17" t="s">
        <v>1024</v>
      </c>
      <c r="Z4" s="17" t="s">
        <v>1025</v>
      </c>
      <c r="AA4" s="17" t="s">
        <v>998</v>
      </c>
      <c r="AB4" s="17" t="s">
        <v>1026</v>
      </c>
      <c r="AC4" s="17" t="s">
        <v>1020</v>
      </c>
      <c r="AD4" s="19">
        <v>900000</v>
      </c>
      <c r="AE4" s="19"/>
      <c r="AF4" s="19">
        <v>900000</v>
      </c>
      <c r="AG4" s="1">
        <v>0</v>
      </c>
      <c r="AH4" s="1">
        <v>36</v>
      </c>
      <c r="AI4" s="1">
        <v>7</v>
      </c>
      <c r="AJ4" s="1">
        <v>0</v>
      </c>
      <c r="AK4" s="1">
        <v>2</v>
      </c>
      <c r="AL4" s="1">
        <v>9</v>
      </c>
      <c r="AM4" s="1">
        <v>0</v>
      </c>
      <c r="AN4" s="1">
        <v>7</v>
      </c>
      <c r="AO4" s="1">
        <v>7</v>
      </c>
      <c r="AP4" s="1">
        <v>2</v>
      </c>
      <c r="AQ4" s="1">
        <v>0</v>
      </c>
      <c r="AR4" s="1">
        <v>0</v>
      </c>
      <c r="AS4" s="1">
        <v>43</v>
      </c>
      <c r="AT4" s="17" t="s">
        <v>1000</v>
      </c>
      <c r="AU4" t="s">
        <v>1001</v>
      </c>
      <c r="AV4" t="s">
        <v>1027</v>
      </c>
      <c r="AW4" t="str" cm="1">
        <f t="array" ref="AW4">_xlfn.IFS(AU4=" Housing Innovations in Energy Efficiency ", "HIEE", AU4=" State Housing Trust Fund ", "VHTF", AU4="", "", AU4=" Permanent Supportive Housing ", "PSH")</f>
        <v>VHTF</v>
      </c>
      <c r="AY4" t="e">
        <f>VLOOKUP(B4,'[1]Portfolio Tableau Data'!$C:$I,6,FALSE)</f>
        <v>#N/A</v>
      </c>
      <c r="AZ4" t="e">
        <f>VLOOKUP(B4,'[1]Portfolio Tableau Data'!$C:$I,7,FALSE)</f>
        <v>#N/A</v>
      </c>
      <c r="BA4" t="str">
        <f>CONCATENATE(BC4,BD4)</f>
        <v>FY 2022</v>
      </c>
      <c r="BC4" t="s">
        <v>1003</v>
      </c>
      <c r="BD4">
        <v>2022</v>
      </c>
    </row>
    <row r="5" spans="1:56">
      <c r="A5" s="17" t="s">
        <v>1028</v>
      </c>
      <c r="B5" s="17" t="s">
        <v>718</v>
      </c>
      <c r="C5" s="17" t="s">
        <v>1029</v>
      </c>
      <c r="D5" s="17" t="s">
        <v>1030</v>
      </c>
      <c r="E5" s="17" t="s">
        <v>103</v>
      </c>
      <c r="F5" s="17" t="s">
        <v>1031</v>
      </c>
      <c r="G5" s="17" t="s">
        <v>1013</v>
      </c>
      <c r="H5" s="17" t="s">
        <v>998</v>
      </c>
      <c r="I5" s="17" t="s">
        <v>1032</v>
      </c>
      <c r="J5" s="17" t="s">
        <v>1033</v>
      </c>
      <c r="K5" s="17" t="s">
        <v>1034</v>
      </c>
      <c r="L5" s="17" t="s">
        <v>1035</v>
      </c>
      <c r="M5" s="17" t="s">
        <v>1036</v>
      </c>
      <c r="N5" s="17" t="s">
        <v>1037</v>
      </c>
      <c r="O5" s="17" t="s">
        <v>1038</v>
      </c>
      <c r="P5" s="18" t="s">
        <v>68</v>
      </c>
      <c r="Q5" s="17" t="s">
        <v>1039</v>
      </c>
      <c r="R5" s="17" t="s">
        <v>17</v>
      </c>
      <c r="S5" s="17" t="s">
        <v>1020</v>
      </c>
      <c r="T5" s="17" t="s">
        <v>1021</v>
      </c>
      <c r="U5" s="17" t="s">
        <v>992</v>
      </c>
      <c r="V5" s="17" t="s">
        <v>1040</v>
      </c>
      <c r="W5" s="17" t="s">
        <v>1041</v>
      </c>
      <c r="X5" s="17" t="s">
        <v>995</v>
      </c>
      <c r="Y5" s="17" t="s">
        <v>1042</v>
      </c>
      <c r="Z5" s="17" t="s">
        <v>1043</v>
      </c>
      <c r="AA5" s="17" t="s">
        <v>1043</v>
      </c>
      <c r="AB5" s="17" t="s">
        <v>1044</v>
      </c>
      <c r="AC5" s="17" t="s">
        <v>1020</v>
      </c>
      <c r="AD5" s="19">
        <v>1800000</v>
      </c>
      <c r="AE5" s="19"/>
      <c r="AF5" s="19">
        <v>1800000</v>
      </c>
      <c r="AG5" s="1">
        <v>5</v>
      </c>
      <c r="AH5" s="1">
        <v>15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5</v>
      </c>
      <c r="AO5" s="1">
        <v>2</v>
      </c>
      <c r="AP5" s="1">
        <v>1</v>
      </c>
      <c r="AQ5" s="1">
        <v>0</v>
      </c>
      <c r="AR5" s="1">
        <v>0</v>
      </c>
      <c r="AS5" s="1">
        <v>20</v>
      </c>
      <c r="AT5" s="17" t="s">
        <v>1000</v>
      </c>
      <c r="AU5" t="s">
        <v>1001</v>
      </c>
      <c r="AV5" t="s">
        <v>1045</v>
      </c>
      <c r="AW5" t="str" cm="1">
        <f t="array" ref="AW5">_xlfn.IFS(AU5=" Housing Innovations in Energy Efficiency ", "HIEE", AU5=" State Housing Trust Fund ", "VHTF", AU5="", "", AU5=" Permanent Supportive Housing ", "PSH")</f>
        <v>VHTF</v>
      </c>
      <c r="AY5" t="e">
        <f>VLOOKUP(B5,'[1]Portfolio Tableau Data'!$C:$I,6,FALSE)</f>
        <v>#N/A</v>
      </c>
      <c r="AZ5" t="e">
        <f>VLOOKUP(B5,'[1]Portfolio Tableau Data'!$C:$I,7,FALSE)</f>
        <v>#N/A</v>
      </c>
      <c r="BA5" t="str">
        <f>CONCATENATE(BC5,BD5)</f>
        <v>FY 2024</v>
      </c>
      <c r="BC5" t="s">
        <v>1003</v>
      </c>
      <c r="BD5">
        <v>2024</v>
      </c>
    </row>
    <row r="6" spans="1:56">
      <c r="A6" s="17" t="s">
        <v>1046</v>
      </c>
      <c r="B6" s="17" t="s">
        <v>520</v>
      </c>
      <c r="C6" s="17" t="s">
        <v>979</v>
      </c>
      <c r="D6" s="17" t="s">
        <v>980</v>
      </c>
      <c r="E6" s="17" t="s">
        <v>182</v>
      </c>
      <c r="F6" s="17" t="s">
        <v>1047</v>
      </c>
      <c r="G6" s="17" t="s">
        <v>1013</v>
      </c>
      <c r="H6" s="17" t="s">
        <v>983</v>
      </c>
      <c r="I6" s="17" t="s">
        <v>1038</v>
      </c>
      <c r="J6" s="17" t="s">
        <v>1048</v>
      </c>
      <c r="K6" s="17" t="s">
        <v>986</v>
      </c>
      <c r="L6" s="17" t="s">
        <v>1049</v>
      </c>
      <c r="M6" s="17" t="s">
        <v>1050</v>
      </c>
      <c r="N6" s="17" t="s">
        <v>1013</v>
      </c>
      <c r="O6" s="17" t="s">
        <v>1038</v>
      </c>
      <c r="P6" s="18" t="s">
        <v>68</v>
      </c>
      <c r="Q6" s="17" t="s">
        <v>1051</v>
      </c>
      <c r="R6" s="17" t="s">
        <v>17</v>
      </c>
      <c r="S6" s="17" t="s">
        <v>1020</v>
      </c>
      <c r="T6" s="17" t="s">
        <v>1021</v>
      </c>
      <c r="U6" s="17" t="s">
        <v>992</v>
      </c>
      <c r="V6" s="17" t="s">
        <v>1052</v>
      </c>
      <c r="W6" s="17" t="s">
        <v>1053</v>
      </c>
      <c r="X6" s="17" t="s">
        <v>995</v>
      </c>
      <c r="Y6" s="17" t="s">
        <v>1054</v>
      </c>
      <c r="Z6" s="17" t="s">
        <v>1055</v>
      </c>
      <c r="AA6" s="17" t="s">
        <v>998</v>
      </c>
      <c r="AB6" s="17" t="s">
        <v>1056</v>
      </c>
      <c r="AC6" s="17" t="s">
        <v>1020</v>
      </c>
      <c r="AD6" s="19">
        <v>1400000</v>
      </c>
      <c r="AE6" s="19"/>
      <c r="AF6" s="19">
        <v>1400000</v>
      </c>
      <c r="AG6" s="1">
        <v>0</v>
      </c>
      <c r="AH6" s="1">
        <v>83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10</v>
      </c>
      <c r="AP6" s="1">
        <v>1</v>
      </c>
      <c r="AQ6" s="1">
        <v>0</v>
      </c>
      <c r="AR6" s="1">
        <v>0</v>
      </c>
      <c r="AS6" s="1">
        <v>83</v>
      </c>
      <c r="AT6" s="17" t="s">
        <v>1000</v>
      </c>
      <c r="AU6" t="s">
        <v>1001</v>
      </c>
      <c r="AV6" t="s">
        <v>1002</v>
      </c>
      <c r="AW6" t="str" cm="1">
        <f t="array" ref="AW6">_xlfn.IFS(AU6=" Housing Innovations in Energy Efficiency ", "HIEE", AU6=" State Housing Trust Fund ", "VHTF", AU6="", "", AU6=" Permanent Supportive Housing ", "PSH")</f>
        <v>VHTF</v>
      </c>
      <c r="AY6" t="e">
        <f>VLOOKUP(B6,'[1]Portfolio Tableau Data'!$C:$I,6,FALSE)</f>
        <v>#N/A</v>
      </c>
      <c r="AZ6" t="e">
        <f>VLOOKUP(B6,'[1]Portfolio Tableau Data'!$C:$I,7,FALSE)</f>
        <v>#N/A</v>
      </c>
      <c r="BA6" t="str">
        <f>CONCATENATE(BC6,BD6)</f>
        <v>FY 2023</v>
      </c>
      <c r="BB6" s="13" t="s">
        <v>69</v>
      </c>
      <c r="BC6" t="s">
        <v>1003</v>
      </c>
      <c r="BD6">
        <v>2023</v>
      </c>
    </row>
    <row r="7" spans="1:56">
      <c r="A7" s="17" t="s">
        <v>1057</v>
      </c>
      <c r="B7" s="17" t="s">
        <v>810</v>
      </c>
      <c r="C7" s="17" t="s">
        <v>1029</v>
      </c>
      <c r="D7" s="17" t="s">
        <v>1030</v>
      </c>
      <c r="E7" s="17" t="s">
        <v>334</v>
      </c>
      <c r="F7" s="17" t="s">
        <v>1058</v>
      </c>
      <c r="G7" s="17" t="s">
        <v>1059</v>
      </c>
      <c r="H7" s="17" t="s">
        <v>983</v>
      </c>
      <c r="I7" s="17" t="s">
        <v>1060</v>
      </c>
      <c r="J7" s="17" t="s">
        <v>1061</v>
      </c>
      <c r="K7" s="17" t="s">
        <v>1034</v>
      </c>
      <c r="L7" s="17" t="s">
        <v>1035</v>
      </c>
      <c r="M7" s="17" t="s">
        <v>1062</v>
      </c>
      <c r="N7" s="17" t="s">
        <v>1063</v>
      </c>
      <c r="O7" s="17" t="s">
        <v>1064</v>
      </c>
      <c r="P7" s="18" t="s">
        <v>68</v>
      </c>
      <c r="Q7" s="17" t="s">
        <v>989</v>
      </c>
      <c r="R7" s="17" t="s">
        <v>17</v>
      </c>
      <c r="S7" s="17" t="s">
        <v>1065</v>
      </c>
      <c r="T7" s="17" t="s">
        <v>1021</v>
      </c>
      <c r="U7" s="17" t="s">
        <v>1066</v>
      </c>
      <c r="V7" s="17" t="s">
        <v>1067</v>
      </c>
      <c r="W7" s="17" t="s">
        <v>1068</v>
      </c>
      <c r="X7" s="17" t="s">
        <v>995</v>
      </c>
      <c r="Y7" s="17" t="s">
        <v>1069</v>
      </c>
      <c r="Z7" s="17" t="s">
        <v>1070</v>
      </c>
      <c r="AA7" s="17" t="s">
        <v>1071</v>
      </c>
      <c r="AB7" s="17" t="s">
        <v>1072</v>
      </c>
      <c r="AC7" s="17" t="s">
        <v>1065</v>
      </c>
      <c r="AD7" s="19">
        <v>700000</v>
      </c>
      <c r="AE7" s="19"/>
      <c r="AF7" s="19">
        <v>700000</v>
      </c>
      <c r="AG7" s="1">
        <v>12</v>
      </c>
      <c r="AH7" s="1">
        <v>44</v>
      </c>
      <c r="AI7" s="1">
        <v>56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12</v>
      </c>
      <c r="AP7" s="1">
        <v>3</v>
      </c>
      <c r="AQ7" s="1">
        <v>0</v>
      </c>
      <c r="AR7" s="1">
        <v>0</v>
      </c>
      <c r="AS7" s="1">
        <v>112</v>
      </c>
      <c r="AT7" s="17" t="s">
        <v>1000</v>
      </c>
      <c r="AU7" t="s">
        <v>1001</v>
      </c>
      <c r="AV7" t="s">
        <v>1045</v>
      </c>
      <c r="AW7" t="str" cm="1">
        <f t="array" ref="AW7">_xlfn.IFS(AU7=" Housing Innovations in Energy Efficiency ", "HIEE", AU7=" State Housing Trust Fund ", "VHTF", AU7="", "", AU7=" Permanent Supportive Housing ", "PSH")</f>
        <v>VHTF</v>
      </c>
      <c r="AY7" t="e">
        <f>VLOOKUP(B7,'[1]Portfolio Tableau Data'!$C:$I,6,FALSE)</f>
        <v>#N/A</v>
      </c>
      <c r="AZ7" t="e">
        <f>VLOOKUP(B7,'[1]Portfolio Tableau Data'!$C:$I,7,FALSE)</f>
        <v>#N/A</v>
      </c>
      <c r="BA7" t="str">
        <f>CONCATENATE(BC7,BD7)</f>
        <v>FY 2024</v>
      </c>
      <c r="BC7" t="s">
        <v>1003</v>
      </c>
      <c r="BD7">
        <v>2024</v>
      </c>
    </row>
    <row r="8" spans="1:56">
      <c r="A8" s="17" t="s">
        <v>1073</v>
      </c>
      <c r="B8" s="17" t="s">
        <v>812</v>
      </c>
      <c r="C8" s="17" t="s">
        <v>1029</v>
      </c>
      <c r="D8" s="17" t="s">
        <v>1030</v>
      </c>
      <c r="E8" s="17" t="s">
        <v>334</v>
      </c>
      <c r="F8" s="17" t="s">
        <v>1058</v>
      </c>
      <c r="G8" s="17" t="s">
        <v>1059</v>
      </c>
      <c r="H8" s="17" t="s">
        <v>983</v>
      </c>
      <c r="I8" s="17" t="s">
        <v>1060</v>
      </c>
      <c r="J8" s="17" t="s">
        <v>1074</v>
      </c>
      <c r="K8" s="17" t="s">
        <v>1034</v>
      </c>
      <c r="L8" s="17" t="s">
        <v>1035</v>
      </c>
      <c r="M8" s="17" t="s">
        <v>1062</v>
      </c>
      <c r="N8" s="17" t="s">
        <v>1063</v>
      </c>
      <c r="O8" s="17" t="s">
        <v>1064</v>
      </c>
      <c r="P8" s="18" t="s">
        <v>68</v>
      </c>
      <c r="Q8" s="17" t="s">
        <v>1075</v>
      </c>
      <c r="R8" s="17" t="s">
        <v>17</v>
      </c>
      <c r="S8" s="17" t="s">
        <v>1065</v>
      </c>
      <c r="T8" s="17" t="s">
        <v>1021</v>
      </c>
      <c r="U8" s="17" t="s">
        <v>1066</v>
      </c>
      <c r="V8" s="17" t="s">
        <v>1067</v>
      </c>
      <c r="W8" s="17" t="s">
        <v>1068</v>
      </c>
      <c r="X8" s="17" t="s">
        <v>995</v>
      </c>
      <c r="Y8" s="17" t="s">
        <v>1069</v>
      </c>
      <c r="Z8" s="17" t="s">
        <v>1070</v>
      </c>
      <c r="AA8" s="17" t="s">
        <v>1071</v>
      </c>
      <c r="AB8" s="17" t="s">
        <v>1076</v>
      </c>
      <c r="AC8" s="17" t="s">
        <v>1065</v>
      </c>
      <c r="AD8" s="19">
        <v>700000</v>
      </c>
      <c r="AE8" s="19"/>
      <c r="AF8" s="19">
        <v>700000</v>
      </c>
      <c r="AG8" s="1">
        <v>0</v>
      </c>
      <c r="AH8" s="1">
        <v>48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4</v>
      </c>
      <c r="AP8" s="1">
        <v>1</v>
      </c>
      <c r="AQ8" s="1">
        <v>0</v>
      </c>
      <c r="AR8" s="1">
        <v>0</v>
      </c>
      <c r="AS8" s="1">
        <v>48</v>
      </c>
      <c r="AT8" s="17" t="s">
        <v>1000</v>
      </c>
      <c r="AU8" t="s">
        <v>1001</v>
      </c>
      <c r="AV8" t="s">
        <v>1045</v>
      </c>
      <c r="AW8" t="str" cm="1">
        <f t="array" ref="AW8">_xlfn.IFS(AU8=" Housing Innovations in Energy Efficiency ", "HIEE", AU8=" State Housing Trust Fund ", "VHTF", AU8="", "", AU8=" Permanent Supportive Housing ", "PSH")</f>
        <v>VHTF</v>
      </c>
      <c r="AY8" t="e">
        <f>VLOOKUP(B8,'[1]Portfolio Tableau Data'!$C:$I,6,FALSE)</f>
        <v>#N/A</v>
      </c>
      <c r="AZ8" t="e">
        <f>VLOOKUP(B8,'[1]Portfolio Tableau Data'!$C:$I,7,FALSE)</f>
        <v>#N/A</v>
      </c>
      <c r="BA8" t="str">
        <f>CONCATENATE(BC8,BD8)</f>
        <v>FY 2024</v>
      </c>
      <c r="BC8" t="s">
        <v>1003</v>
      </c>
      <c r="BD8">
        <v>2024</v>
      </c>
    </row>
    <row r="9" spans="1:56">
      <c r="A9" s="17" t="s">
        <v>1077</v>
      </c>
      <c r="B9" s="17" t="s">
        <v>525</v>
      </c>
      <c r="C9" s="17" t="s">
        <v>979</v>
      </c>
      <c r="D9" s="17" t="s">
        <v>980</v>
      </c>
      <c r="E9" s="17" t="s">
        <v>523</v>
      </c>
      <c r="F9" s="17" t="s">
        <v>1078</v>
      </c>
      <c r="G9" s="17" t="s">
        <v>1059</v>
      </c>
      <c r="H9" s="17" t="s">
        <v>983</v>
      </c>
      <c r="I9" s="17" t="s">
        <v>1060</v>
      </c>
      <c r="J9" s="17" t="s">
        <v>1079</v>
      </c>
      <c r="K9" s="17" t="s">
        <v>986</v>
      </c>
      <c r="L9" s="17" t="s">
        <v>1049</v>
      </c>
      <c r="M9" s="17" t="s">
        <v>1080</v>
      </c>
      <c r="N9" s="17" t="s">
        <v>1013</v>
      </c>
      <c r="O9" s="17" t="s">
        <v>1038</v>
      </c>
      <c r="P9" s="18" t="s">
        <v>68</v>
      </c>
      <c r="Q9" s="17" t="s">
        <v>1081</v>
      </c>
      <c r="R9" s="17" t="s">
        <v>17</v>
      </c>
      <c r="S9" s="17" t="s">
        <v>1020</v>
      </c>
      <c r="T9" s="17" t="s">
        <v>1021</v>
      </c>
      <c r="U9" s="17" t="s">
        <v>1066</v>
      </c>
      <c r="V9" s="17" t="s">
        <v>1082</v>
      </c>
      <c r="W9" s="17" t="s">
        <v>1083</v>
      </c>
      <c r="X9" s="17" t="s">
        <v>995</v>
      </c>
      <c r="Y9" s="17" t="s">
        <v>1084</v>
      </c>
      <c r="Z9" s="17" t="s">
        <v>1085</v>
      </c>
      <c r="AA9" s="17" t="s">
        <v>998</v>
      </c>
      <c r="AB9" s="17" t="s">
        <v>1086</v>
      </c>
      <c r="AC9" s="17" t="s">
        <v>1020</v>
      </c>
      <c r="AD9" s="19">
        <v>700000</v>
      </c>
      <c r="AE9" s="19"/>
      <c r="AF9" s="19">
        <v>700000</v>
      </c>
      <c r="AG9" s="1">
        <v>0</v>
      </c>
      <c r="AH9" s="1">
        <v>72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10</v>
      </c>
      <c r="AP9" s="1">
        <v>2</v>
      </c>
      <c r="AQ9" s="1">
        <v>8</v>
      </c>
      <c r="AR9" s="1">
        <v>0</v>
      </c>
      <c r="AS9" s="1">
        <v>72</v>
      </c>
      <c r="AT9" s="17" t="s">
        <v>1000</v>
      </c>
      <c r="AU9" t="s">
        <v>1001</v>
      </c>
      <c r="AV9" t="s">
        <v>1002</v>
      </c>
      <c r="AW9" t="str" cm="1">
        <f t="array" ref="AW9">_xlfn.IFS(AU9=" Housing Innovations in Energy Efficiency ", "HIEE", AU9=" State Housing Trust Fund ", "VHTF", AU9="", "", AU9=" Permanent Supportive Housing ", "PSH")</f>
        <v>VHTF</v>
      </c>
      <c r="AY9" t="e">
        <f>VLOOKUP(B9,'[1]Portfolio Tableau Data'!$C:$I,6,FALSE)</f>
        <v>#N/A</v>
      </c>
      <c r="AZ9" t="e">
        <f>VLOOKUP(B9,'[1]Portfolio Tableau Data'!$C:$I,7,FALSE)</f>
        <v>#N/A</v>
      </c>
      <c r="BA9" t="str">
        <f>CONCATENATE(BC9,BD9)</f>
        <v>FY 2023</v>
      </c>
      <c r="BC9" t="s">
        <v>1003</v>
      </c>
      <c r="BD9">
        <v>2023</v>
      </c>
    </row>
    <row r="10" spans="1:56">
      <c r="A10" s="17" t="s">
        <v>1087</v>
      </c>
      <c r="B10" s="17" t="s">
        <v>1088</v>
      </c>
      <c r="C10" s="17" t="s">
        <v>979</v>
      </c>
      <c r="D10" s="17" t="s">
        <v>980</v>
      </c>
      <c r="E10" s="17" t="s">
        <v>523</v>
      </c>
      <c r="F10" s="17" t="s">
        <v>1078</v>
      </c>
      <c r="G10" s="17" t="s">
        <v>1059</v>
      </c>
      <c r="H10" s="17" t="s">
        <v>983</v>
      </c>
      <c r="I10" s="17" t="s">
        <v>1060</v>
      </c>
      <c r="J10" s="17" t="s">
        <v>1089</v>
      </c>
      <c r="K10" s="17" t="s">
        <v>1090</v>
      </c>
      <c r="L10" s="17" t="s">
        <v>1049</v>
      </c>
      <c r="M10" s="17" t="s">
        <v>1080</v>
      </c>
      <c r="N10" s="17" t="s">
        <v>1013</v>
      </c>
      <c r="O10" s="17" t="s">
        <v>1038</v>
      </c>
      <c r="P10" s="18" t="s">
        <v>68</v>
      </c>
      <c r="Q10" s="17" t="s">
        <v>998</v>
      </c>
      <c r="R10" s="17" t="s">
        <v>17</v>
      </c>
      <c r="S10" s="17" t="s">
        <v>1020</v>
      </c>
      <c r="T10" s="17" t="s">
        <v>1021</v>
      </c>
      <c r="U10" s="17" t="s">
        <v>1066</v>
      </c>
      <c r="V10" s="17" t="s">
        <v>1082</v>
      </c>
      <c r="W10" s="17" t="s">
        <v>1083</v>
      </c>
      <c r="X10" s="17" t="s">
        <v>995</v>
      </c>
      <c r="Y10" s="17" t="s">
        <v>1084</v>
      </c>
      <c r="Z10" s="17" t="s">
        <v>1085</v>
      </c>
      <c r="AA10" s="17" t="s">
        <v>998</v>
      </c>
      <c r="AB10" s="17" t="s">
        <v>1091</v>
      </c>
      <c r="AC10" s="17" t="s">
        <v>1020</v>
      </c>
      <c r="AD10" s="19">
        <v>700000</v>
      </c>
      <c r="AE10" s="19"/>
      <c r="AF10" s="19">
        <v>700000</v>
      </c>
      <c r="AG10" s="1">
        <v>8</v>
      </c>
      <c r="AH10" s="1">
        <v>64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10</v>
      </c>
      <c r="AP10" s="1">
        <v>2</v>
      </c>
      <c r="AQ10" s="1">
        <v>8</v>
      </c>
      <c r="AR10" s="1">
        <v>0</v>
      </c>
      <c r="AS10" s="1">
        <v>72</v>
      </c>
      <c r="AT10" s="17" t="s">
        <v>1000</v>
      </c>
      <c r="AU10" t="s">
        <v>1001</v>
      </c>
      <c r="AV10" t="s">
        <v>1002</v>
      </c>
      <c r="AW10" t="str" cm="1">
        <f t="array" ref="AW10">_xlfn.IFS(AU10=" Housing Innovations in Energy Efficiency ", "HIEE", AU10=" State Housing Trust Fund ", "VHTF", AU10="", "", AU10=" Permanent Supportive Housing ", "PSH")</f>
        <v>VHTF</v>
      </c>
      <c r="AY10" t="e">
        <f>VLOOKUP(B10,'[1]Portfolio Tableau Data'!$C:$I,6,FALSE)</f>
        <v>#N/A</v>
      </c>
      <c r="AZ10" t="e">
        <f>VLOOKUP(B10,'[1]Portfolio Tableau Data'!$C:$I,7,FALSE)</f>
        <v>#N/A</v>
      </c>
      <c r="BA10" t="str">
        <f>CONCATENATE(BC10,BD10)</f>
        <v>FY 2023</v>
      </c>
      <c r="BC10" t="s">
        <v>1003</v>
      </c>
      <c r="BD10">
        <v>2023</v>
      </c>
    </row>
    <row r="11" spans="1:56">
      <c r="A11" s="17" t="s">
        <v>1092</v>
      </c>
      <c r="B11" s="17" t="s">
        <v>309</v>
      </c>
      <c r="C11" s="17" t="s">
        <v>979</v>
      </c>
      <c r="D11" s="17" t="s">
        <v>980</v>
      </c>
      <c r="E11" s="17" t="s">
        <v>310</v>
      </c>
      <c r="F11" s="17" t="s">
        <v>1093</v>
      </c>
      <c r="G11" s="17" t="s">
        <v>1013</v>
      </c>
      <c r="H11" s="17" t="s">
        <v>983</v>
      </c>
      <c r="I11" s="17" t="s">
        <v>1094</v>
      </c>
      <c r="J11" s="17" t="s">
        <v>1095</v>
      </c>
      <c r="K11" s="17" t="s">
        <v>1096</v>
      </c>
      <c r="L11" s="17" t="s">
        <v>1097</v>
      </c>
      <c r="M11" s="17" t="s">
        <v>1098</v>
      </c>
      <c r="N11" s="17" t="s">
        <v>1013</v>
      </c>
      <c r="O11" s="17" t="s">
        <v>1038</v>
      </c>
      <c r="P11" s="18" t="s">
        <v>68</v>
      </c>
      <c r="Q11" s="17" t="s">
        <v>1075</v>
      </c>
      <c r="R11" s="17" t="s">
        <v>17</v>
      </c>
      <c r="S11" s="17" t="s">
        <v>1020</v>
      </c>
      <c r="T11" s="17" t="s">
        <v>1021</v>
      </c>
      <c r="U11" s="17" t="s">
        <v>1066</v>
      </c>
      <c r="V11" s="17" t="s">
        <v>1099</v>
      </c>
      <c r="W11" s="17" t="s">
        <v>1100</v>
      </c>
      <c r="X11" s="17" t="s">
        <v>995</v>
      </c>
      <c r="Y11" s="17" t="s">
        <v>1101</v>
      </c>
      <c r="Z11" s="17" t="s">
        <v>1102</v>
      </c>
      <c r="AA11" s="17" t="s">
        <v>998</v>
      </c>
      <c r="AB11" s="17" t="s">
        <v>1103</v>
      </c>
      <c r="AC11" s="17" t="s">
        <v>1020</v>
      </c>
      <c r="AD11" s="19">
        <v>700000</v>
      </c>
      <c r="AE11" s="19"/>
      <c r="AF11" s="19">
        <v>700000</v>
      </c>
      <c r="AG11" s="1">
        <v>0</v>
      </c>
      <c r="AH11" s="1">
        <v>144</v>
      </c>
      <c r="AI11" s="1">
        <v>74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22</v>
      </c>
      <c r="AP11" s="1">
        <v>5</v>
      </c>
      <c r="AQ11" s="1">
        <v>0</v>
      </c>
      <c r="AR11" s="1">
        <v>0</v>
      </c>
      <c r="AS11" s="1">
        <v>218</v>
      </c>
      <c r="AT11" s="17" t="s">
        <v>1000</v>
      </c>
      <c r="AU11" t="s">
        <v>1001</v>
      </c>
      <c r="AV11" t="s">
        <v>1002</v>
      </c>
      <c r="AW11" t="str" cm="1">
        <f t="array" ref="AW11">_xlfn.IFS(AU11=" Housing Innovations in Energy Efficiency ", "HIEE", AU11=" State Housing Trust Fund ", "VHTF", AU11="", "", AU11=" Permanent Supportive Housing ", "PSH")</f>
        <v>VHTF</v>
      </c>
      <c r="AY11" t="e">
        <f>VLOOKUP(B11,'[1]Portfolio Tableau Data'!$C:$I,6,FALSE)</f>
        <v>#N/A</v>
      </c>
      <c r="AZ11" t="e">
        <f>VLOOKUP(B11,'[1]Portfolio Tableau Data'!$C:$I,7,FALSE)</f>
        <v>#N/A</v>
      </c>
      <c r="BA11" t="str">
        <f>CONCATENATE(BC11,BD11)</f>
        <v>FY 2023</v>
      </c>
      <c r="BC11" t="s">
        <v>1003</v>
      </c>
      <c r="BD11">
        <v>2023</v>
      </c>
    </row>
    <row r="12" spans="1:56">
      <c r="A12" s="17" t="s">
        <v>1104</v>
      </c>
      <c r="B12" s="17" t="s">
        <v>258</v>
      </c>
      <c r="C12" s="17" t="s">
        <v>979</v>
      </c>
      <c r="D12" s="17" t="s">
        <v>980</v>
      </c>
      <c r="E12" s="17" t="s">
        <v>259</v>
      </c>
      <c r="F12" s="17" t="s">
        <v>1105</v>
      </c>
      <c r="G12" s="17" t="s">
        <v>1013</v>
      </c>
      <c r="H12" s="17" t="s">
        <v>983</v>
      </c>
      <c r="I12" s="17" t="s">
        <v>1094</v>
      </c>
      <c r="J12" s="17" t="s">
        <v>1106</v>
      </c>
      <c r="K12" s="17" t="s">
        <v>986</v>
      </c>
      <c r="L12" s="17" t="s">
        <v>1049</v>
      </c>
      <c r="M12" s="17" t="s">
        <v>258</v>
      </c>
      <c r="N12" s="17" t="s">
        <v>1107</v>
      </c>
      <c r="O12" s="17" t="s">
        <v>1108</v>
      </c>
      <c r="P12" s="18" t="s">
        <v>68</v>
      </c>
      <c r="Q12" s="17" t="s">
        <v>998</v>
      </c>
      <c r="R12" s="17" t="s">
        <v>17</v>
      </c>
      <c r="S12" s="17" t="s">
        <v>1109</v>
      </c>
      <c r="T12" s="17" t="s">
        <v>1021</v>
      </c>
      <c r="U12" s="17" t="s">
        <v>992</v>
      </c>
      <c r="V12" s="17" t="s">
        <v>1110</v>
      </c>
      <c r="W12" s="17" t="s">
        <v>1111</v>
      </c>
      <c r="X12" s="17" t="s">
        <v>995</v>
      </c>
      <c r="Y12" s="17" t="s">
        <v>1112</v>
      </c>
      <c r="Z12" s="17" t="s">
        <v>1113</v>
      </c>
      <c r="AA12" s="17" t="s">
        <v>998</v>
      </c>
      <c r="AB12" s="17" t="s">
        <v>1114</v>
      </c>
      <c r="AC12" s="17" t="s">
        <v>1109</v>
      </c>
      <c r="AD12" s="19">
        <v>382000</v>
      </c>
      <c r="AE12" s="19"/>
      <c r="AF12" s="19">
        <v>382000</v>
      </c>
      <c r="AG12" s="1">
        <v>2</v>
      </c>
      <c r="AH12" s="1">
        <v>10</v>
      </c>
      <c r="AI12" s="1">
        <v>0</v>
      </c>
      <c r="AJ12" s="1">
        <v>0</v>
      </c>
      <c r="AK12" s="1">
        <v>1</v>
      </c>
      <c r="AL12" s="1">
        <v>4</v>
      </c>
      <c r="AM12" s="1">
        <v>0</v>
      </c>
      <c r="AN12" s="1">
        <v>0</v>
      </c>
      <c r="AO12" s="1">
        <v>2</v>
      </c>
      <c r="AP12" s="1">
        <v>1</v>
      </c>
      <c r="AQ12" s="1">
        <v>0</v>
      </c>
      <c r="AR12" s="1">
        <v>0</v>
      </c>
      <c r="AS12" s="1">
        <v>12</v>
      </c>
      <c r="AT12" s="17" t="s">
        <v>1000</v>
      </c>
      <c r="AU12" t="s">
        <v>1001</v>
      </c>
      <c r="AV12" t="s">
        <v>1002</v>
      </c>
      <c r="AW12" t="str" cm="1">
        <f t="array" ref="AW12">_xlfn.IFS(AU12=" Housing Innovations in Energy Efficiency ", "HIEE", AU12=" State Housing Trust Fund ", "VHTF", AU12="", "", AU12=" Permanent Supportive Housing ", "PSH")</f>
        <v>VHTF</v>
      </c>
      <c r="AY12" t="e">
        <f>VLOOKUP(B12,'[1]Portfolio Tableau Data'!$C:$I,6,FALSE)</f>
        <v>#N/A</v>
      </c>
      <c r="AZ12" t="e">
        <f>VLOOKUP(B12,'[1]Portfolio Tableau Data'!$C:$I,7,FALSE)</f>
        <v>#N/A</v>
      </c>
      <c r="BA12" t="str">
        <f>CONCATENATE(BC12,BD12)</f>
        <v>FY 2023</v>
      </c>
      <c r="BC12" t="s">
        <v>1003</v>
      </c>
      <c r="BD12">
        <v>2023</v>
      </c>
    </row>
    <row r="13" spans="1:56">
      <c r="A13" s="17" t="s">
        <v>1115</v>
      </c>
      <c r="B13" s="17" t="s">
        <v>312</v>
      </c>
      <c r="C13" s="17" t="s">
        <v>1116</v>
      </c>
      <c r="D13" s="17" t="s">
        <v>1117</v>
      </c>
      <c r="E13" s="17" t="s">
        <v>313</v>
      </c>
      <c r="F13" s="17" t="s">
        <v>1118</v>
      </c>
      <c r="G13" s="17" t="s">
        <v>1119</v>
      </c>
      <c r="H13" s="17" t="s">
        <v>983</v>
      </c>
      <c r="I13" s="17" t="s">
        <v>1120</v>
      </c>
      <c r="J13" s="17" t="s">
        <v>998</v>
      </c>
      <c r="K13" s="17" t="s">
        <v>1121</v>
      </c>
      <c r="L13" s="17" t="s">
        <v>1122</v>
      </c>
      <c r="M13" s="17" t="s">
        <v>1118</v>
      </c>
      <c r="N13" s="17" t="s">
        <v>1119</v>
      </c>
      <c r="O13" s="17" t="s">
        <v>1120</v>
      </c>
      <c r="P13" s="18" t="str">
        <f>VLOOKUP(B13,Sheet1!A:C,2,FALSE)</f>
        <v>Rental New Construction</v>
      </c>
      <c r="Q13" s="17" t="s">
        <v>989</v>
      </c>
      <c r="R13" s="17" t="s">
        <v>998</v>
      </c>
      <c r="S13" s="17" t="s">
        <v>1123</v>
      </c>
      <c r="T13" s="17" t="s">
        <v>1124</v>
      </c>
      <c r="U13" s="17" t="s">
        <v>1066</v>
      </c>
      <c r="V13" s="17" t="s">
        <v>1125</v>
      </c>
      <c r="W13" s="17" t="s">
        <v>1126</v>
      </c>
      <c r="X13" s="17" t="s">
        <v>995</v>
      </c>
      <c r="Y13" s="17" t="s">
        <v>1127</v>
      </c>
      <c r="Z13" s="17" t="s">
        <v>1128</v>
      </c>
      <c r="AA13" s="17" t="s">
        <v>998</v>
      </c>
      <c r="AB13" s="17" t="s">
        <v>1129</v>
      </c>
      <c r="AC13" s="17" t="s">
        <v>1123</v>
      </c>
      <c r="AD13" s="19">
        <f>AX13</f>
        <v>700000</v>
      </c>
      <c r="AE13" s="19"/>
      <c r="AF13" s="19"/>
      <c r="AG13" s="1">
        <v>13</v>
      </c>
      <c r="AH13" s="1">
        <v>51</v>
      </c>
      <c r="AI13" s="1">
        <v>64</v>
      </c>
      <c r="AJ13" s="1">
        <v>0</v>
      </c>
      <c r="AK13" s="1">
        <v>0</v>
      </c>
      <c r="AL13" s="1"/>
      <c r="AM13" s="1"/>
      <c r="AN13" s="1">
        <v>13</v>
      </c>
      <c r="AO13" s="1">
        <v>17</v>
      </c>
      <c r="AP13" s="1">
        <v>4</v>
      </c>
      <c r="AQ13" s="1"/>
      <c r="AR13" s="1">
        <v>0</v>
      </c>
      <c r="AS13" s="1">
        <v>128</v>
      </c>
      <c r="AT13" s="17" t="s">
        <v>1117</v>
      </c>
      <c r="AW13" t="str">
        <f>VLOOKUP(B13,'[1]Portfolio Tableau Data'!$C:$G,5,FALSE)</f>
        <v>VHTF</v>
      </c>
      <c r="AX13" s="4">
        <f>VLOOKUP(B13,'[2]Apps Tableau'!$B:$K,10,FALSE)</f>
        <v>700000</v>
      </c>
      <c r="AY13" t="str">
        <f>VLOOKUP(B13,'[1]Portfolio Tableau Data- VHTF'!$C:$I,6,FALSE)</f>
        <v>Spring 2022</v>
      </c>
      <c r="AZ13" t="str">
        <f>VLOOKUP(B13,'[1]Portfolio Tableau Data- VHTF'!$C:$I,7,FALSE)</f>
        <v>N/A</v>
      </c>
      <c r="BA13" t="s">
        <v>307</v>
      </c>
    </row>
    <row r="14" spans="1:56">
      <c r="A14" s="17" t="s">
        <v>423</v>
      </c>
      <c r="B14" s="17" t="s">
        <v>216</v>
      </c>
      <c r="C14" s="17" t="s">
        <v>1130</v>
      </c>
      <c r="D14" s="17" t="s">
        <v>1131</v>
      </c>
      <c r="E14" s="17" t="s">
        <v>93</v>
      </c>
      <c r="F14" s="17" t="s">
        <v>1132</v>
      </c>
      <c r="G14" s="17" t="s">
        <v>1133</v>
      </c>
      <c r="H14" s="17" t="s">
        <v>998</v>
      </c>
      <c r="I14" s="17" t="s">
        <v>1134</v>
      </c>
      <c r="J14" s="17" t="s">
        <v>1135</v>
      </c>
      <c r="K14" s="17" t="s">
        <v>1136</v>
      </c>
      <c r="L14" s="17" t="s">
        <v>1137</v>
      </c>
      <c r="M14" s="17" t="s">
        <v>1138</v>
      </c>
      <c r="N14" s="17" t="s">
        <v>1139</v>
      </c>
      <c r="O14" s="17" t="s">
        <v>1140</v>
      </c>
      <c r="P14" s="18" t="s">
        <v>68</v>
      </c>
      <c r="Q14" s="17" t="s">
        <v>1141</v>
      </c>
      <c r="R14" s="17" t="s">
        <v>17</v>
      </c>
      <c r="S14" s="17" t="s">
        <v>1142</v>
      </c>
      <c r="T14" s="17" t="s">
        <v>1143</v>
      </c>
      <c r="U14" s="17" t="s">
        <v>1066</v>
      </c>
      <c r="V14" s="17" t="s">
        <v>1144</v>
      </c>
      <c r="W14" s="17" t="s">
        <v>1145</v>
      </c>
      <c r="X14" s="17" t="s">
        <v>995</v>
      </c>
      <c r="Y14" s="17" t="s">
        <v>1146</v>
      </c>
      <c r="Z14" s="17" t="s">
        <v>1147</v>
      </c>
      <c r="AA14" s="17" t="s">
        <v>1148</v>
      </c>
      <c r="AB14" s="17" t="s">
        <v>1149</v>
      </c>
      <c r="AC14" s="17" t="s">
        <v>1142</v>
      </c>
      <c r="AD14" s="19">
        <v>700000</v>
      </c>
      <c r="AE14" s="19"/>
      <c r="AF14" s="19">
        <v>700000</v>
      </c>
      <c r="AG14" s="1">
        <v>0</v>
      </c>
      <c r="AH14" s="1">
        <v>52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6</v>
      </c>
      <c r="AP14" s="1">
        <v>2</v>
      </c>
      <c r="AQ14" s="1">
        <v>6</v>
      </c>
      <c r="AR14" s="1">
        <v>0</v>
      </c>
      <c r="AS14" s="1">
        <v>52</v>
      </c>
      <c r="AT14" s="17" t="s">
        <v>1000</v>
      </c>
      <c r="AU14" t="s">
        <v>1001</v>
      </c>
      <c r="AV14" t="s">
        <v>1150</v>
      </c>
      <c r="AW14" t="str" cm="1">
        <f t="array" ref="AW14">_xlfn.IFS(AU14=" Housing Innovations in Energy Efficiency ", "HIEE", AU14=" State Housing Trust Fund ", "VHTF", AU14="", "", AU14=" Permanent Supportive Housing ", "PSH")</f>
        <v>VHTF</v>
      </c>
      <c r="AY14" t="e">
        <f>VLOOKUP(B14,'[1]Portfolio Tableau Data'!$C:$I,6,FALSE)</f>
        <v>#N/A</v>
      </c>
      <c r="AZ14" t="e">
        <f>VLOOKUP(B14,'[1]Portfolio Tableau Data'!$C:$I,7,FALSE)</f>
        <v>#N/A</v>
      </c>
      <c r="BA14" t="str">
        <f>CONCATENATE(BC14,BD14)</f>
        <v>FY 2021</v>
      </c>
      <c r="BC14" t="s">
        <v>1003</v>
      </c>
      <c r="BD14">
        <v>2021</v>
      </c>
    </row>
    <row r="15" spans="1:56">
      <c r="A15" s="17" t="s">
        <v>1151</v>
      </c>
      <c r="B15" s="17" t="s">
        <v>108</v>
      </c>
      <c r="C15" s="17" t="s">
        <v>1116</v>
      </c>
      <c r="D15" s="17" t="s">
        <v>1152</v>
      </c>
      <c r="E15" s="17" t="s">
        <v>45</v>
      </c>
      <c r="F15" s="17" t="s">
        <v>1153</v>
      </c>
      <c r="G15" s="17" t="s">
        <v>1154</v>
      </c>
      <c r="H15" s="17" t="s">
        <v>983</v>
      </c>
      <c r="I15" s="17" t="s">
        <v>1155</v>
      </c>
      <c r="J15" s="17" t="s">
        <v>998</v>
      </c>
      <c r="K15" s="17" t="s">
        <v>1156</v>
      </c>
      <c r="L15" s="17" t="s">
        <v>1157</v>
      </c>
      <c r="M15" s="17" t="s">
        <v>1158</v>
      </c>
      <c r="N15" s="17" t="s">
        <v>1154</v>
      </c>
      <c r="O15" s="17" t="s">
        <v>1159</v>
      </c>
      <c r="P15" s="18" t="str">
        <f>VLOOKUP(B15,Sheet1!A:C,2,FALSE)</f>
        <v>Rental New Construction</v>
      </c>
      <c r="Q15" s="17" t="s">
        <v>1160</v>
      </c>
      <c r="R15" s="17" t="s">
        <v>998</v>
      </c>
      <c r="S15" s="17" t="s">
        <v>1161</v>
      </c>
      <c r="T15" s="17" t="s">
        <v>1162</v>
      </c>
      <c r="U15" s="17" t="s">
        <v>992</v>
      </c>
      <c r="V15" s="17" t="s">
        <v>1163</v>
      </c>
      <c r="W15" s="17" t="s">
        <v>1164</v>
      </c>
      <c r="X15" s="17" t="s">
        <v>995</v>
      </c>
      <c r="Y15" s="17" t="s">
        <v>1165</v>
      </c>
      <c r="Z15" s="17" t="s">
        <v>1166</v>
      </c>
      <c r="AA15" s="17" t="s">
        <v>998</v>
      </c>
      <c r="AB15" s="17" t="s">
        <v>1167</v>
      </c>
      <c r="AC15" s="17" t="s">
        <v>1161</v>
      </c>
      <c r="AD15" s="19">
        <f>AX15</f>
        <v>700000</v>
      </c>
      <c r="AE15" s="19"/>
      <c r="AF15" s="19"/>
      <c r="AG15" s="1">
        <v>0</v>
      </c>
      <c r="AH15" s="1">
        <v>70</v>
      </c>
      <c r="AI15" s="1">
        <v>10</v>
      </c>
      <c r="AJ15" s="1">
        <v>0</v>
      </c>
      <c r="AK15" s="1">
        <v>0</v>
      </c>
      <c r="AL15" s="1"/>
      <c r="AM15" s="1"/>
      <c r="AN15" s="1">
        <v>0</v>
      </c>
      <c r="AO15" s="1">
        <v>8</v>
      </c>
      <c r="AP15" s="1">
        <v>2</v>
      </c>
      <c r="AQ15" s="1"/>
      <c r="AR15" s="1">
        <v>0</v>
      </c>
      <c r="AS15" s="1">
        <v>80</v>
      </c>
      <c r="AT15" s="17" t="s">
        <v>1152</v>
      </c>
      <c r="AW15" t="str">
        <f>VLOOKUP(B15,'[1]Portfolio Tableau Data'!$C:$G,5,FALSE)</f>
        <v>VHTF</v>
      </c>
      <c r="AX15" s="4">
        <f>VLOOKUP(B15,'[2]Apps Tableau'!$B:$K,10,FALSE)</f>
        <v>700000</v>
      </c>
      <c r="AY15" t="str">
        <f>VLOOKUP(B15,'[1]Portfolio Tableau Data- VHTF'!$C:$I,6,FALSE)</f>
        <v>Spring 2019</v>
      </c>
      <c r="AZ15" t="str">
        <f>VLOOKUP(B15,'[1]Portfolio Tableau Data- VHTF'!$C:$I,7,FALSE)</f>
        <v>N/A</v>
      </c>
      <c r="BA15" t="s">
        <v>109</v>
      </c>
    </row>
    <row r="16" spans="1:56">
      <c r="A16" s="17" t="s">
        <v>388</v>
      </c>
      <c r="B16" s="17" t="s">
        <v>426</v>
      </c>
      <c r="C16" s="17" t="s">
        <v>1010</v>
      </c>
      <c r="D16" s="17" t="s">
        <v>1011</v>
      </c>
      <c r="E16" s="17" t="s">
        <v>427</v>
      </c>
      <c r="F16" s="17" t="s">
        <v>1168</v>
      </c>
      <c r="G16" s="17" t="s">
        <v>1119</v>
      </c>
      <c r="H16" s="17" t="s">
        <v>983</v>
      </c>
      <c r="I16" s="17" t="s">
        <v>1120</v>
      </c>
      <c r="J16" s="17" t="s">
        <v>1169</v>
      </c>
      <c r="K16" s="17" t="s">
        <v>1170</v>
      </c>
      <c r="L16" s="17" t="s">
        <v>1171</v>
      </c>
      <c r="M16" s="17" t="s">
        <v>1172</v>
      </c>
      <c r="N16" s="17" t="s">
        <v>1173</v>
      </c>
      <c r="O16" s="17" t="s">
        <v>1174</v>
      </c>
      <c r="P16" s="18" t="s">
        <v>68</v>
      </c>
      <c r="Q16" s="17" t="s">
        <v>1141</v>
      </c>
      <c r="R16" s="17" t="s">
        <v>17</v>
      </c>
      <c r="S16" s="17" t="s">
        <v>1123</v>
      </c>
      <c r="T16" s="17" t="s">
        <v>1124</v>
      </c>
      <c r="U16" s="17" t="s">
        <v>1066</v>
      </c>
      <c r="V16" s="17" t="s">
        <v>1175</v>
      </c>
      <c r="W16" s="17" t="s">
        <v>1176</v>
      </c>
      <c r="X16" s="17" t="s">
        <v>995</v>
      </c>
      <c r="Y16" s="17" t="s">
        <v>1177</v>
      </c>
      <c r="Z16" s="17" t="s">
        <v>1178</v>
      </c>
      <c r="AA16" s="17" t="s">
        <v>998</v>
      </c>
      <c r="AB16" s="17" t="s">
        <v>1179</v>
      </c>
      <c r="AC16" s="17" t="s">
        <v>1123</v>
      </c>
      <c r="AD16" s="19">
        <v>100000</v>
      </c>
      <c r="AE16" s="19"/>
      <c r="AF16" s="19">
        <v>100000</v>
      </c>
      <c r="AG16" s="1">
        <v>0</v>
      </c>
      <c r="AH16" s="1">
        <v>105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11</v>
      </c>
      <c r="AP16" s="1">
        <v>3</v>
      </c>
      <c r="AQ16" s="1">
        <v>0</v>
      </c>
      <c r="AR16" s="1">
        <v>45</v>
      </c>
      <c r="AS16" s="1">
        <v>105</v>
      </c>
      <c r="AT16" s="17" t="s">
        <v>1000</v>
      </c>
      <c r="AU16" t="s">
        <v>1001</v>
      </c>
      <c r="AV16" t="s">
        <v>1027</v>
      </c>
      <c r="AW16" t="str" cm="1">
        <f t="array" ref="AW16">_xlfn.IFS(AU16=" Housing Innovations in Energy Efficiency ", "HIEE", AU16=" State Housing Trust Fund ", "VHTF", AU16="", "", AU16=" Permanent Supportive Housing ", "PSH")</f>
        <v>VHTF</v>
      </c>
      <c r="AY16" t="e">
        <f>VLOOKUP(B16,'[1]Portfolio Tableau Data'!$C:$I,6,FALSE)</f>
        <v>#N/A</v>
      </c>
      <c r="AZ16" t="e">
        <f>VLOOKUP(B16,'[1]Portfolio Tableau Data'!$C:$I,7,FALSE)</f>
        <v>#N/A</v>
      </c>
      <c r="BA16" t="str">
        <f>CONCATENATE(BC16,BD16)</f>
        <v>FY 2022</v>
      </c>
      <c r="BC16" t="s">
        <v>1003</v>
      </c>
      <c r="BD16">
        <v>2022</v>
      </c>
    </row>
    <row r="17" spans="1:56">
      <c r="A17" s="17" t="s">
        <v>1180</v>
      </c>
      <c r="B17" s="17" t="s">
        <v>261</v>
      </c>
      <c r="C17" s="17" t="s">
        <v>1116</v>
      </c>
      <c r="D17" s="17" t="s">
        <v>1117</v>
      </c>
      <c r="E17" s="17" t="s">
        <v>164</v>
      </c>
      <c r="F17" s="17" t="s">
        <v>1181</v>
      </c>
      <c r="G17" s="17" t="s">
        <v>1154</v>
      </c>
      <c r="H17" s="17" t="s">
        <v>983</v>
      </c>
      <c r="I17" s="17" t="s">
        <v>1159</v>
      </c>
      <c r="J17" s="17" t="s">
        <v>998</v>
      </c>
      <c r="K17" s="17" t="s">
        <v>1182</v>
      </c>
      <c r="L17" s="17" t="s">
        <v>1183</v>
      </c>
      <c r="M17" s="17" t="s">
        <v>1184</v>
      </c>
      <c r="N17" s="17" t="s">
        <v>1154</v>
      </c>
      <c r="O17" s="17" t="s">
        <v>1159</v>
      </c>
      <c r="P17" s="18" t="str">
        <f>VLOOKUP(B17,Sheet1!A:C,2,FALSE)</f>
        <v>Rental New Construction</v>
      </c>
      <c r="Q17" s="17" t="s">
        <v>1185</v>
      </c>
      <c r="R17" s="17" t="s">
        <v>998</v>
      </c>
      <c r="S17" s="17" t="s">
        <v>1186</v>
      </c>
      <c r="T17" s="17" t="s">
        <v>1162</v>
      </c>
      <c r="U17" s="17" t="s">
        <v>992</v>
      </c>
      <c r="V17" s="17" t="s">
        <v>1187</v>
      </c>
      <c r="W17" s="17" t="s">
        <v>1188</v>
      </c>
      <c r="X17" s="17" t="s">
        <v>995</v>
      </c>
      <c r="Y17" s="17" t="s">
        <v>1189</v>
      </c>
      <c r="Z17" s="17" t="s">
        <v>1190</v>
      </c>
      <c r="AA17" s="17" t="s">
        <v>998</v>
      </c>
      <c r="AB17" s="17" t="s">
        <v>1191</v>
      </c>
      <c r="AC17" s="17" t="s">
        <v>1186</v>
      </c>
      <c r="AD17" s="19">
        <f>AX17</f>
        <v>900000</v>
      </c>
      <c r="AE17" s="19"/>
      <c r="AF17" s="19"/>
      <c r="AG17" s="1">
        <v>8</v>
      </c>
      <c r="AH17" s="1">
        <v>69</v>
      </c>
      <c r="AI17" s="1">
        <v>0</v>
      </c>
      <c r="AJ17" s="1">
        <v>0</v>
      </c>
      <c r="AK17" s="1">
        <v>0</v>
      </c>
      <c r="AL17" s="1"/>
      <c r="AM17" s="1"/>
      <c r="AN17" s="1">
        <v>8</v>
      </c>
      <c r="AO17" s="1">
        <v>8</v>
      </c>
      <c r="AP17" s="1">
        <v>2</v>
      </c>
      <c r="AQ17" s="1"/>
      <c r="AR17" s="1">
        <v>0</v>
      </c>
      <c r="AS17" s="1">
        <v>77</v>
      </c>
      <c r="AT17" s="17" t="s">
        <v>1117</v>
      </c>
      <c r="AW17" t="str">
        <f>VLOOKUP(B17,'[1]Portfolio Tableau Data'!$C:$G,5,FALSE)</f>
        <v>VHTF</v>
      </c>
      <c r="AX17" s="4">
        <f>VLOOKUP(B17,'[2]Apps Tableau'!$B:$K,10,FALSE)</f>
        <v>900000</v>
      </c>
      <c r="AY17" t="str">
        <f>VLOOKUP(B17,'[1]Portfolio Tableau Data- VHTF'!$C:$I,6,FALSE)</f>
        <v>Fall 2020</v>
      </c>
      <c r="AZ17" t="str">
        <f>VLOOKUP(B17,'[1]Portfolio Tableau Data- VHTF'!$C:$I,7,FALSE)</f>
        <v>N/A</v>
      </c>
      <c r="BA17" t="s">
        <v>217</v>
      </c>
    </row>
    <row r="18" spans="1:56">
      <c r="A18" s="17" t="s">
        <v>1192</v>
      </c>
      <c r="B18" s="17" t="s">
        <v>429</v>
      </c>
      <c r="C18" s="17" t="s">
        <v>1010</v>
      </c>
      <c r="D18" s="17" t="s">
        <v>1011</v>
      </c>
      <c r="E18" s="17" t="s">
        <v>45</v>
      </c>
      <c r="F18" s="17" t="s">
        <v>1153</v>
      </c>
      <c r="G18" s="17" t="s">
        <v>1154</v>
      </c>
      <c r="H18" s="17" t="s">
        <v>983</v>
      </c>
      <c r="I18" s="17" t="s">
        <v>1155</v>
      </c>
      <c r="J18" s="17" t="s">
        <v>1193</v>
      </c>
      <c r="K18" s="17" t="s">
        <v>1194</v>
      </c>
      <c r="L18" s="17" t="s">
        <v>1195</v>
      </c>
      <c r="M18" s="17" t="s">
        <v>1196</v>
      </c>
      <c r="N18" s="17" t="s">
        <v>1154</v>
      </c>
      <c r="O18" s="17" t="s">
        <v>1197</v>
      </c>
      <c r="P18" s="18" t="s">
        <v>157</v>
      </c>
      <c r="Q18" s="17" t="s">
        <v>1198</v>
      </c>
      <c r="R18" s="17" t="s">
        <v>17</v>
      </c>
      <c r="S18" s="17" t="s">
        <v>1186</v>
      </c>
      <c r="T18" s="17" t="s">
        <v>1162</v>
      </c>
      <c r="U18" s="17" t="s">
        <v>992</v>
      </c>
      <c r="V18" s="17" t="s">
        <v>1199</v>
      </c>
      <c r="W18" s="17" t="s">
        <v>1200</v>
      </c>
      <c r="X18" s="17" t="s">
        <v>1201</v>
      </c>
      <c r="Y18" s="17" t="s">
        <v>1202</v>
      </c>
      <c r="Z18" s="17" t="s">
        <v>1203</v>
      </c>
      <c r="AA18" s="17" t="s">
        <v>998</v>
      </c>
      <c r="AB18" s="17" t="s">
        <v>1204</v>
      </c>
      <c r="AC18" s="17" t="s">
        <v>1186</v>
      </c>
      <c r="AD18" s="19">
        <v>700000</v>
      </c>
      <c r="AE18" s="19"/>
      <c r="AF18" s="19">
        <v>700000</v>
      </c>
      <c r="AG18" s="1">
        <v>0</v>
      </c>
      <c r="AH18" s="1">
        <v>163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13</v>
      </c>
      <c r="AP18" s="1">
        <v>4</v>
      </c>
      <c r="AQ18" s="1">
        <v>0</v>
      </c>
      <c r="AR18" s="1">
        <v>0</v>
      </c>
      <c r="AS18" s="1">
        <v>163</v>
      </c>
      <c r="AT18" s="17" t="s">
        <v>1000</v>
      </c>
      <c r="AU18" t="s">
        <v>1001</v>
      </c>
      <c r="AV18" t="s">
        <v>1027</v>
      </c>
      <c r="AW18" t="str" cm="1">
        <f t="array" ref="AW18">_xlfn.IFS(AU18=" Housing Innovations in Energy Efficiency ", "HIEE", AU18=" State Housing Trust Fund ", "VHTF", AU18="", "", AU18=" Permanent Supportive Housing ", "PSH")</f>
        <v>VHTF</v>
      </c>
      <c r="AY18" t="e">
        <f>VLOOKUP(B18,'[1]Portfolio Tableau Data'!$C:$I,6,FALSE)</f>
        <v>#N/A</v>
      </c>
      <c r="AZ18" t="e">
        <f>VLOOKUP(B18,'[1]Portfolio Tableau Data'!$C:$I,7,FALSE)</f>
        <v>#N/A</v>
      </c>
      <c r="BA18" t="str">
        <f>CONCATENATE(BC18,BD18)</f>
        <v>FY 2022</v>
      </c>
      <c r="BC18" t="s">
        <v>1003</v>
      </c>
      <c r="BD18">
        <v>2022</v>
      </c>
    </row>
    <row r="19" spans="1:56">
      <c r="A19" s="17" t="s">
        <v>1205</v>
      </c>
      <c r="B19" s="17" t="s">
        <v>321</v>
      </c>
      <c r="C19" s="17" t="s">
        <v>1010</v>
      </c>
      <c r="D19" s="17" t="s">
        <v>1011</v>
      </c>
      <c r="E19" s="17" t="s">
        <v>177</v>
      </c>
      <c r="F19" s="17" t="s">
        <v>1206</v>
      </c>
      <c r="G19" s="17" t="s">
        <v>16</v>
      </c>
      <c r="H19" s="17" t="s">
        <v>1207</v>
      </c>
      <c r="I19" s="17" t="s">
        <v>1208</v>
      </c>
      <c r="J19" s="17" t="s">
        <v>1209</v>
      </c>
      <c r="K19" s="17" t="s">
        <v>1210</v>
      </c>
      <c r="L19" s="17" t="s">
        <v>1049</v>
      </c>
      <c r="M19" s="17" t="s">
        <v>1211</v>
      </c>
      <c r="N19" s="17" t="s">
        <v>1212</v>
      </c>
      <c r="O19" s="17" t="s">
        <v>1213</v>
      </c>
      <c r="P19" s="18" t="s">
        <v>68</v>
      </c>
      <c r="Q19" s="17" t="s">
        <v>1051</v>
      </c>
      <c r="R19" s="17" t="s">
        <v>17</v>
      </c>
      <c r="S19" s="17" t="s">
        <v>1065</v>
      </c>
      <c r="T19" s="17" t="s">
        <v>1021</v>
      </c>
      <c r="U19" s="17" t="s">
        <v>1066</v>
      </c>
      <c r="V19" s="17" t="s">
        <v>1214</v>
      </c>
      <c r="W19" s="17" t="s">
        <v>1215</v>
      </c>
      <c r="X19" s="17" t="s">
        <v>995</v>
      </c>
      <c r="Y19" s="17" t="s">
        <v>1216</v>
      </c>
      <c r="Z19" s="17" t="s">
        <v>1217</v>
      </c>
      <c r="AA19" s="17" t="s">
        <v>998</v>
      </c>
      <c r="AB19" s="17" t="s">
        <v>1218</v>
      </c>
      <c r="AC19" s="17" t="s">
        <v>1065</v>
      </c>
      <c r="AD19" s="19">
        <v>700000</v>
      </c>
      <c r="AE19" s="19"/>
      <c r="AF19" s="19">
        <v>700000</v>
      </c>
      <c r="AG19" s="1">
        <v>5</v>
      </c>
      <c r="AH19" s="1">
        <v>62</v>
      </c>
      <c r="AI19" s="1">
        <v>0</v>
      </c>
      <c r="AJ19" s="1">
        <v>0</v>
      </c>
      <c r="AK19" s="1">
        <v>0</v>
      </c>
      <c r="AL19" s="1">
        <v>0</v>
      </c>
      <c r="AM19" s="1">
        <v>5</v>
      </c>
      <c r="AN19" s="1">
        <v>0</v>
      </c>
      <c r="AO19" s="1">
        <v>9</v>
      </c>
      <c r="AP19" s="1">
        <v>2</v>
      </c>
      <c r="AQ19" s="1">
        <v>0</v>
      </c>
      <c r="AR19" s="1">
        <v>0</v>
      </c>
      <c r="AS19" s="1">
        <v>67</v>
      </c>
      <c r="AT19" s="17" t="s">
        <v>1000</v>
      </c>
      <c r="AU19" t="s">
        <v>1001</v>
      </c>
      <c r="AV19" t="s">
        <v>1027</v>
      </c>
      <c r="AW19" t="str" cm="1">
        <f t="array" ref="AW19">_xlfn.IFS(AU19=" Housing Innovations in Energy Efficiency ", "HIEE", AU19=" State Housing Trust Fund ", "VHTF", AU19="", "", AU19=" Permanent Supportive Housing ", "PSH")</f>
        <v>VHTF</v>
      </c>
      <c r="AY19" t="e">
        <f>VLOOKUP(B19,'[1]Portfolio Tableau Data'!$C:$I,6,FALSE)</f>
        <v>#N/A</v>
      </c>
      <c r="AZ19" t="e">
        <f>VLOOKUP(B19,'[1]Portfolio Tableau Data'!$C:$I,7,FALSE)</f>
        <v>#N/A</v>
      </c>
      <c r="BA19" t="str">
        <f>CONCATENATE(BC19,BD19)</f>
        <v>FY 2022</v>
      </c>
      <c r="BC19" t="s">
        <v>1003</v>
      </c>
      <c r="BD19">
        <v>2022</v>
      </c>
    </row>
    <row r="20" spans="1:56">
      <c r="A20" s="17" t="s">
        <v>753</v>
      </c>
      <c r="B20" s="17" t="s">
        <v>431</v>
      </c>
      <c r="C20" s="17" t="s">
        <v>1010</v>
      </c>
      <c r="D20" s="17" t="s">
        <v>1011</v>
      </c>
      <c r="E20" s="17" t="s">
        <v>177</v>
      </c>
      <c r="F20" s="17" t="s">
        <v>1206</v>
      </c>
      <c r="G20" s="17" t="s">
        <v>16</v>
      </c>
      <c r="H20" s="17" t="s">
        <v>1207</v>
      </c>
      <c r="I20" s="17" t="s">
        <v>1208</v>
      </c>
      <c r="J20" s="17" t="s">
        <v>1219</v>
      </c>
      <c r="K20" s="17" t="s">
        <v>1194</v>
      </c>
      <c r="L20" s="17" t="s">
        <v>1049</v>
      </c>
      <c r="M20" s="17" t="s">
        <v>1220</v>
      </c>
      <c r="N20" s="17" t="s">
        <v>1212</v>
      </c>
      <c r="O20" s="17" t="s">
        <v>1213</v>
      </c>
      <c r="P20" s="18" t="s">
        <v>68</v>
      </c>
      <c r="Q20" s="17" t="s">
        <v>1141</v>
      </c>
      <c r="R20" s="17" t="s">
        <v>17</v>
      </c>
      <c r="S20" s="17" t="s">
        <v>1065</v>
      </c>
      <c r="T20" s="17" t="s">
        <v>1021</v>
      </c>
      <c r="U20" s="17" t="s">
        <v>1066</v>
      </c>
      <c r="V20" s="17" t="s">
        <v>1214</v>
      </c>
      <c r="W20" s="17" t="s">
        <v>1215</v>
      </c>
      <c r="X20" s="17" t="s">
        <v>995</v>
      </c>
      <c r="Y20" s="17" t="s">
        <v>1216</v>
      </c>
      <c r="Z20" s="17" t="s">
        <v>1217</v>
      </c>
      <c r="AA20" s="17" t="s">
        <v>998</v>
      </c>
      <c r="AB20" s="17" t="s">
        <v>1221</v>
      </c>
      <c r="AC20" s="17" t="s">
        <v>1065</v>
      </c>
      <c r="AD20" s="19">
        <v>700000</v>
      </c>
      <c r="AE20" s="19"/>
      <c r="AF20" s="19">
        <v>700000</v>
      </c>
      <c r="AG20" s="1">
        <v>7</v>
      </c>
      <c r="AH20" s="1">
        <v>36</v>
      </c>
      <c r="AI20" s="1">
        <v>24</v>
      </c>
      <c r="AJ20" s="1">
        <v>0</v>
      </c>
      <c r="AK20" s="1">
        <v>0</v>
      </c>
      <c r="AL20" s="1">
        <v>0</v>
      </c>
      <c r="AM20" s="1">
        <v>6</v>
      </c>
      <c r="AN20" s="1">
        <v>0</v>
      </c>
      <c r="AO20" s="1">
        <v>9</v>
      </c>
      <c r="AP20" s="1">
        <v>2</v>
      </c>
      <c r="AQ20" s="1">
        <v>7</v>
      </c>
      <c r="AR20" s="1">
        <v>0</v>
      </c>
      <c r="AS20" s="1">
        <v>67</v>
      </c>
      <c r="AT20" s="17" t="s">
        <v>1000</v>
      </c>
      <c r="AU20" t="s">
        <v>1001</v>
      </c>
      <c r="AV20" t="s">
        <v>1027</v>
      </c>
      <c r="AW20" t="str" cm="1">
        <f t="array" ref="AW20">_xlfn.IFS(AU20=" Housing Innovations in Energy Efficiency ", "HIEE", AU20=" State Housing Trust Fund ", "VHTF", AU20="", "", AU20=" Permanent Supportive Housing ", "PSH")</f>
        <v>VHTF</v>
      </c>
      <c r="AY20" t="e">
        <f>VLOOKUP(B20,'[1]Portfolio Tableau Data'!$C:$I,6,FALSE)</f>
        <v>#N/A</v>
      </c>
      <c r="AZ20" t="e">
        <f>VLOOKUP(B20,'[1]Portfolio Tableau Data'!$C:$I,7,FALSE)</f>
        <v>#N/A</v>
      </c>
      <c r="BA20" t="str">
        <f>CONCATENATE(BC20,BD20)</f>
        <v>FY 2022</v>
      </c>
      <c r="BC20" t="s">
        <v>1003</v>
      </c>
      <c r="BD20">
        <v>2022</v>
      </c>
    </row>
    <row r="21" spans="1:56">
      <c r="A21" s="17" t="s">
        <v>311</v>
      </c>
      <c r="B21" s="17" t="s">
        <v>433</v>
      </c>
      <c r="C21" s="17" t="s">
        <v>1010</v>
      </c>
      <c r="D21" s="17" t="s">
        <v>1011</v>
      </c>
      <c r="E21" s="17" t="s">
        <v>365</v>
      </c>
      <c r="F21" s="17" t="s">
        <v>1222</v>
      </c>
      <c r="G21" s="17" t="s">
        <v>1223</v>
      </c>
      <c r="H21" s="17" t="s">
        <v>998</v>
      </c>
      <c r="I21" s="17" t="s">
        <v>1224</v>
      </c>
      <c r="J21" s="17" t="s">
        <v>1225</v>
      </c>
      <c r="K21" s="17" t="s">
        <v>1170</v>
      </c>
      <c r="L21" s="17" t="s">
        <v>1226</v>
      </c>
      <c r="M21" s="17" t="s">
        <v>1227</v>
      </c>
      <c r="N21" s="17" t="s">
        <v>1059</v>
      </c>
      <c r="O21" s="17" t="s">
        <v>1060</v>
      </c>
      <c r="P21" s="18" t="s">
        <v>68</v>
      </c>
      <c r="Q21" s="17" t="s">
        <v>1228</v>
      </c>
      <c r="R21" s="17" t="s">
        <v>17</v>
      </c>
      <c r="S21" s="17" t="s">
        <v>1229</v>
      </c>
      <c r="T21" s="17" t="s">
        <v>1124</v>
      </c>
      <c r="U21" s="17" t="s">
        <v>1066</v>
      </c>
      <c r="V21" s="17" t="s">
        <v>1230</v>
      </c>
      <c r="W21" s="17" t="s">
        <v>1231</v>
      </c>
      <c r="X21" s="17" t="s">
        <v>1201</v>
      </c>
      <c r="Y21" s="17" t="s">
        <v>1232</v>
      </c>
      <c r="Z21" s="17" t="s">
        <v>1233</v>
      </c>
      <c r="AA21" s="17" t="s">
        <v>998</v>
      </c>
      <c r="AB21" s="17" t="s">
        <v>1234</v>
      </c>
      <c r="AC21" s="17" t="s">
        <v>1229</v>
      </c>
      <c r="AD21" s="19">
        <v>900000</v>
      </c>
      <c r="AE21" s="19"/>
      <c r="AF21" s="19">
        <v>900000</v>
      </c>
      <c r="AG21" s="1">
        <v>11</v>
      </c>
      <c r="AH21" s="1">
        <v>64</v>
      </c>
      <c r="AI21" s="1">
        <v>10</v>
      </c>
      <c r="AJ21" s="1">
        <v>0</v>
      </c>
      <c r="AK21" s="1">
        <v>0</v>
      </c>
      <c r="AL21" s="1">
        <v>0</v>
      </c>
      <c r="AM21" s="1">
        <v>11</v>
      </c>
      <c r="AN21" s="1">
        <v>6</v>
      </c>
      <c r="AO21" s="1">
        <v>7</v>
      </c>
      <c r="AP21" s="1">
        <v>2</v>
      </c>
      <c r="AQ21" s="1">
        <v>0</v>
      </c>
      <c r="AR21" s="1">
        <v>0</v>
      </c>
      <c r="AS21" s="1">
        <v>85</v>
      </c>
      <c r="AT21" s="17" t="s">
        <v>1000</v>
      </c>
      <c r="AU21" t="s">
        <v>1001</v>
      </c>
      <c r="AV21" t="s">
        <v>1027</v>
      </c>
      <c r="AW21" t="str" cm="1">
        <f t="array" ref="AW21">_xlfn.IFS(AU21=" Housing Innovations in Energy Efficiency ", "HIEE", AU21=" State Housing Trust Fund ", "VHTF", AU21="", "", AU21=" Permanent Supportive Housing ", "PSH")</f>
        <v>VHTF</v>
      </c>
      <c r="AY21" t="e">
        <f>VLOOKUP(B21,'[1]Portfolio Tableau Data'!$C:$I,6,FALSE)</f>
        <v>#N/A</v>
      </c>
      <c r="AZ21" t="e">
        <f>VLOOKUP(B21,'[1]Portfolio Tableau Data'!$C:$I,7,FALSE)</f>
        <v>#N/A</v>
      </c>
      <c r="BA21" t="str">
        <f>CONCATENATE(BC21,BD21)</f>
        <v>FY 2022</v>
      </c>
      <c r="BC21" t="s">
        <v>1003</v>
      </c>
      <c r="BD21">
        <v>2022</v>
      </c>
    </row>
    <row r="22" spans="1:56">
      <c r="A22" s="17" t="s">
        <v>1235</v>
      </c>
      <c r="B22" s="17" t="s">
        <v>326</v>
      </c>
      <c r="C22" s="17" t="s">
        <v>1010</v>
      </c>
      <c r="D22" s="17" t="s">
        <v>1011</v>
      </c>
      <c r="E22" s="17" t="s">
        <v>327</v>
      </c>
      <c r="F22" s="17" t="s">
        <v>1236</v>
      </c>
      <c r="G22" s="17" t="s">
        <v>1237</v>
      </c>
      <c r="H22" s="17" t="s">
        <v>998</v>
      </c>
      <c r="I22" s="17" t="s">
        <v>1238</v>
      </c>
      <c r="J22" s="17" t="s">
        <v>1239</v>
      </c>
      <c r="K22" s="17" t="s">
        <v>1240</v>
      </c>
      <c r="L22" s="17" t="s">
        <v>1241</v>
      </c>
      <c r="M22" s="17" t="s">
        <v>1242</v>
      </c>
      <c r="N22" s="17" t="s">
        <v>1243</v>
      </c>
      <c r="O22" s="17" t="s">
        <v>1244</v>
      </c>
      <c r="P22" s="18" t="s">
        <v>68</v>
      </c>
      <c r="Q22" s="17" t="s">
        <v>1141</v>
      </c>
      <c r="R22" s="17" t="s">
        <v>17</v>
      </c>
      <c r="S22" s="17" t="s">
        <v>1161</v>
      </c>
      <c r="T22" s="17" t="s">
        <v>1162</v>
      </c>
      <c r="U22" s="17" t="s">
        <v>1066</v>
      </c>
      <c r="V22" s="17" t="s">
        <v>1245</v>
      </c>
      <c r="W22" s="17" t="s">
        <v>1246</v>
      </c>
      <c r="X22" s="17" t="s">
        <v>995</v>
      </c>
      <c r="Y22" s="17" t="s">
        <v>1247</v>
      </c>
      <c r="Z22" s="17" t="s">
        <v>1248</v>
      </c>
      <c r="AA22" s="17" t="s">
        <v>1249</v>
      </c>
      <c r="AB22" s="17" t="s">
        <v>1250</v>
      </c>
      <c r="AC22" s="17" t="s">
        <v>1161</v>
      </c>
      <c r="AD22" s="19">
        <v>900000</v>
      </c>
      <c r="AE22" s="19"/>
      <c r="AF22" s="19">
        <v>900000</v>
      </c>
      <c r="AG22" s="1">
        <v>0</v>
      </c>
      <c r="AH22" s="1">
        <v>75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6</v>
      </c>
      <c r="AP22" s="1">
        <v>2</v>
      </c>
      <c r="AQ22" s="1">
        <v>8</v>
      </c>
      <c r="AR22" s="1">
        <v>0</v>
      </c>
      <c r="AS22" s="1">
        <v>75</v>
      </c>
      <c r="AT22" s="17" t="s">
        <v>1000</v>
      </c>
      <c r="AU22" t="s">
        <v>1001</v>
      </c>
      <c r="AV22" t="s">
        <v>1027</v>
      </c>
      <c r="AW22" t="str" cm="1">
        <f t="array" ref="AW22">_xlfn.IFS(AU22=" Housing Innovations in Energy Efficiency ", "HIEE", AU22=" State Housing Trust Fund ", "VHTF", AU22="", "", AU22=" Permanent Supportive Housing ", "PSH")</f>
        <v>VHTF</v>
      </c>
      <c r="AY22" t="e">
        <f>VLOOKUP(B22,'[1]Portfolio Tableau Data'!$C:$I,6,FALSE)</f>
        <v>#N/A</v>
      </c>
      <c r="AZ22" t="e">
        <f>VLOOKUP(B22,'[1]Portfolio Tableau Data'!$C:$I,7,FALSE)</f>
        <v>#N/A</v>
      </c>
      <c r="BA22" t="str">
        <f>CONCATENATE(BC22,BD22)</f>
        <v>FY 2022</v>
      </c>
      <c r="BC22" t="s">
        <v>1003</v>
      </c>
      <c r="BD22">
        <v>2022</v>
      </c>
    </row>
    <row r="23" spans="1:56">
      <c r="A23" s="17" t="s">
        <v>1251</v>
      </c>
      <c r="B23" s="17" t="s">
        <v>329</v>
      </c>
      <c r="C23" s="17" t="s">
        <v>1010</v>
      </c>
      <c r="D23" s="17" t="s">
        <v>1011</v>
      </c>
      <c r="E23" s="17" t="s">
        <v>327</v>
      </c>
      <c r="F23" s="17" t="s">
        <v>1236</v>
      </c>
      <c r="G23" s="17" t="s">
        <v>1237</v>
      </c>
      <c r="H23" s="17" t="s">
        <v>998</v>
      </c>
      <c r="I23" s="17" t="s">
        <v>1238</v>
      </c>
      <c r="J23" s="17" t="s">
        <v>1252</v>
      </c>
      <c r="K23" s="17" t="s">
        <v>1240</v>
      </c>
      <c r="L23" s="17" t="s">
        <v>1241</v>
      </c>
      <c r="M23" s="17" t="s">
        <v>1242</v>
      </c>
      <c r="N23" s="17" t="s">
        <v>1243</v>
      </c>
      <c r="O23" s="17" t="s">
        <v>1244</v>
      </c>
      <c r="P23" s="18" t="s">
        <v>68</v>
      </c>
      <c r="Q23" s="17" t="s">
        <v>1141</v>
      </c>
      <c r="R23" s="17" t="s">
        <v>17</v>
      </c>
      <c r="S23" s="17" t="s">
        <v>1161</v>
      </c>
      <c r="T23" s="17" t="s">
        <v>1162</v>
      </c>
      <c r="U23" s="17" t="s">
        <v>1066</v>
      </c>
      <c r="V23" s="17" t="s">
        <v>1245</v>
      </c>
      <c r="W23" s="17" t="s">
        <v>1246</v>
      </c>
      <c r="X23" s="17" t="s">
        <v>995</v>
      </c>
      <c r="Y23" s="17" t="s">
        <v>1247</v>
      </c>
      <c r="Z23" s="17" t="s">
        <v>1248</v>
      </c>
      <c r="AA23" s="17" t="s">
        <v>1249</v>
      </c>
      <c r="AB23" s="17" t="s">
        <v>1253</v>
      </c>
      <c r="AC23" s="17" t="s">
        <v>1161</v>
      </c>
      <c r="AD23" s="19">
        <v>900000</v>
      </c>
      <c r="AE23" s="19"/>
      <c r="AF23" s="19">
        <v>900000</v>
      </c>
      <c r="AG23" s="1">
        <v>16</v>
      </c>
      <c r="AH23" s="1">
        <v>59</v>
      </c>
      <c r="AI23" s="1">
        <v>0</v>
      </c>
      <c r="AJ23" s="1">
        <v>0</v>
      </c>
      <c r="AK23" s="1">
        <v>0</v>
      </c>
      <c r="AL23" s="1">
        <v>0</v>
      </c>
      <c r="AM23" s="1">
        <v>9</v>
      </c>
      <c r="AN23" s="1">
        <v>0</v>
      </c>
      <c r="AO23" s="1">
        <v>9</v>
      </c>
      <c r="AP23" s="1">
        <v>4</v>
      </c>
      <c r="AQ23" s="1">
        <v>8</v>
      </c>
      <c r="AR23" s="1">
        <v>0</v>
      </c>
      <c r="AS23" s="1">
        <v>75</v>
      </c>
      <c r="AT23" s="17" t="s">
        <v>1000</v>
      </c>
      <c r="AU23" t="s">
        <v>1001</v>
      </c>
      <c r="AV23" t="s">
        <v>1027</v>
      </c>
      <c r="AW23" t="str" cm="1">
        <f t="array" ref="AW23">_xlfn.IFS(AU23=" Housing Innovations in Energy Efficiency ", "HIEE", AU23=" State Housing Trust Fund ", "VHTF", AU23="", "", AU23=" Permanent Supportive Housing ", "PSH")</f>
        <v>VHTF</v>
      </c>
      <c r="AY23" t="e">
        <f>VLOOKUP(B23,'[1]Portfolio Tableau Data'!$C:$I,6,FALSE)</f>
        <v>#N/A</v>
      </c>
      <c r="AZ23" t="e">
        <f>VLOOKUP(B23,'[1]Portfolio Tableau Data'!$C:$I,7,FALSE)</f>
        <v>#N/A</v>
      </c>
      <c r="BA23" t="str">
        <f>CONCATENATE(BC23,BD23)</f>
        <v>FY 2022</v>
      </c>
      <c r="BC23" t="s">
        <v>1003</v>
      </c>
      <c r="BD23">
        <v>2022</v>
      </c>
    </row>
    <row r="24" spans="1:56">
      <c r="A24" s="17" t="s">
        <v>1254</v>
      </c>
      <c r="B24" s="17" t="s">
        <v>821</v>
      </c>
      <c r="C24" s="17" t="s">
        <v>1029</v>
      </c>
      <c r="D24" s="17" t="s">
        <v>1030</v>
      </c>
      <c r="E24" s="17" t="s">
        <v>45</v>
      </c>
      <c r="F24" s="17" t="s">
        <v>1153</v>
      </c>
      <c r="G24" s="17" t="s">
        <v>1154</v>
      </c>
      <c r="H24" s="17" t="s">
        <v>983</v>
      </c>
      <c r="I24" s="17" t="s">
        <v>1155</v>
      </c>
      <c r="J24" s="17" t="s">
        <v>1255</v>
      </c>
      <c r="K24" s="17" t="s">
        <v>1256</v>
      </c>
      <c r="L24" s="17" t="s">
        <v>1257</v>
      </c>
      <c r="M24" s="17" t="s">
        <v>1258</v>
      </c>
      <c r="N24" s="17" t="s">
        <v>1259</v>
      </c>
      <c r="O24" s="17" t="s">
        <v>1260</v>
      </c>
      <c r="P24" s="18" t="s">
        <v>68</v>
      </c>
      <c r="Q24" s="17" t="s">
        <v>1261</v>
      </c>
      <c r="R24" s="17" t="s">
        <v>17</v>
      </c>
      <c r="S24" s="17" t="s">
        <v>1161</v>
      </c>
      <c r="T24" s="17" t="s">
        <v>1162</v>
      </c>
      <c r="U24" s="17" t="s">
        <v>992</v>
      </c>
      <c r="V24" s="17" t="s">
        <v>1175</v>
      </c>
      <c r="W24" s="17" t="s">
        <v>1262</v>
      </c>
      <c r="X24" s="17" t="s">
        <v>1201</v>
      </c>
      <c r="Y24" s="17" t="s">
        <v>1263</v>
      </c>
      <c r="Z24" s="17" t="s">
        <v>1264</v>
      </c>
      <c r="AA24" s="17" t="s">
        <v>998</v>
      </c>
      <c r="AB24" s="17" t="s">
        <v>1265</v>
      </c>
      <c r="AC24" s="17" t="s">
        <v>1161</v>
      </c>
      <c r="AD24" s="19">
        <v>700000</v>
      </c>
      <c r="AE24" s="19"/>
      <c r="AF24" s="19">
        <v>700000</v>
      </c>
      <c r="AG24" s="1">
        <v>0</v>
      </c>
      <c r="AH24" s="1">
        <v>65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9</v>
      </c>
      <c r="AP24" s="1">
        <v>2</v>
      </c>
      <c r="AQ24" s="1">
        <v>0</v>
      </c>
      <c r="AR24" s="1">
        <v>0</v>
      </c>
      <c r="AS24" s="1">
        <v>65</v>
      </c>
      <c r="AT24" s="17" t="s">
        <v>1000</v>
      </c>
      <c r="AU24" t="s">
        <v>1001</v>
      </c>
      <c r="AV24" t="s">
        <v>1045</v>
      </c>
      <c r="AW24" t="str" cm="1">
        <f t="array" ref="AW24">_xlfn.IFS(AU24=" Housing Innovations in Energy Efficiency ", "HIEE", AU24=" State Housing Trust Fund ", "VHTF", AU24="", "", AU24=" Permanent Supportive Housing ", "PSH")</f>
        <v>VHTF</v>
      </c>
      <c r="AY24" t="e">
        <f>VLOOKUP(B24,'[1]Portfolio Tableau Data'!$C:$I,6,FALSE)</f>
        <v>#N/A</v>
      </c>
      <c r="AZ24" t="e">
        <f>VLOOKUP(B24,'[1]Portfolio Tableau Data'!$C:$I,7,FALSE)</f>
        <v>#N/A</v>
      </c>
      <c r="BA24" t="str">
        <f>CONCATENATE(BC24,BD24)</f>
        <v>FY 2024</v>
      </c>
      <c r="BC24" t="s">
        <v>1003</v>
      </c>
      <c r="BD24">
        <v>2024</v>
      </c>
    </row>
    <row r="25" spans="1:56">
      <c r="A25" s="17" t="s">
        <v>1266</v>
      </c>
      <c r="B25" s="17" t="s">
        <v>823</v>
      </c>
      <c r="C25" s="17" t="s">
        <v>1029</v>
      </c>
      <c r="D25" s="17" t="s">
        <v>1030</v>
      </c>
      <c r="E25" s="17" t="s">
        <v>45</v>
      </c>
      <c r="F25" s="17" t="s">
        <v>1153</v>
      </c>
      <c r="G25" s="17" t="s">
        <v>1154</v>
      </c>
      <c r="H25" s="17" t="s">
        <v>983</v>
      </c>
      <c r="I25" s="17" t="s">
        <v>1155</v>
      </c>
      <c r="J25" s="17" t="s">
        <v>1267</v>
      </c>
      <c r="K25" s="17" t="s">
        <v>1256</v>
      </c>
      <c r="L25" s="17" t="s">
        <v>1257</v>
      </c>
      <c r="M25" s="17" t="s">
        <v>1258</v>
      </c>
      <c r="N25" s="17" t="s">
        <v>1259</v>
      </c>
      <c r="O25" s="17" t="s">
        <v>1260</v>
      </c>
      <c r="P25" s="18" t="s">
        <v>68</v>
      </c>
      <c r="Q25" s="17" t="s">
        <v>1268</v>
      </c>
      <c r="R25" s="17" t="s">
        <v>17</v>
      </c>
      <c r="S25" s="17" t="s">
        <v>1269</v>
      </c>
      <c r="T25" s="17" t="s">
        <v>1162</v>
      </c>
      <c r="U25" s="17" t="s">
        <v>992</v>
      </c>
      <c r="V25" s="17" t="s">
        <v>1175</v>
      </c>
      <c r="W25" s="17" t="s">
        <v>1262</v>
      </c>
      <c r="X25" s="17" t="s">
        <v>1201</v>
      </c>
      <c r="Y25" s="17" t="s">
        <v>1263</v>
      </c>
      <c r="Z25" s="17" t="s">
        <v>1264</v>
      </c>
      <c r="AA25" s="17" t="s">
        <v>998</v>
      </c>
      <c r="AB25" s="17" t="s">
        <v>1270</v>
      </c>
      <c r="AC25" s="17" t="s">
        <v>1269</v>
      </c>
      <c r="AD25" s="19">
        <v>700000</v>
      </c>
      <c r="AE25" s="19"/>
      <c r="AF25" s="19">
        <v>700000</v>
      </c>
      <c r="AG25" s="1">
        <v>7</v>
      </c>
      <c r="AH25" s="1">
        <v>58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9</v>
      </c>
      <c r="AP25" s="1">
        <v>1</v>
      </c>
      <c r="AQ25" s="1">
        <v>0</v>
      </c>
      <c r="AR25" s="1">
        <v>0</v>
      </c>
      <c r="AS25" s="1">
        <v>65</v>
      </c>
      <c r="AT25" s="17" t="s">
        <v>1000</v>
      </c>
      <c r="AU25" t="s">
        <v>1001</v>
      </c>
      <c r="AV25" t="s">
        <v>1045</v>
      </c>
      <c r="AW25" t="str" cm="1">
        <f t="array" ref="AW25">_xlfn.IFS(AU25=" Housing Innovations in Energy Efficiency ", "HIEE", AU25=" State Housing Trust Fund ", "VHTF", AU25="", "", AU25=" Permanent Supportive Housing ", "PSH")</f>
        <v>VHTF</v>
      </c>
      <c r="AY25" t="e">
        <f>VLOOKUP(B25,'[1]Portfolio Tableau Data'!$C:$I,6,FALSE)</f>
        <v>#N/A</v>
      </c>
      <c r="AZ25" t="e">
        <f>VLOOKUP(B25,'[1]Portfolio Tableau Data'!$C:$I,7,FALSE)</f>
        <v>#N/A</v>
      </c>
      <c r="BA25" t="str">
        <f>CONCATENATE(BC25,BD25)</f>
        <v>FY 2024</v>
      </c>
      <c r="BC25" t="s">
        <v>1003</v>
      </c>
      <c r="BD25">
        <v>2024</v>
      </c>
    </row>
    <row r="26" spans="1:56">
      <c r="A26" s="17" t="s">
        <v>1271</v>
      </c>
      <c r="B26" s="17" t="s">
        <v>1272</v>
      </c>
      <c r="C26" s="17" t="s">
        <v>1029</v>
      </c>
      <c r="D26" s="17" t="s">
        <v>1030</v>
      </c>
      <c r="E26" s="17" t="s">
        <v>239</v>
      </c>
      <c r="F26" s="17" t="s">
        <v>1273</v>
      </c>
      <c r="G26" s="17" t="s">
        <v>1274</v>
      </c>
      <c r="H26" s="17" t="s">
        <v>998</v>
      </c>
      <c r="I26" s="17" t="s">
        <v>1275</v>
      </c>
      <c r="J26" s="17" t="s">
        <v>1276</v>
      </c>
      <c r="K26" s="17" t="s">
        <v>1277</v>
      </c>
      <c r="L26" s="17" t="s">
        <v>1278</v>
      </c>
      <c r="M26" s="17" t="s">
        <v>1279</v>
      </c>
      <c r="N26" s="17" t="s">
        <v>1280</v>
      </c>
      <c r="O26" s="17" t="s">
        <v>1281</v>
      </c>
      <c r="P26" s="18" t="s">
        <v>68</v>
      </c>
      <c r="Q26" s="17" t="s">
        <v>989</v>
      </c>
      <c r="R26" s="17" t="s">
        <v>1282</v>
      </c>
      <c r="S26" s="17" t="s">
        <v>1283</v>
      </c>
      <c r="T26" s="17" t="s">
        <v>1124</v>
      </c>
      <c r="U26" s="17" t="s">
        <v>1066</v>
      </c>
      <c r="V26" s="17" t="s">
        <v>1284</v>
      </c>
      <c r="W26" s="17" t="s">
        <v>1285</v>
      </c>
      <c r="X26" s="17" t="s">
        <v>995</v>
      </c>
      <c r="Y26" s="17" t="s">
        <v>1286</v>
      </c>
      <c r="Z26" s="17" t="s">
        <v>1287</v>
      </c>
      <c r="AA26" s="17" t="s">
        <v>998</v>
      </c>
      <c r="AB26" s="17" t="s">
        <v>1288</v>
      </c>
      <c r="AC26" s="17" t="s">
        <v>1283</v>
      </c>
      <c r="AD26" s="19">
        <v>900000</v>
      </c>
      <c r="AE26" s="19"/>
      <c r="AF26" s="19"/>
      <c r="AG26" s="1">
        <v>13</v>
      </c>
      <c r="AH26" s="1">
        <v>12</v>
      </c>
      <c r="AI26" s="1">
        <v>25</v>
      </c>
      <c r="AJ26" s="1">
        <v>0</v>
      </c>
      <c r="AK26" s="1">
        <v>0</v>
      </c>
      <c r="AL26" s="1">
        <v>0</v>
      </c>
      <c r="AM26" s="1">
        <v>11</v>
      </c>
      <c r="AN26" s="1">
        <v>8</v>
      </c>
      <c r="AO26" s="1">
        <v>9</v>
      </c>
      <c r="AP26" s="1">
        <v>1</v>
      </c>
      <c r="AQ26" s="1">
        <v>0</v>
      </c>
      <c r="AR26" s="1">
        <v>0</v>
      </c>
      <c r="AS26" s="1">
        <v>50</v>
      </c>
      <c r="AT26" s="17" t="s">
        <v>1000</v>
      </c>
      <c r="AU26" t="s">
        <v>1001</v>
      </c>
      <c r="AV26" t="s">
        <v>1045</v>
      </c>
      <c r="AW26" t="str" cm="1">
        <f t="array" ref="AW26">_xlfn.IFS(AU26=" Housing Innovations in Energy Efficiency ", "HIEE", AU26=" State Housing Trust Fund ", "VHTF", AU26="", "", AU26=" Permanent Supportive Housing ", "PSH")</f>
        <v>VHTF</v>
      </c>
      <c r="AY26" t="e">
        <f>VLOOKUP(B26,'[1]Portfolio Tableau Data'!$C:$I,6,FALSE)</f>
        <v>#N/A</v>
      </c>
      <c r="AZ26" t="e">
        <f>VLOOKUP(B26,'[1]Portfolio Tableau Data'!$C:$I,7,FALSE)</f>
        <v>#N/A</v>
      </c>
      <c r="BA26" t="str">
        <f>CONCATENATE(BC26,BD26)</f>
        <v>FY 2024</v>
      </c>
      <c r="BC26" t="s">
        <v>1003</v>
      </c>
      <c r="BD26">
        <v>2024</v>
      </c>
    </row>
    <row r="27" spans="1:56">
      <c r="A27" s="17" t="s">
        <v>1289</v>
      </c>
      <c r="B27" s="17" t="s">
        <v>31</v>
      </c>
      <c r="C27" s="17" t="s">
        <v>1116</v>
      </c>
      <c r="D27" s="17" t="s">
        <v>1152</v>
      </c>
      <c r="E27" s="17" t="s">
        <v>32</v>
      </c>
      <c r="F27" s="17" t="s">
        <v>1012</v>
      </c>
      <c r="G27" s="17" t="s">
        <v>1013</v>
      </c>
      <c r="H27" s="17" t="s">
        <v>983</v>
      </c>
      <c r="I27" s="17" t="s">
        <v>1014</v>
      </c>
      <c r="J27" s="17" t="s">
        <v>998</v>
      </c>
      <c r="K27" s="17" t="s">
        <v>1290</v>
      </c>
      <c r="L27" s="17" t="s">
        <v>1291</v>
      </c>
      <c r="M27" s="17" t="s">
        <v>1292</v>
      </c>
      <c r="N27" s="17" t="s">
        <v>1013</v>
      </c>
      <c r="O27" s="17" t="s">
        <v>1293</v>
      </c>
      <c r="P27" s="18" t="str">
        <f>VLOOKUP(B27,Sheet1!A:C,2,FALSE)</f>
        <v>Rental Rehab</v>
      </c>
      <c r="Q27" s="17" t="s">
        <v>1294</v>
      </c>
      <c r="R27" s="17" t="s">
        <v>998</v>
      </c>
      <c r="S27" s="17" t="s">
        <v>1020</v>
      </c>
      <c r="T27" s="17" t="s">
        <v>1021</v>
      </c>
      <c r="U27" s="17" t="s">
        <v>992</v>
      </c>
      <c r="V27" s="17" t="s">
        <v>1295</v>
      </c>
      <c r="W27" s="17" t="s">
        <v>1296</v>
      </c>
      <c r="X27" s="17" t="s">
        <v>1297</v>
      </c>
      <c r="Y27" s="17" t="s">
        <v>1298</v>
      </c>
      <c r="Z27" s="17" t="s">
        <v>1299</v>
      </c>
      <c r="AA27" s="17" t="s">
        <v>998</v>
      </c>
      <c r="AB27" s="17" t="s">
        <v>1300</v>
      </c>
      <c r="AC27" s="17" t="s">
        <v>1020</v>
      </c>
      <c r="AD27" s="19">
        <f>AX27</f>
        <v>550000</v>
      </c>
      <c r="AE27" s="19"/>
      <c r="AF27" s="19"/>
      <c r="AG27" s="1">
        <v>0</v>
      </c>
      <c r="AH27" s="1">
        <v>50</v>
      </c>
      <c r="AI27" s="1">
        <v>0</v>
      </c>
      <c r="AJ27" s="1">
        <v>0</v>
      </c>
      <c r="AK27" s="1">
        <v>0</v>
      </c>
      <c r="AL27" s="1"/>
      <c r="AM27" s="1"/>
      <c r="AN27" s="1">
        <v>0</v>
      </c>
      <c r="AO27" s="1">
        <v>8</v>
      </c>
      <c r="AP27" s="1">
        <v>2</v>
      </c>
      <c r="AQ27" s="1"/>
      <c r="AR27" s="1">
        <v>0</v>
      </c>
      <c r="AS27" s="1">
        <v>50</v>
      </c>
      <c r="AT27" s="17" t="s">
        <v>1152</v>
      </c>
      <c r="AW27" t="str">
        <f>VLOOKUP(B27,'[1]Portfolio Tableau Data'!$C:$G,5,FALSE)</f>
        <v>VHTF</v>
      </c>
      <c r="AX27" s="4">
        <f>VLOOKUP(B27,'[2]Apps Tableau'!$B:$K,10,FALSE)</f>
        <v>550000</v>
      </c>
      <c r="AY27" t="str">
        <f>VLOOKUP(B27,'[1]Portfolio Tableau Data- VHTF'!$C:$I,6,FALSE)</f>
        <v>Fall 2016</v>
      </c>
      <c r="AZ27" t="str">
        <f>VLOOKUP(B27,'[1]Portfolio Tableau Data- VHTF'!$C:$I,7,FALSE)</f>
        <v>N/A</v>
      </c>
      <c r="BA27" t="s">
        <v>15</v>
      </c>
    </row>
    <row r="28" spans="1:56">
      <c r="A28" s="17" t="s">
        <v>1301</v>
      </c>
      <c r="B28" s="17" t="s">
        <v>825</v>
      </c>
      <c r="C28" s="17" t="s">
        <v>1029</v>
      </c>
      <c r="D28" s="17" t="s">
        <v>1030</v>
      </c>
      <c r="E28" s="17" t="s">
        <v>220</v>
      </c>
      <c r="F28" s="17" t="s">
        <v>1302</v>
      </c>
      <c r="G28" s="17" t="s">
        <v>1303</v>
      </c>
      <c r="H28" s="17" t="s">
        <v>983</v>
      </c>
      <c r="I28" s="17" t="s">
        <v>1304</v>
      </c>
      <c r="J28" s="17" t="s">
        <v>1305</v>
      </c>
      <c r="K28" s="17" t="s">
        <v>1034</v>
      </c>
      <c r="L28" s="17" t="s">
        <v>1306</v>
      </c>
      <c r="M28" s="17" t="s">
        <v>1307</v>
      </c>
      <c r="N28" s="17" t="s">
        <v>1037</v>
      </c>
      <c r="O28" s="17" t="s">
        <v>1308</v>
      </c>
      <c r="P28" s="18" t="s">
        <v>68</v>
      </c>
      <c r="Q28" s="17" t="s">
        <v>989</v>
      </c>
      <c r="R28" s="17" t="s">
        <v>17</v>
      </c>
      <c r="S28" s="17" t="s">
        <v>1020</v>
      </c>
      <c r="T28" s="17" t="s">
        <v>1021</v>
      </c>
      <c r="U28" s="17" t="s">
        <v>1066</v>
      </c>
      <c r="V28" s="17" t="s">
        <v>1309</v>
      </c>
      <c r="W28" s="17" t="s">
        <v>1310</v>
      </c>
      <c r="X28" s="17" t="s">
        <v>995</v>
      </c>
      <c r="Y28" s="17" t="s">
        <v>1311</v>
      </c>
      <c r="Z28" s="17" t="s">
        <v>1312</v>
      </c>
      <c r="AA28" s="17" t="s">
        <v>1312</v>
      </c>
      <c r="AB28" s="17" t="s">
        <v>1313</v>
      </c>
      <c r="AC28" s="17" t="s">
        <v>1020</v>
      </c>
      <c r="AD28" s="19">
        <v>900000</v>
      </c>
      <c r="AE28" s="19"/>
      <c r="AF28" s="19">
        <v>900000</v>
      </c>
      <c r="AG28" s="1">
        <v>8</v>
      </c>
      <c r="AH28" s="1">
        <v>41</v>
      </c>
      <c r="AI28" s="1">
        <v>29</v>
      </c>
      <c r="AJ28" s="1">
        <v>0</v>
      </c>
      <c r="AK28" s="1">
        <v>0</v>
      </c>
      <c r="AL28" s="1">
        <v>0</v>
      </c>
      <c r="AM28" s="1">
        <v>6</v>
      </c>
      <c r="AN28" s="1">
        <v>10</v>
      </c>
      <c r="AO28" s="1">
        <v>10</v>
      </c>
      <c r="AP28" s="1">
        <v>2</v>
      </c>
      <c r="AQ28" s="1">
        <v>0</v>
      </c>
      <c r="AR28" s="1">
        <v>0</v>
      </c>
      <c r="AS28" s="1">
        <v>78</v>
      </c>
      <c r="AT28" s="17" t="s">
        <v>1000</v>
      </c>
      <c r="AU28" t="s">
        <v>1001</v>
      </c>
      <c r="AV28" t="s">
        <v>1045</v>
      </c>
      <c r="AW28" t="str" cm="1">
        <f t="array" ref="AW28">_xlfn.IFS(AU28=" Housing Innovations in Energy Efficiency ", "HIEE", AU28=" State Housing Trust Fund ", "VHTF", AU28="", "", AU28=" Permanent Supportive Housing ", "PSH")</f>
        <v>VHTF</v>
      </c>
      <c r="AY28" t="e">
        <f>VLOOKUP(B28,'[1]Portfolio Tableau Data'!$C:$I,6,FALSE)</f>
        <v>#N/A</v>
      </c>
      <c r="AZ28" t="e">
        <f>VLOOKUP(B28,'[1]Portfolio Tableau Data'!$C:$I,7,FALSE)</f>
        <v>#N/A</v>
      </c>
      <c r="BA28" t="str">
        <f>CONCATENATE(BC28,BD28)</f>
        <v>FY 2024</v>
      </c>
      <c r="BC28" t="s">
        <v>1003</v>
      </c>
      <c r="BD28">
        <v>2024</v>
      </c>
    </row>
    <row r="29" spans="1:56">
      <c r="A29" s="17" t="s">
        <v>1314</v>
      </c>
      <c r="B29" s="17" t="s">
        <v>219</v>
      </c>
      <c r="C29" s="17" t="s">
        <v>1116</v>
      </c>
      <c r="D29" s="17" t="s">
        <v>1315</v>
      </c>
      <c r="E29" s="17" t="s">
        <v>220</v>
      </c>
      <c r="F29" s="17" t="s">
        <v>1302</v>
      </c>
      <c r="G29" s="17" t="s">
        <v>1303</v>
      </c>
      <c r="H29" s="17" t="s">
        <v>983</v>
      </c>
      <c r="I29" s="17" t="s">
        <v>1304</v>
      </c>
      <c r="J29" s="17" t="s">
        <v>998</v>
      </c>
      <c r="K29" s="17" t="s">
        <v>1316</v>
      </c>
      <c r="L29" s="17" t="s">
        <v>1317</v>
      </c>
      <c r="M29" s="17" t="s">
        <v>1318</v>
      </c>
      <c r="N29" s="17" t="s">
        <v>1319</v>
      </c>
      <c r="O29" s="17" t="s">
        <v>1320</v>
      </c>
      <c r="P29" s="18" t="str">
        <f>VLOOKUP(B29,Sheet1!A:C,2,FALSE)</f>
        <v>Rental New Construction</v>
      </c>
      <c r="Q29" s="17" t="s">
        <v>989</v>
      </c>
      <c r="R29" s="17" t="s">
        <v>998</v>
      </c>
      <c r="S29" s="17" t="s">
        <v>1321</v>
      </c>
      <c r="T29" s="17" t="s">
        <v>1021</v>
      </c>
      <c r="U29" s="17" t="s">
        <v>1066</v>
      </c>
      <c r="V29" s="17" t="s">
        <v>1309</v>
      </c>
      <c r="W29" s="17" t="s">
        <v>1310</v>
      </c>
      <c r="X29" s="17" t="s">
        <v>995</v>
      </c>
      <c r="Y29" s="17" t="s">
        <v>1311</v>
      </c>
      <c r="Z29" s="17" t="s">
        <v>1312</v>
      </c>
      <c r="AA29" s="17" t="s">
        <v>1312</v>
      </c>
      <c r="AB29" s="17" t="s">
        <v>1322</v>
      </c>
      <c r="AC29" s="17" t="s">
        <v>1323</v>
      </c>
      <c r="AD29" s="19">
        <f>AX29</f>
        <v>637052</v>
      </c>
      <c r="AE29" s="19"/>
      <c r="AF29" s="19"/>
      <c r="AG29" s="1">
        <v>6</v>
      </c>
      <c r="AH29" s="1">
        <v>54</v>
      </c>
      <c r="AI29" s="1">
        <v>0</v>
      </c>
      <c r="AJ29" s="1">
        <v>0</v>
      </c>
      <c r="AK29" s="1">
        <v>0</v>
      </c>
      <c r="AL29" s="1"/>
      <c r="AM29" s="1"/>
      <c r="AN29" s="1">
        <v>6</v>
      </c>
      <c r="AO29" s="1">
        <v>6</v>
      </c>
      <c r="AP29" s="1">
        <v>6</v>
      </c>
      <c r="AQ29" s="1"/>
      <c r="AR29" s="1">
        <v>0</v>
      </c>
      <c r="AS29" s="1">
        <v>60</v>
      </c>
      <c r="AT29" s="17" t="s">
        <v>1315</v>
      </c>
      <c r="AW29" t="s">
        <v>1324</v>
      </c>
      <c r="AX29" s="4">
        <f>VLOOKUP(B29,'[2]Apps Tableau'!$B:$K,10,FALSE)</f>
        <v>637052</v>
      </c>
      <c r="AY29" t="str">
        <f>VLOOKUP(B29,'[1]Portfolio Tableau Data- VHTF'!$C:$I,6,FALSE)</f>
        <v>Spring 2021</v>
      </c>
      <c r="AZ29" t="str">
        <f>VLOOKUP(B29,'[1]Portfolio Tableau Data- VHTF'!$C:$I,7,FALSE)</f>
        <v>N/A</v>
      </c>
      <c r="BA29" t="s">
        <v>217</v>
      </c>
    </row>
    <row r="30" spans="1:56">
      <c r="A30" s="17" t="s">
        <v>1325</v>
      </c>
      <c r="B30" s="17" t="s">
        <v>333</v>
      </c>
      <c r="C30" s="17" t="s">
        <v>1010</v>
      </c>
      <c r="D30" s="17" t="s">
        <v>1011</v>
      </c>
      <c r="E30" s="17" t="s">
        <v>334</v>
      </c>
      <c r="F30" s="17" t="s">
        <v>1058</v>
      </c>
      <c r="G30" s="17" t="s">
        <v>1059</v>
      </c>
      <c r="H30" s="17" t="s">
        <v>983</v>
      </c>
      <c r="I30" s="17" t="s">
        <v>1060</v>
      </c>
      <c r="J30" s="17" t="s">
        <v>1326</v>
      </c>
      <c r="K30" s="17" t="s">
        <v>1240</v>
      </c>
      <c r="L30" s="17" t="s">
        <v>1327</v>
      </c>
      <c r="M30" s="17" t="s">
        <v>1328</v>
      </c>
      <c r="N30" s="17" t="s">
        <v>1329</v>
      </c>
      <c r="O30" s="17" t="s">
        <v>1330</v>
      </c>
      <c r="P30" s="18" t="s">
        <v>68</v>
      </c>
      <c r="Q30" s="17" t="s">
        <v>1006</v>
      </c>
      <c r="R30" s="17" t="s">
        <v>17</v>
      </c>
      <c r="S30" s="17" t="s">
        <v>1331</v>
      </c>
      <c r="T30" s="17" t="s">
        <v>1124</v>
      </c>
      <c r="U30" s="17" t="s">
        <v>1066</v>
      </c>
      <c r="V30" s="17" t="s">
        <v>1067</v>
      </c>
      <c r="W30" s="17" t="s">
        <v>1068</v>
      </c>
      <c r="X30" s="17" t="s">
        <v>995</v>
      </c>
      <c r="Y30" s="17" t="s">
        <v>1069</v>
      </c>
      <c r="Z30" s="17" t="s">
        <v>1070</v>
      </c>
      <c r="AA30" s="17" t="s">
        <v>1071</v>
      </c>
      <c r="AB30" s="17" t="s">
        <v>1332</v>
      </c>
      <c r="AC30" s="17" t="s">
        <v>1331</v>
      </c>
      <c r="AD30" s="19">
        <v>700000</v>
      </c>
      <c r="AE30" s="19"/>
      <c r="AF30" s="19">
        <v>700000</v>
      </c>
      <c r="AG30" s="1">
        <v>6</v>
      </c>
      <c r="AH30" s="1">
        <v>43</v>
      </c>
      <c r="AI30" s="1">
        <v>10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6</v>
      </c>
      <c r="AP30" s="1">
        <v>2</v>
      </c>
      <c r="AQ30" s="1">
        <v>6</v>
      </c>
      <c r="AR30" s="1">
        <v>0</v>
      </c>
      <c r="AS30" s="1">
        <v>59</v>
      </c>
      <c r="AT30" s="17" t="s">
        <v>1000</v>
      </c>
      <c r="AU30" t="s">
        <v>1001</v>
      </c>
      <c r="AV30" t="s">
        <v>1027</v>
      </c>
      <c r="AW30" t="str" cm="1">
        <f t="array" ref="AW30">_xlfn.IFS(AU30=" Housing Innovations in Energy Efficiency ", "HIEE", AU30=" State Housing Trust Fund ", "VHTF", AU30="", "", AU30=" Permanent Supportive Housing ", "PSH")</f>
        <v>VHTF</v>
      </c>
      <c r="AY30" t="e">
        <f>VLOOKUP(B30,'[1]Portfolio Tableau Data'!$C:$I,6,FALSE)</f>
        <v>#N/A</v>
      </c>
      <c r="AZ30" t="e">
        <f>VLOOKUP(B30,'[1]Portfolio Tableau Data'!$C:$I,7,FALSE)</f>
        <v>#N/A</v>
      </c>
      <c r="BA30" t="str">
        <f>CONCATENATE(BC30,BD30)</f>
        <v>FY 2022</v>
      </c>
      <c r="BC30" t="s">
        <v>1003</v>
      </c>
      <c r="BD30">
        <v>2022</v>
      </c>
    </row>
    <row r="31" spans="1:56">
      <c r="A31" s="17" t="s">
        <v>1333</v>
      </c>
      <c r="B31" s="17" t="s">
        <v>336</v>
      </c>
      <c r="C31" s="17" t="s">
        <v>979</v>
      </c>
      <c r="D31" s="17" t="s">
        <v>980</v>
      </c>
      <c r="E31" s="17" t="s">
        <v>334</v>
      </c>
      <c r="F31" s="17" t="s">
        <v>1058</v>
      </c>
      <c r="G31" s="17" t="s">
        <v>1059</v>
      </c>
      <c r="H31" s="17" t="s">
        <v>983</v>
      </c>
      <c r="I31" s="17" t="s">
        <v>1060</v>
      </c>
      <c r="J31" s="17" t="s">
        <v>1334</v>
      </c>
      <c r="K31" s="17" t="s">
        <v>1335</v>
      </c>
      <c r="L31" s="17" t="s">
        <v>1336</v>
      </c>
      <c r="M31" s="17" t="s">
        <v>1337</v>
      </c>
      <c r="N31" s="17" t="s">
        <v>1329</v>
      </c>
      <c r="O31" s="17" t="s">
        <v>1330</v>
      </c>
      <c r="P31" s="18" t="s">
        <v>68</v>
      </c>
      <c r="Q31" s="17" t="s">
        <v>1081</v>
      </c>
      <c r="R31" s="17" t="s">
        <v>17</v>
      </c>
      <c r="S31" s="17" t="s">
        <v>1338</v>
      </c>
      <c r="T31" s="17" t="s">
        <v>1124</v>
      </c>
      <c r="U31" s="17" t="s">
        <v>1066</v>
      </c>
      <c r="V31" s="17" t="s">
        <v>1067</v>
      </c>
      <c r="W31" s="17" t="s">
        <v>1068</v>
      </c>
      <c r="X31" s="17" t="s">
        <v>995</v>
      </c>
      <c r="Y31" s="17" t="s">
        <v>1069</v>
      </c>
      <c r="Z31" s="17" t="s">
        <v>1070</v>
      </c>
      <c r="AA31" s="17" t="s">
        <v>1071</v>
      </c>
      <c r="AB31" s="17" t="s">
        <v>1339</v>
      </c>
      <c r="AC31" s="17" t="s">
        <v>1340</v>
      </c>
      <c r="AD31" s="19">
        <v>400000</v>
      </c>
      <c r="AE31" s="19"/>
      <c r="AF31" s="19">
        <v>400000</v>
      </c>
      <c r="AG31" s="1">
        <v>0</v>
      </c>
      <c r="AH31" s="1">
        <v>60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5</v>
      </c>
      <c r="AP31" s="1">
        <v>2</v>
      </c>
      <c r="AQ31" s="1">
        <v>0</v>
      </c>
      <c r="AR31" s="1">
        <v>0</v>
      </c>
      <c r="AS31" s="1">
        <v>60</v>
      </c>
      <c r="AT31" s="17" t="s">
        <v>1000</v>
      </c>
      <c r="AU31" t="s">
        <v>1001</v>
      </c>
      <c r="AV31" t="s">
        <v>1002</v>
      </c>
      <c r="AW31" t="str" cm="1">
        <f t="array" ref="AW31">_xlfn.IFS(AU31=" Housing Innovations in Energy Efficiency ", "HIEE", AU31=" State Housing Trust Fund ", "VHTF", AU31="", "", AU31=" Permanent Supportive Housing ", "PSH")</f>
        <v>VHTF</v>
      </c>
      <c r="AY31" t="e">
        <f>VLOOKUP(B31,'[1]Portfolio Tableau Data'!$C:$I,6,FALSE)</f>
        <v>#N/A</v>
      </c>
      <c r="AZ31" t="e">
        <f>VLOOKUP(B31,'[1]Portfolio Tableau Data'!$C:$I,7,FALSE)</f>
        <v>#N/A</v>
      </c>
      <c r="BA31" t="str">
        <f>CONCATENATE(BC31,BD31)</f>
        <v>FY 2023</v>
      </c>
      <c r="BC31" t="s">
        <v>1003</v>
      </c>
      <c r="BD31">
        <v>2023</v>
      </c>
    </row>
    <row r="32" spans="1:56">
      <c r="A32" s="17" t="s">
        <v>1341</v>
      </c>
      <c r="B32" s="17" t="s">
        <v>222</v>
      </c>
      <c r="C32" s="17" t="s">
        <v>1130</v>
      </c>
      <c r="D32" s="17" t="s">
        <v>1131</v>
      </c>
      <c r="E32" s="17" t="s">
        <v>45</v>
      </c>
      <c r="F32" s="17" t="s">
        <v>1153</v>
      </c>
      <c r="G32" s="17" t="s">
        <v>1154</v>
      </c>
      <c r="H32" s="17" t="s">
        <v>983</v>
      </c>
      <c r="I32" s="17" t="s">
        <v>1155</v>
      </c>
      <c r="J32" s="17" t="s">
        <v>1342</v>
      </c>
      <c r="K32" s="17" t="s">
        <v>1343</v>
      </c>
      <c r="L32" s="17" t="s">
        <v>1344</v>
      </c>
      <c r="M32" s="17" t="s">
        <v>1345</v>
      </c>
      <c r="N32" s="17" t="s">
        <v>1243</v>
      </c>
      <c r="O32" s="17" t="s">
        <v>1346</v>
      </c>
      <c r="P32" s="18" t="s">
        <v>68</v>
      </c>
      <c r="Q32" s="17" t="s">
        <v>1141</v>
      </c>
      <c r="R32" s="17" t="s">
        <v>17</v>
      </c>
      <c r="S32" s="17" t="s">
        <v>1161</v>
      </c>
      <c r="T32" s="17" t="s">
        <v>1162</v>
      </c>
      <c r="U32" s="17" t="s">
        <v>992</v>
      </c>
      <c r="V32" s="17" t="s">
        <v>1347</v>
      </c>
      <c r="W32" s="17" t="s">
        <v>1348</v>
      </c>
      <c r="X32" s="17" t="s">
        <v>995</v>
      </c>
      <c r="Y32" s="17" t="s">
        <v>1349</v>
      </c>
      <c r="Z32" s="17" t="s">
        <v>1350</v>
      </c>
      <c r="AA32" s="17" t="s">
        <v>998</v>
      </c>
      <c r="AB32" s="17" t="s">
        <v>1351</v>
      </c>
      <c r="AC32" s="17" t="s">
        <v>1161</v>
      </c>
      <c r="AD32" s="19">
        <v>700000</v>
      </c>
      <c r="AE32" s="19">
        <v>700000</v>
      </c>
      <c r="AF32" s="19">
        <v>0</v>
      </c>
      <c r="AG32" s="1">
        <v>0</v>
      </c>
      <c r="AH32" s="1">
        <v>44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6</v>
      </c>
      <c r="AO32" s="1">
        <v>6</v>
      </c>
      <c r="AP32" s="1">
        <v>2</v>
      </c>
      <c r="AQ32" s="1">
        <v>0</v>
      </c>
      <c r="AR32" s="1">
        <v>0</v>
      </c>
      <c r="AS32" s="1">
        <v>44</v>
      </c>
      <c r="AT32" s="17" t="s">
        <v>1000</v>
      </c>
      <c r="AU32" t="s">
        <v>1001</v>
      </c>
      <c r="AV32" t="s">
        <v>1150</v>
      </c>
      <c r="AW32" t="str" cm="1">
        <f t="array" ref="AW32">_xlfn.IFS(AU32=" Housing Innovations in Energy Efficiency ", "HIEE", AU32=" State Housing Trust Fund ", "VHTF", AU32="", "", AU32=" Permanent Supportive Housing ", "PSH")</f>
        <v>VHTF</v>
      </c>
      <c r="AY32" t="e">
        <f>VLOOKUP(B32,'[1]Portfolio Tableau Data'!$C:$I,6,FALSE)</f>
        <v>#N/A</v>
      </c>
      <c r="AZ32" t="e">
        <f>VLOOKUP(B32,'[1]Portfolio Tableau Data'!$C:$I,7,FALSE)</f>
        <v>#N/A</v>
      </c>
      <c r="BA32" t="str">
        <f>CONCATENATE(BC32,BD32)</f>
        <v>FY 2021</v>
      </c>
      <c r="BC32" t="s">
        <v>1003</v>
      </c>
      <c r="BD32">
        <v>2021</v>
      </c>
    </row>
    <row r="33" spans="1:56">
      <c r="A33" s="17" t="s">
        <v>1352</v>
      </c>
      <c r="B33" s="17" t="s">
        <v>224</v>
      </c>
      <c r="C33" s="17" t="s">
        <v>1130</v>
      </c>
      <c r="D33" s="17" t="s">
        <v>1131</v>
      </c>
      <c r="E33" s="17" t="s">
        <v>45</v>
      </c>
      <c r="F33" s="17" t="s">
        <v>1153</v>
      </c>
      <c r="G33" s="17" t="s">
        <v>1154</v>
      </c>
      <c r="H33" s="17" t="s">
        <v>983</v>
      </c>
      <c r="I33" s="17" t="s">
        <v>1155</v>
      </c>
      <c r="J33" s="17" t="s">
        <v>1353</v>
      </c>
      <c r="K33" s="17" t="s">
        <v>1343</v>
      </c>
      <c r="L33" s="17" t="s">
        <v>1344</v>
      </c>
      <c r="M33" s="17" t="s">
        <v>1354</v>
      </c>
      <c r="N33" s="17" t="s">
        <v>1243</v>
      </c>
      <c r="O33" s="17" t="s">
        <v>1346</v>
      </c>
      <c r="P33" s="18" t="s">
        <v>68</v>
      </c>
      <c r="Q33" s="17" t="s">
        <v>1141</v>
      </c>
      <c r="R33" s="17" t="s">
        <v>17</v>
      </c>
      <c r="S33" s="17" t="s">
        <v>1161</v>
      </c>
      <c r="T33" s="17" t="s">
        <v>1162</v>
      </c>
      <c r="U33" s="17" t="s">
        <v>992</v>
      </c>
      <c r="V33" s="17" t="s">
        <v>1347</v>
      </c>
      <c r="W33" s="17" t="s">
        <v>1348</v>
      </c>
      <c r="X33" s="17" t="s">
        <v>995</v>
      </c>
      <c r="Y33" s="17" t="s">
        <v>1349</v>
      </c>
      <c r="Z33" s="17" t="s">
        <v>1350</v>
      </c>
      <c r="AA33" s="17" t="s">
        <v>998</v>
      </c>
      <c r="AB33" s="17" t="s">
        <v>1355</v>
      </c>
      <c r="AC33" s="17" t="s">
        <v>1161</v>
      </c>
      <c r="AD33" s="19">
        <v>700000</v>
      </c>
      <c r="AE33" s="19">
        <v>700000</v>
      </c>
      <c r="AF33" s="19">
        <v>0</v>
      </c>
      <c r="AG33" s="1">
        <v>4</v>
      </c>
      <c r="AH33" s="1">
        <v>32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7</v>
      </c>
      <c r="AO33" s="1">
        <v>7</v>
      </c>
      <c r="AP33" s="1">
        <v>2</v>
      </c>
      <c r="AQ33" s="1">
        <v>0</v>
      </c>
      <c r="AR33" s="1">
        <v>0</v>
      </c>
      <c r="AS33" s="1">
        <v>36</v>
      </c>
      <c r="AT33" s="17" t="s">
        <v>1000</v>
      </c>
      <c r="AU33" t="s">
        <v>1001</v>
      </c>
      <c r="AV33" t="s">
        <v>1150</v>
      </c>
      <c r="AW33" t="str" cm="1">
        <f t="array" ref="AW33">_xlfn.IFS(AU33=" Housing Innovations in Energy Efficiency ", "HIEE", AU33=" State Housing Trust Fund ", "VHTF", AU33="", "", AU33=" Permanent Supportive Housing ", "PSH")</f>
        <v>VHTF</v>
      </c>
      <c r="AY33" t="e">
        <f>VLOOKUP(B33,'[1]Portfolio Tableau Data'!$C:$I,6,FALSE)</f>
        <v>#N/A</v>
      </c>
      <c r="AZ33" t="e">
        <f>VLOOKUP(B33,'[1]Portfolio Tableau Data'!$C:$I,7,FALSE)</f>
        <v>#N/A</v>
      </c>
      <c r="BA33" t="str">
        <f>CONCATENATE(BC33,BD33)</f>
        <v>FY 2021</v>
      </c>
      <c r="BC33" t="s">
        <v>1003</v>
      </c>
      <c r="BD33">
        <v>2021</v>
      </c>
    </row>
    <row r="34" spans="1:56">
      <c r="A34" s="17" t="s">
        <v>1356</v>
      </c>
      <c r="B34" s="17" t="s">
        <v>166</v>
      </c>
      <c r="C34" s="17" t="s">
        <v>1357</v>
      </c>
      <c r="D34" s="17" t="s">
        <v>1358</v>
      </c>
      <c r="E34" s="17" t="s">
        <v>123</v>
      </c>
      <c r="F34" s="17" t="s">
        <v>1359</v>
      </c>
      <c r="G34" s="17" t="s">
        <v>1360</v>
      </c>
      <c r="H34" s="17" t="s">
        <v>998</v>
      </c>
      <c r="I34" s="17" t="s">
        <v>1361</v>
      </c>
      <c r="J34" s="17" t="s">
        <v>1362</v>
      </c>
      <c r="K34" s="17" t="s">
        <v>1363</v>
      </c>
      <c r="L34" s="17" t="s">
        <v>1364</v>
      </c>
      <c r="M34" s="17" t="s">
        <v>1365</v>
      </c>
      <c r="N34" s="17" t="s">
        <v>1013</v>
      </c>
      <c r="O34" s="17" t="s">
        <v>1366</v>
      </c>
      <c r="P34" s="18" t="s">
        <v>68</v>
      </c>
      <c r="Q34" s="17" t="s">
        <v>1228</v>
      </c>
      <c r="R34" s="17" t="s">
        <v>17</v>
      </c>
      <c r="S34" s="17" t="s">
        <v>1367</v>
      </c>
      <c r="T34" s="17" t="s">
        <v>1021</v>
      </c>
      <c r="U34" s="17" t="s">
        <v>1066</v>
      </c>
      <c r="V34" s="17" t="s">
        <v>1368</v>
      </c>
      <c r="W34" s="17" t="s">
        <v>1369</v>
      </c>
      <c r="X34" s="17" t="s">
        <v>995</v>
      </c>
      <c r="Y34" s="17" t="s">
        <v>1370</v>
      </c>
      <c r="Z34" s="17" t="s">
        <v>1371</v>
      </c>
      <c r="AA34" s="17" t="s">
        <v>998</v>
      </c>
      <c r="AB34" s="17" t="s">
        <v>1372</v>
      </c>
      <c r="AC34" s="17" t="s">
        <v>1373</v>
      </c>
      <c r="AD34" s="19">
        <v>700000</v>
      </c>
      <c r="AE34" s="19"/>
      <c r="AF34" s="19">
        <v>700000</v>
      </c>
      <c r="AG34" s="1">
        <v>3</v>
      </c>
      <c r="AH34" s="1">
        <v>63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9</v>
      </c>
      <c r="AP34" s="1">
        <v>2</v>
      </c>
      <c r="AQ34" s="1">
        <v>9</v>
      </c>
      <c r="AR34" s="1">
        <v>0</v>
      </c>
      <c r="AS34" s="1">
        <v>66</v>
      </c>
      <c r="AT34" s="17" t="s">
        <v>1000</v>
      </c>
      <c r="AU34" t="s">
        <v>1001</v>
      </c>
      <c r="AV34" t="s">
        <v>1374</v>
      </c>
      <c r="AW34" t="str" cm="1">
        <f t="array" ref="AW34">_xlfn.IFS(AU34=" Housing Innovations in Energy Efficiency ", "HIEE", AU34=" State Housing Trust Fund ", "VHTF", AU34="", "", AU34=" Permanent Supportive Housing ", "PSH")</f>
        <v>VHTF</v>
      </c>
      <c r="AY34" t="e">
        <f>VLOOKUP(B34,'[1]Portfolio Tableau Data'!$C:$I,6,FALSE)</f>
        <v>#N/A</v>
      </c>
      <c r="AZ34" t="e">
        <f>VLOOKUP(B34,'[1]Portfolio Tableau Data'!$C:$I,7,FALSE)</f>
        <v>#N/A</v>
      </c>
      <c r="BA34" t="str">
        <f>CONCATENATE(BC34,BD34)</f>
        <v>FY 2020</v>
      </c>
      <c r="BC34" t="s">
        <v>1003</v>
      </c>
      <c r="BD34">
        <v>2020</v>
      </c>
    </row>
    <row r="35" spans="1:56">
      <c r="A35" s="17" t="s">
        <v>1375</v>
      </c>
      <c r="B35" s="17" t="s">
        <v>437</v>
      </c>
      <c r="C35" s="17" t="s">
        <v>1010</v>
      </c>
      <c r="D35" s="17" t="s">
        <v>1011</v>
      </c>
      <c r="E35" s="17" t="s">
        <v>410</v>
      </c>
      <c r="F35" s="17" t="s">
        <v>1376</v>
      </c>
      <c r="G35" s="17" t="s">
        <v>1377</v>
      </c>
      <c r="H35" s="17" t="s">
        <v>998</v>
      </c>
      <c r="I35" s="17" t="s">
        <v>1378</v>
      </c>
      <c r="J35" s="17" t="s">
        <v>1379</v>
      </c>
      <c r="K35" s="17" t="s">
        <v>1380</v>
      </c>
      <c r="L35" s="17" t="s">
        <v>1381</v>
      </c>
      <c r="M35" s="17" t="s">
        <v>1382</v>
      </c>
      <c r="N35" s="17" t="s">
        <v>1059</v>
      </c>
      <c r="O35" s="17" t="s">
        <v>1060</v>
      </c>
      <c r="P35" s="18" t="s">
        <v>68</v>
      </c>
      <c r="Q35" s="17" t="s">
        <v>1383</v>
      </c>
      <c r="R35" s="17" t="s">
        <v>17</v>
      </c>
      <c r="S35" s="17" t="s">
        <v>1229</v>
      </c>
      <c r="T35" s="17" t="s">
        <v>1124</v>
      </c>
      <c r="U35" s="17" t="s">
        <v>1066</v>
      </c>
      <c r="V35" s="17" t="s">
        <v>1384</v>
      </c>
      <c r="W35" s="17" t="s">
        <v>1385</v>
      </c>
      <c r="X35" s="17" t="s">
        <v>995</v>
      </c>
      <c r="Y35" s="17" t="s">
        <v>1386</v>
      </c>
      <c r="Z35" s="17" t="s">
        <v>1387</v>
      </c>
      <c r="AA35" s="17" t="s">
        <v>998</v>
      </c>
      <c r="AB35" s="17" t="s">
        <v>1388</v>
      </c>
      <c r="AC35" s="17" t="s">
        <v>1229</v>
      </c>
      <c r="AD35" s="19">
        <v>700000</v>
      </c>
      <c r="AE35" s="19"/>
      <c r="AF35" s="19">
        <v>700000</v>
      </c>
      <c r="AG35" s="1">
        <v>10</v>
      </c>
      <c r="AH35" s="1">
        <v>87</v>
      </c>
      <c r="AI35" s="1">
        <v>0</v>
      </c>
      <c r="AJ35" s="1">
        <v>0</v>
      </c>
      <c r="AK35" s="1">
        <v>0</v>
      </c>
      <c r="AL35" s="1">
        <v>0</v>
      </c>
      <c r="AM35" s="1">
        <v>5</v>
      </c>
      <c r="AN35" s="1">
        <v>0</v>
      </c>
      <c r="AO35" s="1">
        <v>18</v>
      </c>
      <c r="AP35" s="1">
        <v>4</v>
      </c>
      <c r="AQ35" s="1">
        <v>0</v>
      </c>
      <c r="AR35" s="1">
        <v>43</v>
      </c>
      <c r="AS35" s="1">
        <v>97</v>
      </c>
      <c r="AT35" s="17" t="s">
        <v>1000</v>
      </c>
      <c r="AU35" t="s">
        <v>1001</v>
      </c>
      <c r="AV35" t="s">
        <v>1027</v>
      </c>
      <c r="AW35" t="str" cm="1">
        <f t="array" ref="AW35">_xlfn.IFS(AU35=" Housing Innovations in Energy Efficiency ", "HIEE", AU35=" State Housing Trust Fund ", "VHTF", AU35="", "", AU35=" Permanent Supportive Housing ", "PSH")</f>
        <v>VHTF</v>
      </c>
      <c r="AY35" t="e">
        <f>VLOOKUP(B35,'[1]Portfolio Tableau Data'!$C:$I,6,FALSE)</f>
        <v>#N/A</v>
      </c>
      <c r="AZ35" t="e">
        <f>VLOOKUP(B35,'[1]Portfolio Tableau Data'!$C:$I,7,FALSE)</f>
        <v>#N/A</v>
      </c>
      <c r="BA35" t="str">
        <f>CONCATENATE(BC35,BD35)</f>
        <v>FY 2022</v>
      </c>
      <c r="BC35" t="s">
        <v>1003</v>
      </c>
      <c r="BD35">
        <v>2022</v>
      </c>
    </row>
    <row r="36" spans="1:56">
      <c r="A36" s="17" t="s">
        <v>1389</v>
      </c>
      <c r="B36" s="17" t="s">
        <v>628</v>
      </c>
      <c r="C36" s="17" t="s">
        <v>979</v>
      </c>
      <c r="D36" s="17" t="s">
        <v>980</v>
      </c>
      <c r="E36" s="17" t="s">
        <v>114</v>
      </c>
      <c r="F36" s="17" t="s">
        <v>1390</v>
      </c>
      <c r="G36" s="17" t="s">
        <v>1391</v>
      </c>
      <c r="H36" s="17" t="s">
        <v>983</v>
      </c>
      <c r="I36" s="17" t="s">
        <v>1392</v>
      </c>
      <c r="J36" s="17" t="s">
        <v>1393</v>
      </c>
      <c r="K36" s="17" t="s">
        <v>1335</v>
      </c>
      <c r="L36" s="17" t="s">
        <v>1336</v>
      </c>
      <c r="M36" s="17" t="s">
        <v>1394</v>
      </c>
      <c r="N36" s="17" t="s">
        <v>1059</v>
      </c>
      <c r="O36" s="17" t="s">
        <v>1395</v>
      </c>
      <c r="P36" s="18" t="s">
        <v>157</v>
      </c>
      <c r="Q36" s="17" t="s">
        <v>1396</v>
      </c>
      <c r="R36" s="17" t="s">
        <v>17</v>
      </c>
      <c r="S36" s="17" t="s">
        <v>1229</v>
      </c>
      <c r="T36" s="17" t="s">
        <v>1124</v>
      </c>
      <c r="U36" s="17" t="s">
        <v>1397</v>
      </c>
      <c r="V36" s="17" t="s">
        <v>1398</v>
      </c>
      <c r="W36" s="17" t="s">
        <v>1399</v>
      </c>
      <c r="X36" s="17" t="s">
        <v>995</v>
      </c>
      <c r="Y36" s="17" t="s">
        <v>1400</v>
      </c>
      <c r="Z36" s="17" t="s">
        <v>1401</v>
      </c>
      <c r="AA36" s="17" t="s">
        <v>998</v>
      </c>
      <c r="AB36" s="17" t="s">
        <v>1402</v>
      </c>
      <c r="AC36" s="17" t="s">
        <v>1229</v>
      </c>
      <c r="AD36" s="19">
        <v>700000</v>
      </c>
      <c r="AE36" s="19"/>
      <c r="AF36" s="19">
        <v>700000</v>
      </c>
      <c r="AG36" s="1">
        <v>9</v>
      </c>
      <c r="AH36" s="1">
        <v>70</v>
      </c>
      <c r="AI36" s="1">
        <v>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11</v>
      </c>
      <c r="AP36" s="1">
        <v>2</v>
      </c>
      <c r="AQ36" s="1">
        <v>0</v>
      </c>
      <c r="AR36" s="1">
        <v>9</v>
      </c>
      <c r="AS36" s="1">
        <v>88</v>
      </c>
      <c r="AT36" s="17" t="s">
        <v>1000</v>
      </c>
      <c r="AU36" t="s">
        <v>1001</v>
      </c>
      <c r="AV36" t="s">
        <v>1002</v>
      </c>
      <c r="AW36" t="str" cm="1">
        <f t="array" ref="AW36">_xlfn.IFS(AU36=" Housing Innovations in Energy Efficiency ", "HIEE", AU36=" State Housing Trust Fund ", "VHTF", AU36="", "", AU36=" Permanent Supportive Housing ", "PSH")</f>
        <v>VHTF</v>
      </c>
      <c r="AY36" t="e">
        <f>VLOOKUP(B36,'[1]Portfolio Tableau Data'!$C:$I,6,FALSE)</f>
        <v>#N/A</v>
      </c>
      <c r="AZ36" t="e">
        <f>VLOOKUP(B36,'[1]Portfolio Tableau Data'!$C:$I,7,FALSE)</f>
        <v>#N/A</v>
      </c>
      <c r="BA36" t="str">
        <f>CONCATENATE(BC36,BD36)</f>
        <v>FY 2023</v>
      </c>
      <c r="BC36" t="s">
        <v>1003</v>
      </c>
      <c r="BD36">
        <v>2023</v>
      </c>
    </row>
    <row r="37" spans="1:56">
      <c r="A37" s="17" t="s">
        <v>1403</v>
      </c>
      <c r="B37" s="17" t="s">
        <v>226</v>
      </c>
      <c r="C37" s="17" t="s">
        <v>1130</v>
      </c>
      <c r="D37" s="17" t="s">
        <v>1131</v>
      </c>
      <c r="E37" s="17" t="s">
        <v>177</v>
      </c>
      <c r="F37" s="17" t="s">
        <v>1206</v>
      </c>
      <c r="G37" s="17" t="s">
        <v>16</v>
      </c>
      <c r="H37" s="17" t="s">
        <v>1207</v>
      </c>
      <c r="I37" s="17" t="s">
        <v>1208</v>
      </c>
      <c r="J37" s="17" t="s">
        <v>1404</v>
      </c>
      <c r="K37" s="17" t="s">
        <v>1343</v>
      </c>
      <c r="L37" s="17" t="s">
        <v>1344</v>
      </c>
      <c r="M37" s="17" t="s">
        <v>1405</v>
      </c>
      <c r="N37" s="17" t="s">
        <v>1319</v>
      </c>
      <c r="O37" s="17" t="s">
        <v>1406</v>
      </c>
      <c r="P37" s="18" t="s">
        <v>68</v>
      </c>
      <c r="Q37" s="17" t="s">
        <v>1006</v>
      </c>
      <c r="R37" s="17" t="s">
        <v>17</v>
      </c>
      <c r="S37" s="17" t="s">
        <v>1321</v>
      </c>
      <c r="T37" s="17" t="s">
        <v>1021</v>
      </c>
      <c r="U37" s="17" t="s">
        <v>1066</v>
      </c>
      <c r="V37" s="17" t="s">
        <v>1214</v>
      </c>
      <c r="W37" s="17" t="s">
        <v>1215</v>
      </c>
      <c r="X37" s="17" t="s">
        <v>995</v>
      </c>
      <c r="Y37" s="17" t="s">
        <v>1216</v>
      </c>
      <c r="Z37" s="17" t="s">
        <v>1217</v>
      </c>
      <c r="AA37" s="17" t="s">
        <v>998</v>
      </c>
      <c r="AB37" s="17" t="s">
        <v>1407</v>
      </c>
      <c r="AC37" s="17" t="s">
        <v>1323</v>
      </c>
      <c r="AD37" s="19">
        <v>175000</v>
      </c>
      <c r="AE37" s="19"/>
      <c r="AF37" s="19">
        <v>175000</v>
      </c>
      <c r="AG37" s="1">
        <v>9</v>
      </c>
      <c r="AH37" s="1">
        <v>75</v>
      </c>
      <c r="AI37" s="1">
        <v>0</v>
      </c>
      <c r="AJ37" s="1">
        <v>0</v>
      </c>
      <c r="AK37" s="1">
        <v>2</v>
      </c>
      <c r="AL37" s="1">
        <v>9</v>
      </c>
      <c r="AM37" s="1">
        <v>5</v>
      </c>
      <c r="AN37" s="1">
        <v>0</v>
      </c>
      <c r="AO37" s="1">
        <v>9</v>
      </c>
      <c r="AP37" s="1">
        <v>2</v>
      </c>
      <c r="AQ37" s="1">
        <v>9</v>
      </c>
      <c r="AR37" s="1">
        <v>0</v>
      </c>
      <c r="AS37" s="1">
        <v>84</v>
      </c>
      <c r="AT37" s="17" t="s">
        <v>1000</v>
      </c>
      <c r="AU37" t="s">
        <v>1001</v>
      </c>
      <c r="AV37" t="s">
        <v>1150</v>
      </c>
      <c r="AW37" t="str" cm="1">
        <f t="array" ref="AW37">_xlfn.IFS(AU37=" Housing Innovations in Energy Efficiency ", "HIEE", AU37=" State Housing Trust Fund ", "VHTF", AU37="", "", AU37=" Permanent Supportive Housing ", "PSH")</f>
        <v>VHTF</v>
      </c>
      <c r="AY37" t="e">
        <f>VLOOKUP(B37,'[1]Portfolio Tableau Data'!$C:$I,6,FALSE)</f>
        <v>#N/A</v>
      </c>
      <c r="AZ37" t="e">
        <f>VLOOKUP(B37,'[1]Portfolio Tableau Data'!$C:$I,7,FALSE)</f>
        <v>#N/A</v>
      </c>
      <c r="BA37" t="str">
        <f>CONCATENATE(BC37,BD37)</f>
        <v>FY 2021</v>
      </c>
      <c r="BC37" t="s">
        <v>1003</v>
      </c>
      <c r="BD37">
        <v>2021</v>
      </c>
    </row>
    <row r="38" spans="1:56">
      <c r="A38" s="17" t="s">
        <v>1408</v>
      </c>
      <c r="B38" s="17" t="s">
        <v>111</v>
      </c>
      <c r="C38" s="17" t="s">
        <v>1409</v>
      </c>
      <c r="D38" s="17" t="s">
        <v>1410</v>
      </c>
      <c r="E38" s="17" t="s">
        <v>32</v>
      </c>
      <c r="F38" s="17" t="s">
        <v>1012</v>
      </c>
      <c r="G38" s="17" t="s">
        <v>1013</v>
      </c>
      <c r="H38" s="17" t="s">
        <v>983</v>
      </c>
      <c r="I38" s="17" t="s">
        <v>1014</v>
      </c>
      <c r="J38" s="17" t="s">
        <v>1411</v>
      </c>
      <c r="K38" s="17" t="s">
        <v>1412</v>
      </c>
      <c r="L38" s="17" t="s">
        <v>1413</v>
      </c>
      <c r="M38" s="17" t="s">
        <v>1414</v>
      </c>
      <c r="N38" s="17" t="s">
        <v>1013</v>
      </c>
      <c r="O38" s="17" t="s">
        <v>1018</v>
      </c>
      <c r="P38" s="18" t="s">
        <v>68</v>
      </c>
      <c r="Q38" s="17" t="s">
        <v>1228</v>
      </c>
      <c r="R38" s="17" t="s">
        <v>17</v>
      </c>
      <c r="S38" s="17" t="s">
        <v>1020</v>
      </c>
      <c r="T38" s="17" t="s">
        <v>1021</v>
      </c>
      <c r="U38" s="17" t="s">
        <v>992</v>
      </c>
      <c r="V38" s="17" t="s">
        <v>1295</v>
      </c>
      <c r="W38" s="17" t="s">
        <v>1296</v>
      </c>
      <c r="X38" s="17" t="s">
        <v>1297</v>
      </c>
      <c r="Y38" s="17" t="s">
        <v>1298</v>
      </c>
      <c r="Z38" s="17" t="s">
        <v>1299</v>
      </c>
      <c r="AA38" s="17" t="s">
        <v>998</v>
      </c>
      <c r="AB38" s="17" t="s">
        <v>1415</v>
      </c>
      <c r="AC38" s="17" t="s">
        <v>1020</v>
      </c>
      <c r="AD38" s="19">
        <v>900000</v>
      </c>
      <c r="AE38" s="19"/>
      <c r="AF38" s="19">
        <v>900000</v>
      </c>
      <c r="AG38" s="1">
        <v>0</v>
      </c>
      <c r="AH38" s="1">
        <v>66</v>
      </c>
      <c r="AI38" s="1">
        <v>0</v>
      </c>
      <c r="AJ38" s="1">
        <v>0</v>
      </c>
      <c r="AK38" s="1">
        <v>2</v>
      </c>
      <c r="AL38" s="1">
        <v>9</v>
      </c>
      <c r="AM38" s="1">
        <v>0</v>
      </c>
      <c r="AN38" s="1">
        <v>6</v>
      </c>
      <c r="AO38" s="1">
        <v>9</v>
      </c>
      <c r="AP38" s="1">
        <v>2</v>
      </c>
      <c r="AQ38" s="1">
        <v>0</v>
      </c>
      <c r="AR38" s="1">
        <v>0</v>
      </c>
      <c r="AS38" s="1">
        <v>66</v>
      </c>
      <c r="AT38" s="17" t="s">
        <v>1000</v>
      </c>
      <c r="AU38" t="s">
        <v>1001</v>
      </c>
      <c r="AV38" t="s">
        <v>1416</v>
      </c>
      <c r="AW38" t="str" cm="1">
        <f t="array" ref="AW38">_xlfn.IFS(AU38=" Housing Innovations in Energy Efficiency ", "HIEE", AU38=" State Housing Trust Fund ", "VHTF", AU38="", "", AU38=" Permanent Supportive Housing ", "PSH")</f>
        <v>VHTF</v>
      </c>
      <c r="AY38" t="e">
        <f>VLOOKUP(B38,'[1]Portfolio Tableau Data'!$C:$I,6,FALSE)</f>
        <v>#N/A</v>
      </c>
      <c r="AZ38" t="e">
        <f>VLOOKUP(B38,'[1]Portfolio Tableau Data'!$C:$I,7,FALSE)</f>
        <v>#N/A</v>
      </c>
      <c r="BA38" t="str">
        <f>CONCATENATE(BC38,BD38)</f>
        <v>FY 2019</v>
      </c>
      <c r="BC38" t="s">
        <v>1003</v>
      </c>
      <c r="BD38">
        <v>2019</v>
      </c>
    </row>
    <row r="39" spans="1:56">
      <c r="A39" s="17" t="s">
        <v>1417</v>
      </c>
      <c r="B39" s="17" t="s">
        <v>170</v>
      </c>
      <c r="C39" s="17" t="s">
        <v>1116</v>
      </c>
      <c r="D39" s="17" t="s">
        <v>1315</v>
      </c>
      <c r="E39" s="17" t="s">
        <v>130</v>
      </c>
      <c r="F39" s="17" t="s">
        <v>1418</v>
      </c>
      <c r="G39" s="17" t="s">
        <v>1013</v>
      </c>
      <c r="H39" s="17" t="s">
        <v>983</v>
      </c>
      <c r="I39" s="17" t="s">
        <v>1293</v>
      </c>
      <c r="J39" s="17" t="s">
        <v>998</v>
      </c>
      <c r="K39" s="17" t="s">
        <v>1419</v>
      </c>
      <c r="L39" s="17" t="s">
        <v>1420</v>
      </c>
      <c r="M39" s="17" t="s">
        <v>1421</v>
      </c>
      <c r="N39" s="17" t="s">
        <v>1013</v>
      </c>
      <c r="O39" s="17" t="s">
        <v>1293</v>
      </c>
      <c r="P39" s="18" t="str">
        <f>VLOOKUP(B39,Sheet1!A:C,2,FALSE)</f>
        <v>Rental New Construction</v>
      </c>
      <c r="Q39" s="17" t="s">
        <v>1006</v>
      </c>
      <c r="R39" s="17" t="s">
        <v>998</v>
      </c>
      <c r="S39" s="17" t="s">
        <v>1020</v>
      </c>
      <c r="T39" s="17" t="s">
        <v>1021</v>
      </c>
      <c r="U39" s="17" t="s">
        <v>992</v>
      </c>
      <c r="V39" s="17" t="s">
        <v>1295</v>
      </c>
      <c r="W39" s="17" t="s">
        <v>1296</v>
      </c>
      <c r="X39" s="17" t="s">
        <v>995</v>
      </c>
      <c r="Y39" s="17" t="s">
        <v>1422</v>
      </c>
      <c r="Z39" s="17" t="s">
        <v>1423</v>
      </c>
      <c r="AA39" s="17" t="s">
        <v>998</v>
      </c>
      <c r="AB39" s="17" t="s">
        <v>1424</v>
      </c>
      <c r="AC39" s="17" t="s">
        <v>1020</v>
      </c>
      <c r="AD39" s="19">
        <f>AX39</f>
        <v>800000</v>
      </c>
      <c r="AE39" s="19"/>
      <c r="AF39" s="19"/>
      <c r="AG39" s="1">
        <v>0</v>
      </c>
      <c r="AH39" s="1">
        <v>67</v>
      </c>
      <c r="AI39" s="1">
        <v>0</v>
      </c>
      <c r="AJ39" s="1">
        <v>0</v>
      </c>
      <c r="AK39" s="1">
        <v>0</v>
      </c>
      <c r="AL39" s="1"/>
      <c r="AM39" s="1"/>
      <c r="AN39" s="1">
        <v>0</v>
      </c>
      <c r="AO39" s="1">
        <v>12</v>
      </c>
      <c r="AP39" s="1">
        <v>1</v>
      </c>
      <c r="AQ39" s="1"/>
      <c r="AR39" s="1">
        <v>0</v>
      </c>
      <c r="AS39" s="1">
        <v>67</v>
      </c>
      <c r="AT39" s="17" t="s">
        <v>1315</v>
      </c>
      <c r="AW39" t="str">
        <f>VLOOKUP(B39,'[1]Portfolio Tableau Data'!$C:$G,5,FALSE)</f>
        <v>VHTF</v>
      </c>
      <c r="AX39" s="4">
        <f>VLOOKUP(B39,'[2]Apps Tableau'!$B:$K,10,FALSE)</f>
        <v>800000</v>
      </c>
      <c r="AY39" t="str">
        <f>VLOOKUP(B39,'[1]Portfolio Tableau Data- VHTF'!$C:$I,6,FALSE)</f>
        <v>Spring 2020</v>
      </c>
      <c r="AZ39" t="str">
        <f>VLOOKUP(B39,'[1]Portfolio Tableau Data- VHTF'!$C:$I,7,FALSE)</f>
        <v>N/A</v>
      </c>
      <c r="BA39" t="s">
        <v>167</v>
      </c>
    </row>
    <row r="40" spans="1:56">
      <c r="A40" s="17" t="s">
        <v>1425</v>
      </c>
      <c r="B40" s="17" t="s">
        <v>89</v>
      </c>
      <c r="C40" s="17" t="s">
        <v>1116</v>
      </c>
      <c r="D40" s="17" t="s">
        <v>1426</v>
      </c>
      <c r="E40" s="17" t="s">
        <v>90</v>
      </c>
      <c r="F40" s="17" t="s">
        <v>1427</v>
      </c>
      <c r="G40" s="17" t="s">
        <v>1428</v>
      </c>
      <c r="H40" s="17" t="s">
        <v>983</v>
      </c>
      <c r="I40" s="17" t="s">
        <v>1429</v>
      </c>
      <c r="J40" s="17" t="s">
        <v>998</v>
      </c>
      <c r="K40" s="17" t="s">
        <v>1430</v>
      </c>
      <c r="L40" s="17" t="s">
        <v>1431</v>
      </c>
      <c r="M40" s="17" t="s">
        <v>1432</v>
      </c>
      <c r="N40" s="17" t="s">
        <v>1428</v>
      </c>
      <c r="O40" s="17" t="s">
        <v>1429</v>
      </c>
      <c r="P40" s="18" t="str">
        <f>VLOOKUP(B40,Sheet1!A:C,2,FALSE)</f>
        <v>Rental New Construction</v>
      </c>
      <c r="Q40" s="17" t="s">
        <v>1019</v>
      </c>
      <c r="R40" s="17" t="s">
        <v>998</v>
      </c>
      <c r="S40" s="17" t="s">
        <v>1433</v>
      </c>
      <c r="T40" s="17" t="s">
        <v>1162</v>
      </c>
      <c r="U40" s="17" t="s">
        <v>992</v>
      </c>
      <c r="V40" s="17" t="s">
        <v>1434</v>
      </c>
      <c r="W40" s="17" t="s">
        <v>1435</v>
      </c>
      <c r="X40" s="17" t="s">
        <v>995</v>
      </c>
      <c r="Y40" s="17" t="s">
        <v>1436</v>
      </c>
      <c r="Z40" s="17" t="s">
        <v>1437</v>
      </c>
      <c r="AA40" s="17" t="s">
        <v>1438</v>
      </c>
      <c r="AB40" s="17" t="s">
        <v>1439</v>
      </c>
      <c r="AC40" s="17" t="s">
        <v>1433</v>
      </c>
      <c r="AD40" s="19">
        <f>AX40</f>
        <v>800000</v>
      </c>
      <c r="AE40" s="19"/>
      <c r="AF40" s="19"/>
      <c r="AG40" s="1">
        <v>10</v>
      </c>
      <c r="AH40" s="1">
        <v>87</v>
      </c>
      <c r="AI40" s="1">
        <v>0</v>
      </c>
      <c r="AJ40" s="1">
        <v>0</v>
      </c>
      <c r="AK40" s="1">
        <v>0</v>
      </c>
      <c r="AL40" s="1"/>
      <c r="AM40" s="1">
        <v>6</v>
      </c>
      <c r="AN40" s="1">
        <v>10</v>
      </c>
      <c r="AO40" s="1">
        <v>10</v>
      </c>
      <c r="AP40" s="1">
        <v>2</v>
      </c>
      <c r="AQ40" s="1"/>
      <c r="AR40" s="1">
        <v>0</v>
      </c>
      <c r="AS40" s="1">
        <v>97</v>
      </c>
      <c r="AT40" s="17" t="s">
        <v>1426</v>
      </c>
      <c r="AW40" t="s">
        <v>1324</v>
      </c>
      <c r="AX40" s="4">
        <f>VLOOKUP(B40,'[2]Apps Tableau'!$B:$K,10,FALSE)</f>
        <v>800000</v>
      </c>
      <c r="AY40" t="str">
        <f>VLOOKUP(B40,'[1]Portfolio Tableau Data- VHTF'!$C:$I,6,FALSE)</f>
        <v>Fall 2017</v>
      </c>
      <c r="AZ40" t="str">
        <f>VLOOKUP(B40,'[1]Portfolio Tableau Data- VHTF'!$C:$I,7,FALSE)</f>
        <v>N/A</v>
      </c>
      <c r="BA40" t="s">
        <v>73</v>
      </c>
    </row>
    <row r="41" spans="1:56">
      <c r="A41" s="17" t="s">
        <v>1440</v>
      </c>
      <c r="B41" s="17" t="s">
        <v>263</v>
      </c>
      <c r="C41" s="17" t="s">
        <v>1116</v>
      </c>
      <c r="D41" s="17" t="s">
        <v>1117</v>
      </c>
      <c r="E41" s="17" t="s">
        <v>96</v>
      </c>
      <c r="F41" s="17" t="s">
        <v>1441</v>
      </c>
      <c r="G41" s="17" t="s">
        <v>1442</v>
      </c>
      <c r="H41" s="17" t="s">
        <v>983</v>
      </c>
      <c r="I41" s="17" t="s">
        <v>1443</v>
      </c>
      <c r="J41" s="17" t="s">
        <v>998</v>
      </c>
      <c r="K41" s="17" t="s">
        <v>1444</v>
      </c>
      <c r="L41" s="17" t="s">
        <v>1445</v>
      </c>
      <c r="M41" s="17" t="s">
        <v>1446</v>
      </c>
      <c r="N41" s="17" t="s">
        <v>1442</v>
      </c>
      <c r="O41" s="17" t="s">
        <v>1443</v>
      </c>
      <c r="P41" s="18" t="str">
        <f>VLOOKUP(B41,Sheet1!A:C,2,FALSE)</f>
        <v>Rental New Construction</v>
      </c>
      <c r="Q41" s="17" t="s">
        <v>989</v>
      </c>
      <c r="R41" s="17" t="s">
        <v>998</v>
      </c>
      <c r="S41" s="17" t="s">
        <v>1447</v>
      </c>
      <c r="T41" s="17" t="s">
        <v>1124</v>
      </c>
      <c r="U41" s="17" t="s">
        <v>992</v>
      </c>
      <c r="V41" s="17" t="s">
        <v>1448</v>
      </c>
      <c r="W41" s="17" t="s">
        <v>1449</v>
      </c>
      <c r="X41" s="17" t="s">
        <v>995</v>
      </c>
      <c r="Y41" s="17" t="s">
        <v>1450</v>
      </c>
      <c r="Z41" s="17" t="s">
        <v>1451</v>
      </c>
      <c r="AA41" s="17" t="s">
        <v>998</v>
      </c>
      <c r="AB41" s="17" t="s">
        <v>1452</v>
      </c>
      <c r="AC41" s="17" t="s">
        <v>1447</v>
      </c>
      <c r="AD41" s="19">
        <f>AX41</f>
        <v>700000</v>
      </c>
      <c r="AE41" s="19"/>
      <c r="AF41" s="19"/>
      <c r="AG41" s="1">
        <v>5</v>
      </c>
      <c r="AH41" s="1">
        <v>38</v>
      </c>
      <c r="AI41" s="1">
        <v>0</v>
      </c>
      <c r="AJ41" s="1">
        <v>0</v>
      </c>
      <c r="AK41" s="1">
        <v>0</v>
      </c>
      <c r="AL41" s="1"/>
      <c r="AM41" s="1">
        <v>5</v>
      </c>
      <c r="AN41" s="1">
        <v>0</v>
      </c>
      <c r="AO41" s="1">
        <v>6</v>
      </c>
      <c r="AP41" s="1">
        <v>1</v>
      </c>
      <c r="AQ41" s="1"/>
      <c r="AR41" s="1">
        <v>0</v>
      </c>
      <c r="AS41" s="1">
        <v>43</v>
      </c>
      <c r="AT41" s="17" t="s">
        <v>1117</v>
      </c>
      <c r="AW41" t="s">
        <v>1324</v>
      </c>
      <c r="AX41" s="4">
        <f>VLOOKUP(B41,'[2]Apps Tableau'!$B:$K,10,FALSE)</f>
        <v>700000</v>
      </c>
      <c r="AY41" t="str">
        <f>VLOOKUP(B41,'[1]Portfolio Tableau Data- VHTF'!$C:$I,6,FALSE)</f>
        <v>Fall 2020</v>
      </c>
      <c r="AZ41" t="str">
        <f>VLOOKUP(B41,'[1]Portfolio Tableau Data- VHTF'!$C:$I,7,FALSE)</f>
        <v>N/A</v>
      </c>
      <c r="BA41" t="s">
        <v>217</v>
      </c>
    </row>
    <row r="42" spans="1:56">
      <c r="A42" s="17" t="s">
        <v>1453</v>
      </c>
      <c r="B42" s="17" t="s">
        <v>265</v>
      </c>
      <c r="C42" s="17" t="s">
        <v>1130</v>
      </c>
      <c r="D42" s="17" t="s">
        <v>1131</v>
      </c>
      <c r="E42" s="17" t="s">
        <v>96</v>
      </c>
      <c r="F42" s="17" t="s">
        <v>1441</v>
      </c>
      <c r="G42" s="17" t="s">
        <v>1442</v>
      </c>
      <c r="H42" s="17" t="s">
        <v>983</v>
      </c>
      <c r="I42" s="17" t="s">
        <v>1443</v>
      </c>
      <c r="J42" s="17" t="s">
        <v>1454</v>
      </c>
      <c r="K42" s="17" t="s">
        <v>1455</v>
      </c>
      <c r="L42" s="17" t="s">
        <v>1456</v>
      </c>
      <c r="M42" s="17" t="s">
        <v>1457</v>
      </c>
      <c r="N42" s="17" t="s">
        <v>1442</v>
      </c>
      <c r="O42" s="17" t="s">
        <v>1443</v>
      </c>
      <c r="P42" s="18" t="s">
        <v>68</v>
      </c>
      <c r="Q42" s="17" t="s">
        <v>1006</v>
      </c>
      <c r="R42" s="17" t="s">
        <v>17</v>
      </c>
      <c r="S42" s="17" t="s">
        <v>1447</v>
      </c>
      <c r="T42" s="17" t="s">
        <v>1124</v>
      </c>
      <c r="U42" s="17" t="s">
        <v>992</v>
      </c>
      <c r="V42" s="17" t="s">
        <v>1448</v>
      </c>
      <c r="W42" s="17" t="s">
        <v>1449</v>
      </c>
      <c r="X42" s="17" t="s">
        <v>995</v>
      </c>
      <c r="Y42" s="17" t="s">
        <v>1450</v>
      </c>
      <c r="Z42" s="17" t="s">
        <v>1451</v>
      </c>
      <c r="AA42" s="17" t="s">
        <v>998</v>
      </c>
      <c r="AB42" s="17" t="s">
        <v>1458</v>
      </c>
      <c r="AC42" s="17" t="s">
        <v>1447</v>
      </c>
      <c r="AD42" s="19">
        <v>700000</v>
      </c>
      <c r="AE42" s="19">
        <v>700000</v>
      </c>
      <c r="AF42" s="19">
        <v>0</v>
      </c>
      <c r="AG42" s="1">
        <v>5</v>
      </c>
      <c r="AH42" s="1">
        <v>23</v>
      </c>
      <c r="AI42" s="1">
        <v>9</v>
      </c>
      <c r="AJ42" s="1">
        <v>0</v>
      </c>
      <c r="AK42" s="1">
        <v>0</v>
      </c>
      <c r="AL42" s="1">
        <v>0</v>
      </c>
      <c r="AM42" s="1">
        <v>5</v>
      </c>
      <c r="AN42" s="1">
        <v>0</v>
      </c>
      <c r="AO42" s="1">
        <v>5</v>
      </c>
      <c r="AP42" s="1">
        <v>0</v>
      </c>
      <c r="AQ42" s="1">
        <v>0</v>
      </c>
      <c r="AR42" s="1">
        <v>0</v>
      </c>
      <c r="AS42" s="1">
        <v>37</v>
      </c>
      <c r="AT42" s="17" t="s">
        <v>1000</v>
      </c>
      <c r="AU42" t="s">
        <v>1001</v>
      </c>
      <c r="AV42" t="s">
        <v>1150</v>
      </c>
      <c r="AW42" t="str" cm="1">
        <f t="array" ref="AW42">_xlfn.IFS(AU42=" Housing Innovations in Energy Efficiency ", "HIEE", AU42=" State Housing Trust Fund ", "VHTF", AU42="", "", AU42=" Permanent Supportive Housing ", "PSH")</f>
        <v>VHTF</v>
      </c>
      <c r="AY42" t="e">
        <f>VLOOKUP(B42,'[1]Portfolio Tableau Data'!$C:$I,6,FALSE)</f>
        <v>#N/A</v>
      </c>
      <c r="AZ42" t="e">
        <f>VLOOKUP(B42,'[1]Portfolio Tableau Data'!$C:$I,7,FALSE)</f>
        <v>#N/A</v>
      </c>
      <c r="BA42" t="str">
        <f>CONCATENATE(BC42,BD42)</f>
        <v>FY 2021</v>
      </c>
      <c r="BC42" t="s">
        <v>1003</v>
      </c>
      <c r="BD42">
        <v>2021</v>
      </c>
    </row>
    <row r="43" spans="1:56">
      <c r="A43" s="17" t="s">
        <v>1459</v>
      </c>
      <c r="B43" s="17" t="s">
        <v>631</v>
      </c>
      <c r="C43" s="17" t="s">
        <v>979</v>
      </c>
      <c r="D43" s="17" t="s">
        <v>980</v>
      </c>
      <c r="E43" s="17" t="s">
        <v>130</v>
      </c>
      <c r="F43" s="17" t="s">
        <v>1418</v>
      </c>
      <c r="G43" s="17" t="s">
        <v>1013</v>
      </c>
      <c r="H43" s="17" t="s">
        <v>983</v>
      </c>
      <c r="I43" s="17" t="s">
        <v>1293</v>
      </c>
      <c r="J43" s="17" t="s">
        <v>1460</v>
      </c>
      <c r="K43" s="17" t="s">
        <v>1335</v>
      </c>
      <c r="L43" s="17" t="s">
        <v>1336</v>
      </c>
      <c r="M43" s="17" t="s">
        <v>1461</v>
      </c>
      <c r="N43" s="17" t="s">
        <v>1319</v>
      </c>
      <c r="O43" s="17" t="s">
        <v>1392</v>
      </c>
      <c r="P43" s="18" t="s">
        <v>68</v>
      </c>
      <c r="Q43" s="17" t="s">
        <v>1228</v>
      </c>
      <c r="R43" s="17" t="s">
        <v>17</v>
      </c>
      <c r="S43" s="17" t="s">
        <v>1321</v>
      </c>
      <c r="T43" s="17" t="s">
        <v>1021</v>
      </c>
      <c r="U43" s="17" t="s">
        <v>992</v>
      </c>
      <c r="V43" s="17" t="s">
        <v>1462</v>
      </c>
      <c r="W43" s="17" t="s">
        <v>1463</v>
      </c>
      <c r="X43" s="17" t="s">
        <v>1201</v>
      </c>
      <c r="Y43" s="17" t="s">
        <v>1464</v>
      </c>
      <c r="Z43" s="17" t="s">
        <v>1465</v>
      </c>
      <c r="AA43" s="17" t="s">
        <v>1466</v>
      </c>
      <c r="AB43" s="17" t="s">
        <v>1467</v>
      </c>
      <c r="AC43" s="17" t="s">
        <v>1321</v>
      </c>
      <c r="AD43" s="19">
        <v>700000</v>
      </c>
      <c r="AE43" s="19"/>
      <c r="AF43" s="19">
        <v>700000</v>
      </c>
      <c r="AG43" s="1">
        <v>0</v>
      </c>
      <c r="AH43" s="1">
        <v>53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10</v>
      </c>
      <c r="AP43" s="1">
        <v>2</v>
      </c>
      <c r="AQ43" s="1">
        <v>0</v>
      </c>
      <c r="AR43" s="1">
        <v>0</v>
      </c>
      <c r="AS43" s="1">
        <v>53</v>
      </c>
      <c r="AT43" s="17" t="s">
        <v>1000</v>
      </c>
      <c r="AU43" t="s">
        <v>1001</v>
      </c>
      <c r="AV43" t="s">
        <v>1002</v>
      </c>
      <c r="AW43" t="str" cm="1">
        <f t="array" ref="AW43">_xlfn.IFS(AU43=" Housing Innovations in Energy Efficiency ", "HIEE", AU43=" State Housing Trust Fund ", "VHTF", AU43="", "", AU43=" Permanent Supportive Housing ", "PSH")</f>
        <v>VHTF</v>
      </c>
      <c r="AY43" t="e">
        <f>VLOOKUP(B43,'[1]Portfolio Tableau Data'!$C:$I,6,FALSE)</f>
        <v>#N/A</v>
      </c>
      <c r="AZ43" t="e">
        <f>VLOOKUP(B43,'[1]Portfolio Tableau Data'!$C:$I,7,FALSE)</f>
        <v>#N/A</v>
      </c>
      <c r="BA43" t="str">
        <f>CONCATENATE(BC43,BD43)</f>
        <v>FY 2023</v>
      </c>
      <c r="BC43" t="s">
        <v>1003</v>
      </c>
      <c r="BD43">
        <v>2023</v>
      </c>
    </row>
    <row r="44" spans="1:56">
      <c r="A44" s="17" t="s">
        <v>1468</v>
      </c>
      <c r="B44" s="17" t="s">
        <v>536</v>
      </c>
      <c r="C44" s="17" t="s">
        <v>979</v>
      </c>
      <c r="D44" s="17" t="s">
        <v>980</v>
      </c>
      <c r="E44" s="17" t="s">
        <v>130</v>
      </c>
      <c r="F44" s="17" t="s">
        <v>1418</v>
      </c>
      <c r="G44" s="17" t="s">
        <v>1013</v>
      </c>
      <c r="H44" s="17" t="s">
        <v>983</v>
      </c>
      <c r="I44" s="17" t="s">
        <v>1293</v>
      </c>
      <c r="J44" s="17" t="s">
        <v>1469</v>
      </c>
      <c r="K44" s="17" t="s">
        <v>986</v>
      </c>
      <c r="L44" s="17" t="s">
        <v>987</v>
      </c>
      <c r="M44" s="17" t="s">
        <v>1461</v>
      </c>
      <c r="N44" s="17" t="s">
        <v>1319</v>
      </c>
      <c r="O44" s="17" t="s">
        <v>1392</v>
      </c>
      <c r="P44" s="18" t="s">
        <v>68</v>
      </c>
      <c r="Q44" s="17" t="s">
        <v>1081</v>
      </c>
      <c r="R44" s="17" t="s">
        <v>17</v>
      </c>
      <c r="S44" s="17" t="s">
        <v>1321</v>
      </c>
      <c r="T44" s="17" t="s">
        <v>1021</v>
      </c>
      <c r="U44" s="17" t="s">
        <v>992</v>
      </c>
      <c r="V44" s="17" t="s">
        <v>1295</v>
      </c>
      <c r="W44" s="17" t="s">
        <v>1296</v>
      </c>
      <c r="X44" s="17" t="s">
        <v>995</v>
      </c>
      <c r="Y44" s="17" t="s">
        <v>1422</v>
      </c>
      <c r="Z44" s="17" t="s">
        <v>1423</v>
      </c>
      <c r="AA44" s="17" t="s">
        <v>998</v>
      </c>
      <c r="AB44" s="17" t="s">
        <v>1470</v>
      </c>
      <c r="AC44" s="17" t="s">
        <v>1321</v>
      </c>
      <c r="AD44" s="19">
        <v>1400000</v>
      </c>
      <c r="AE44" s="19"/>
      <c r="AF44" s="19">
        <v>1400000</v>
      </c>
      <c r="AG44" s="1">
        <v>0</v>
      </c>
      <c r="AH44" s="1">
        <v>53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5</v>
      </c>
      <c r="AP44" s="1">
        <v>2</v>
      </c>
      <c r="AQ44" s="1">
        <v>0</v>
      </c>
      <c r="AR44" s="1">
        <v>0</v>
      </c>
      <c r="AS44" s="1">
        <v>53</v>
      </c>
      <c r="AT44" s="17" t="s">
        <v>1000</v>
      </c>
      <c r="AU44" t="s">
        <v>1001</v>
      </c>
      <c r="AV44" t="s">
        <v>1002</v>
      </c>
      <c r="AW44" t="str" cm="1">
        <f t="array" ref="AW44">_xlfn.IFS(AU44=" Housing Innovations in Energy Efficiency ", "HIEE", AU44=" State Housing Trust Fund ", "VHTF", AU44="", "", AU44=" Permanent Supportive Housing ", "PSH")</f>
        <v>VHTF</v>
      </c>
      <c r="AY44" t="e">
        <f>VLOOKUP(B44,'[1]Portfolio Tableau Data'!$C:$I,6,FALSE)</f>
        <v>#N/A</v>
      </c>
      <c r="AZ44" t="e">
        <f>VLOOKUP(B44,'[1]Portfolio Tableau Data'!$C:$I,7,FALSE)</f>
        <v>#N/A</v>
      </c>
      <c r="BA44" t="str">
        <f>CONCATENATE(BC44,BD44)</f>
        <v>FY 2023</v>
      </c>
      <c r="BB44" s="13" t="s">
        <v>69</v>
      </c>
      <c r="BC44" t="s">
        <v>1003</v>
      </c>
      <c r="BD44">
        <v>2023</v>
      </c>
    </row>
    <row r="45" spans="1:56">
      <c r="A45" s="17" t="s">
        <v>1471</v>
      </c>
      <c r="B45" s="17" t="s">
        <v>828</v>
      </c>
      <c r="C45" s="17" t="s">
        <v>1029</v>
      </c>
      <c r="D45" s="17" t="s">
        <v>1030</v>
      </c>
      <c r="E45" s="17" t="s">
        <v>200</v>
      </c>
      <c r="F45" s="17" t="s">
        <v>981</v>
      </c>
      <c r="G45" s="17" t="s">
        <v>982</v>
      </c>
      <c r="H45" s="17" t="s">
        <v>983</v>
      </c>
      <c r="I45" s="17" t="s">
        <v>984</v>
      </c>
      <c r="J45" s="17" t="s">
        <v>1472</v>
      </c>
      <c r="K45" s="17" t="s">
        <v>1034</v>
      </c>
      <c r="L45" s="17" t="s">
        <v>1035</v>
      </c>
      <c r="M45" s="17" t="s">
        <v>1473</v>
      </c>
      <c r="N45" s="17" t="s">
        <v>1474</v>
      </c>
      <c r="O45" s="17" t="s">
        <v>1475</v>
      </c>
      <c r="P45" s="18" t="s">
        <v>68</v>
      </c>
      <c r="Q45" s="17" t="s">
        <v>1476</v>
      </c>
      <c r="R45" s="17" t="s">
        <v>17</v>
      </c>
      <c r="S45" s="17" t="s">
        <v>990</v>
      </c>
      <c r="T45" s="17" t="s">
        <v>991</v>
      </c>
      <c r="U45" s="17" t="s">
        <v>992</v>
      </c>
      <c r="V45" s="17" t="s">
        <v>1477</v>
      </c>
      <c r="W45" s="17" t="s">
        <v>1478</v>
      </c>
      <c r="X45" s="17" t="s">
        <v>995</v>
      </c>
      <c r="Y45" s="17" t="s">
        <v>1479</v>
      </c>
      <c r="Z45" s="17" t="s">
        <v>1480</v>
      </c>
      <c r="AA45" s="17" t="s">
        <v>998</v>
      </c>
      <c r="AB45" s="17" t="s">
        <v>1481</v>
      </c>
      <c r="AC45" s="17" t="s">
        <v>990</v>
      </c>
      <c r="AD45" s="19">
        <v>1400000</v>
      </c>
      <c r="AE45" s="19"/>
      <c r="AF45" s="19">
        <v>1400000</v>
      </c>
      <c r="AG45" s="1">
        <v>3</v>
      </c>
      <c r="AH45" s="1">
        <v>25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3</v>
      </c>
      <c r="AO45" s="1">
        <v>6</v>
      </c>
      <c r="AP45" s="1">
        <v>3</v>
      </c>
      <c r="AQ45" s="1">
        <v>0</v>
      </c>
      <c r="AR45" s="1">
        <v>0</v>
      </c>
      <c r="AS45" s="1">
        <v>28</v>
      </c>
      <c r="AT45" s="17" t="s">
        <v>1000</v>
      </c>
      <c r="AU45" t="s">
        <v>1001</v>
      </c>
      <c r="AV45" t="s">
        <v>1045</v>
      </c>
      <c r="AW45" t="str" cm="1">
        <f t="array" ref="AW45">_xlfn.IFS(AU45=" Housing Innovations in Energy Efficiency ", "HIEE", AU45=" State Housing Trust Fund ", "VHTF", AU45="", "", AU45=" Permanent Supportive Housing ", "PSH")</f>
        <v>VHTF</v>
      </c>
      <c r="AY45" t="e">
        <f>VLOOKUP(B45,'[1]Portfolio Tableau Data'!$C:$I,6,FALSE)</f>
        <v>#N/A</v>
      </c>
      <c r="AZ45" t="e">
        <f>VLOOKUP(B45,'[1]Portfolio Tableau Data'!$C:$I,7,FALSE)</f>
        <v>#N/A</v>
      </c>
      <c r="BA45" t="str">
        <f>CONCATENATE(BC45,BD45)</f>
        <v>FY 2024</v>
      </c>
      <c r="BC45" t="s">
        <v>1003</v>
      </c>
      <c r="BD45">
        <v>2024</v>
      </c>
    </row>
    <row r="46" spans="1:56">
      <c r="A46" s="17" t="s">
        <v>1482</v>
      </c>
      <c r="B46" s="17" t="s">
        <v>830</v>
      </c>
      <c r="C46" s="17" t="s">
        <v>1029</v>
      </c>
      <c r="D46" s="17" t="s">
        <v>1030</v>
      </c>
      <c r="E46" s="17" t="s">
        <v>200</v>
      </c>
      <c r="F46" s="17" t="s">
        <v>981</v>
      </c>
      <c r="G46" s="17" t="s">
        <v>982</v>
      </c>
      <c r="H46" s="17" t="s">
        <v>983</v>
      </c>
      <c r="I46" s="17" t="s">
        <v>984</v>
      </c>
      <c r="J46" s="17" t="s">
        <v>1483</v>
      </c>
      <c r="K46" s="17" t="s">
        <v>1034</v>
      </c>
      <c r="L46" s="17" t="s">
        <v>1035</v>
      </c>
      <c r="M46" s="17" t="s">
        <v>1473</v>
      </c>
      <c r="N46" s="17" t="s">
        <v>1474</v>
      </c>
      <c r="O46" s="17" t="s">
        <v>1475</v>
      </c>
      <c r="P46" s="18" t="s">
        <v>68</v>
      </c>
      <c r="Q46" s="17" t="s">
        <v>1476</v>
      </c>
      <c r="R46" s="17" t="s">
        <v>17</v>
      </c>
      <c r="S46" s="17" t="s">
        <v>990</v>
      </c>
      <c r="T46" s="17" t="s">
        <v>991</v>
      </c>
      <c r="U46" s="17" t="s">
        <v>992</v>
      </c>
      <c r="V46" s="17" t="s">
        <v>1477</v>
      </c>
      <c r="W46" s="17" t="s">
        <v>1478</v>
      </c>
      <c r="X46" s="17" t="s">
        <v>995</v>
      </c>
      <c r="Y46" s="17" t="s">
        <v>1479</v>
      </c>
      <c r="Z46" s="17" t="s">
        <v>1480</v>
      </c>
      <c r="AA46" s="17" t="s">
        <v>998</v>
      </c>
      <c r="AB46" s="17" t="s">
        <v>1484</v>
      </c>
      <c r="AC46" s="17" t="s">
        <v>990</v>
      </c>
      <c r="AD46" s="19">
        <v>1400000</v>
      </c>
      <c r="AE46" s="19"/>
      <c r="AF46" s="19">
        <v>1400000</v>
      </c>
      <c r="AG46" s="1">
        <v>3</v>
      </c>
      <c r="AH46" s="1">
        <v>25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3</v>
      </c>
      <c r="AO46" s="1">
        <v>6</v>
      </c>
      <c r="AP46" s="1">
        <v>3</v>
      </c>
      <c r="AQ46" s="1">
        <v>0</v>
      </c>
      <c r="AR46" s="1">
        <v>0</v>
      </c>
      <c r="AS46" s="1">
        <v>28</v>
      </c>
      <c r="AT46" s="17" t="s">
        <v>1000</v>
      </c>
      <c r="AU46" t="s">
        <v>1001</v>
      </c>
      <c r="AV46" t="s">
        <v>1045</v>
      </c>
      <c r="AW46" t="str" cm="1">
        <f t="array" ref="AW46">_xlfn.IFS(AU46=" Housing Innovations in Energy Efficiency ", "HIEE", AU46=" State Housing Trust Fund ", "VHTF", AU46="", "", AU46=" Permanent Supportive Housing ", "PSH")</f>
        <v>VHTF</v>
      </c>
      <c r="AY46" t="e">
        <f>VLOOKUP(B46,'[1]Portfolio Tableau Data'!$C:$I,6,FALSE)</f>
        <v>#N/A</v>
      </c>
      <c r="AZ46" t="e">
        <f>VLOOKUP(B46,'[1]Portfolio Tableau Data'!$C:$I,7,FALSE)</f>
        <v>#N/A</v>
      </c>
      <c r="BA46" t="str">
        <f>CONCATENATE(BC46,BD46)</f>
        <v>FY 2024</v>
      </c>
      <c r="BC46" t="s">
        <v>1003</v>
      </c>
      <c r="BD46">
        <v>2024</v>
      </c>
    </row>
    <row r="47" spans="1:56">
      <c r="A47" s="17" t="s">
        <v>1485</v>
      </c>
      <c r="B47" s="17" t="s">
        <v>440</v>
      </c>
      <c r="C47" s="17" t="s">
        <v>1010</v>
      </c>
      <c r="D47" s="17" t="s">
        <v>1011</v>
      </c>
      <c r="E47" s="17" t="s">
        <v>96</v>
      </c>
      <c r="F47" s="17" t="s">
        <v>1441</v>
      </c>
      <c r="G47" s="17" t="s">
        <v>1442</v>
      </c>
      <c r="H47" s="17" t="s">
        <v>983</v>
      </c>
      <c r="I47" s="17" t="s">
        <v>1443</v>
      </c>
      <c r="J47" s="17" t="s">
        <v>1486</v>
      </c>
      <c r="K47" s="17" t="s">
        <v>1170</v>
      </c>
      <c r="L47" s="17" t="s">
        <v>1171</v>
      </c>
      <c r="M47" s="17" t="s">
        <v>1487</v>
      </c>
      <c r="N47" s="17" t="s">
        <v>1442</v>
      </c>
      <c r="O47" s="17" t="s">
        <v>1443</v>
      </c>
      <c r="P47" s="18" t="s">
        <v>157</v>
      </c>
      <c r="Q47" s="17" t="s">
        <v>1006</v>
      </c>
      <c r="R47" s="17" t="s">
        <v>17</v>
      </c>
      <c r="S47" s="17" t="s">
        <v>1447</v>
      </c>
      <c r="T47" s="17" t="s">
        <v>1124</v>
      </c>
      <c r="U47" s="17" t="s">
        <v>992</v>
      </c>
      <c r="V47" s="17" t="s">
        <v>1488</v>
      </c>
      <c r="W47" s="17" t="s">
        <v>1489</v>
      </c>
      <c r="X47" s="17" t="s">
        <v>1297</v>
      </c>
      <c r="Y47" s="17" t="s">
        <v>1490</v>
      </c>
      <c r="Z47" s="17" t="s">
        <v>1491</v>
      </c>
      <c r="AA47" s="17" t="s">
        <v>998</v>
      </c>
      <c r="AB47" s="17" t="s">
        <v>1492</v>
      </c>
      <c r="AC47" s="17" t="s">
        <v>1447</v>
      </c>
      <c r="AD47" s="19">
        <v>700000</v>
      </c>
      <c r="AE47" s="19"/>
      <c r="AF47" s="19">
        <v>700000</v>
      </c>
      <c r="AG47" s="1">
        <v>5</v>
      </c>
      <c r="AH47" s="1">
        <v>53</v>
      </c>
      <c r="AI47" s="1">
        <v>0</v>
      </c>
      <c r="AJ47" s="1">
        <v>0</v>
      </c>
      <c r="AK47" s="1">
        <v>0</v>
      </c>
      <c r="AL47" s="1">
        <v>0</v>
      </c>
      <c r="AM47" s="1">
        <v>5</v>
      </c>
      <c r="AN47" s="1">
        <v>0</v>
      </c>
      <c r="AO47" s="1">
        <v>10</v>
      </c>
      <c r="AP47" s="1">
        <v>2</v>
      </c>
      <c r="AQ47" s="1">
        <v>0</v>
      </c>
      <c r="AR47" s="1">
        <v>13</v>
      </c>
      <c r="AS47" s="1">
        <v>58</v>
      </c>
      <c r="AT47" s="17" t="s">
        <v>1000</v>
      </c>
      <c r="AU47" t="s">
        <v>1001</v>
      </c>
      <c r="AV47" t="s">
        <v>1027</v>
      </c>
      <c r="AW47" t="str" cm="1">
        <f t="array" ref="AW47">_xlfn.IFS(AU47=" Housing Innovations in Energy Efficiency ", "HIEE", AU47=" State Housing Trust Fund ", "VHTF", AU47="", "", AU47=" Permanent Supportive Housing ", "PSH")</f>
        <v>VHTF</v>
      </c>
      <c r="AY47" t="e">
        <f>VLOOKUP(B47,'[1]Portfolio Tableau Data'!$C:$I,6,FALSE)</f>
        <v>#N/A</v>
      </c>
      <c r="AZ47" t="e">
        <f>VLOOKUP(B47,'[1]Portfolio Tableau Data'!$C:$I,7,FALSE)</f>
        <v>#N/A</v>
      </c>
      <c r="BA47" t="str">
        <f>CONCATENATE(BC47,BD47)</f>
        <v>FY 2022</v>
      </c>
      <c r="BC47" t="s">
        <v>1003</v>
      </c>
      <c r="BD47">
        <v>2022</v>
      </c>
    </row>
    <row r="48" spans="1:56">
      <c r="A48" s="17" t="s">
        <v>411</v>
      </c>
      <c r="B48" s="17" t="s">
        <v>442</v>
      </c>
      <c r="C48" s="17" t="s">
        <v>1010</v>
      </c>
      <c r="D48" s="17" t="s">
        <v>1011</v>
      </c>
      <c r="E48" s="17" t="s">
        <v>96</v>
      </c>
      <c r="F48" s="17" t="s">
        <v>1441</v>
      </c>
      <c r="G48" s="17" t="s">
        <v>1442</v>
      </c>
      <c r="H48" s="17" t="s">
        <v>983</v>
      </c>
      <c r="I48" s="17" t="s">
        <v>1443</v>
      </c>
      <c r="J48" s="17" t="s">
        <v>1493</v>
      </c>
      <c r="K48" s="17" t="s">
        <v>1170</v>
      </c>
      <c r="L48" s="17" t="s">
        <v>1494</v>
      </c>
      <c r="M48" s="17" t="s">
        <v>1495</v>
      </c>
      <c r="N48" s="17" t="s">
        <v>1442</v>
      </c>
      <c r="O48" s="17" t="s">
        <v>1443</v>
      </c>
      <c r="P48" s="18" t="s">
        <v>68</v>
      </c>
      <c r="Q48" s="17" t="s">
        <v>1006</v>
      </c>
      <c r="R48" s="17" t="s">
        <v>17</v>
      </c>
      <c r="S48" s="17" t="s">
        <v>1447</v>
      </c>
      <c r="T48" s="17" t="s">
        <v>1124</v>
      </c>
      <c r="U48" s="17" t="s">
        <v>992</v>
      </c>
      <c r="V48" s="17" t="s">
        <v>1488</v>
      </c>
      <c r="W48" s="17" t="s">
        <v>1489</v>
      </c>
      <c r="X48" s="17" t="s">
        <v>1297</v>
      </c>
      <c r="Y48" s="17" t="s">
        <v>1490</v>
      </c>
      <c r="Z48" s="17" t="s">
        <v>1491</v>
      </c>
      <c r="AA48" s="17" t="s">
        <v>998</v>
      </c>
      <c r="AB48" s="17" t="s">
        <v>1496</v>
      </c>
      <c r="AC48" s="17" t="s">
        <v>1447</v>
      </c>
      <c r="AD48" s="19">
        <v>700000</v>
      </c>
      <c r="AE48" s="19"/>
      <c r="AF48" s="19">
        <v>700000</v>
      </c>
      <c r="AG48" s="1">
        <v>6</v>
      </c>
      <c r="AH48" s="1">
        <v>65</v>
      </c>
      <c r="AI48" s="1">
        <v>0</v>
      </c>
      <c r="AJ48" s="1">
        <v>0</v>
      </c>
      <c r="AK48" s="1">
        <v>0</v>
      </c>
      <c r="AL48" s="1">
        <v>0</v>
      </c>
      <c r="AM48" s="1">
        <v>6</v>
      </c>
      <c r="AN48" s="1">
        <v>0</v>
      </c>
      <c r="AO48" s="1">
        <v>11</v>
      </c>
      <c r="AP48" s="1">
        <v>2</v>
      </c>
      <c r="AQ48" s="1">
        <v>0</v>
      </c>
      <c r="AR48" s="1">
        <v>13</v>
      </c>
      <c r="AS48" s="1">
        <v>71</v>
      </c>
      <c r="AT48" s="17" t="s">
        <v>1000</v>
      </c>
      <c r="AU48" t="s">
        <v>1001</v>
      </c>
      <c r="AV48" t="s">
        <v>1027</v>
      </c>
      <c r="AW48" t="str" cm="1">
        <f t="array" ref="AW48">_xlfn.IFS(AU48=" Housing Innovations in Energy Efficiency ", "HIEE", AU48=" State Housing Trust Fund ", "VHTF", AU48="", "", AU48=" Permanent Supportive Housing ", "PSH")</f>
        <v>VHTF</v>
      </c>
      <c r="AY48" t="e">
        <f>VLOOKUP(B48,'[1]Portfolio Tableau Data'!$C:$I,6,FALSE)</f>
        <v>#N/A</v>
      </c>
      <c r="AZ48" t="e">
        <f>VLOOKUP(B48,'[1]Portfolio Tableau Data'!$C:$I,7,FALSE)</f>
        <v>#N/A</v>
      </c>
      <c r="BA48" t="str">
        <f>CONCATENATE(BC48,BD48)</f>
        <v>FY 2022</v>
      </c>
      <c r="BC48" t="s">
        <v>1003</v>
      </c>
      <c r="BD48">
        <v>2022</v>
      </c>
    </row>
    <row r="49" spans="1:56">
      <c r="A49" s="17" t="s">
        <v>1497</v>
      </c>
      <c r="B49" s="17" t="s">
        <v>113</v>
      </c>
      <c r="C49" s="17" t="s">
        <v>1116</v>
      </c>
      <c r="D49" s="17" t="s">
        <v>1152</v>
      </c>
      <c r="E49" s="17" t="s">
        <v>114</v>
      </c>
      <c r="F49" s="17" t="s">
        <v>1390</v>
      </c>
      <c r="G49" s="17" t="s">
        <v>1391</v>
      </c>
      <c r="H49" s="17" t="s">
        <v>983</v>
      </c>
      <c r="I49" s="17" t="s">
        <v>1392</v>
      </c>
      <c r="J49" s="17" t="s">
        <v>998</v>
      </c>
      <c r="K49" s="17" t="s">
        <v>1498</v>
      </c>
      <c r="L49" s="17" t="s">
        <v>1499</v>
      </c>
      <c r="M49" s="17" t="s">
        <v>1500</v>
      </c>
      <c r="N49" s="17" t="s">
        <v>1013</v>
      </c>
      <c r="O49" s="17" t="s">
        <v>1392</v>
      </c>
      <c r="P49" s="18" t="str">
        <f>VLOOKUP(B49,Sheet1!A:C,2,FALSE)</f>
        <v>Rental New Construction</v>
      </c>
      <c r="Q49" s="17" t="s">
        <v>1501</v>
      </c>
      <c r="R49" s="17" t="s">
        <v>998</v>
      </c>
      <c r="S49" s="17" t="s">
        <v>1020</v>
      </c>
      <c r="T49" s="17" t="s">
        <v>1021</v>
      </c>
      <c r="U49" s="17" t="s">
        <v>1397</v>
      </c>
      <c r="V49" s="17" t="s">
        <v>1502</v>
      </c>
      <c r="W49" s="17" t="s">
        <v>1503</v>
      </c>
      <c r="X49" s="17" t="s">
        <v>1297</v>
      </c>
      <c r="Y49" s="17" t="s">
        <v>1504</v>
      </c>
      <c r="Z49" s="17" t="s">
        <v>1505</v>
      </c>
      <c r="AA49" s="17" t="s">
        <v>998</v>
      </c>
      <c r="AB49" s="17" t="s">
        <v>1506</v>
      </c>
      <c r="AC49" s="17" t="s">
        <v>1020</v>
      </c>
      <c r="AD49" s="19">
        <f>AX49</f>
        <v>700000</v>
      </c>
      <c r="AE49" s="19"/>
      <c r="AF49" s="19"/>
      <c r="AG49" s="1">
        <v>17</v>
      </c>
      <c r="AH49" s="1">
        <v>53</v>
      </c>
      <c r="AI49" s="1">
        <v>0</v>
      </c>
      <c r="AJ49" s="1">
        <v>0</v>
      </c>
      <c r="AK49" s="1">
        <v>0</v>
      </c>
      <c r="AL49" s="1"/>
      <c r="AM49" s="1">
        <v>7</v>
      </c>
      <c r="AN49" s="1">
        <v>0</v>
      </c>
      <c r="AO49" s="1">
        <v>7</v>
      </c>
      <c r="AP49" s="1">
        <v>2</v>
      </c>
      <c r="AQ49" s="1"/>
      <c r="AR49" s="1">
        <v>0</v>
      </c>
      <c r="AS49" s="1">
        <v>70</v>
      </c>
      <c r="AT49" s="17" t="s">
        <v>1152</v>
      </c>
      <c r="AW49" t="s">
        <v>1324</v>
      </c>
      <c r="AX49" s="4">
        <f>VLOOKUP(B49,'[2]Apps Tableau'!$B:$K,10,FALSE)</f>
        <v>700000</v>
      </c>
      <c r="AY49" t="str">
        <f>VLOOKUP(B49,'[1]Portfolio Tableau Data- VHTF'!$C:$I,6,FALSE)</f>
        <v>Spring 2019</v>
      </c>
      <c r="AZ49" t="str">
        <f>VLOOKUP(B49,'[1]Portfolio Tableau Data- VHTF'!$C:$I,7,FALSE)</f>
        <v>N/A</v>
      </c>
      <c r="BA49" t="s">
        <v>109</v>
      </c>
    </row>
    <row r="50" spans="1:56">
      <c r="A50" s="17" t="s">
        <v>1507</v>
      </c>
      <c r="B50" s="17" t="s">
        <v>172</v>
      </c>
      <c r="C50" s="17" t="s">
        <v>1116</v>
      </c>
      <c r="D50" s="17" t="s">
        <v>1315</v>
      </c>
      <c r="E50" s="17" t="s">
        <v>114</v>
      </c>
      <c r="F50" s="17" t="s">
        <v>1390</v>
      </c>
      <c r="G50" s="17" t="s">
        <v>1391</v>
      </c>
      <c r="H50" s="17" t="s">
        <v>983</v>
      </c>
      <c r="I50" s="17" t="s">
        <v>1392</v>
      </c>
      <c r="J50" s="17" t="s">
        <v>998</v>
      </c>
      <c r="K50" s="17" t="s">
        <v>1508</v>
      </c>
      <c r="L50" s="17" t="s">
        <v>1509</v>
      </c>
      <c r="M50" s="17" t="s">
        <v>1510</v>
      </c>
      <c r="N50" s="17" t="s">
        <v>1013</v>
      </c>
      <c r="O50" s="17" t="s">
        <v>1392</v>
      </c>
      <c r="P50" s="18" t="str">
        <f>VLOOKUP(B50,Sheet1!A:C,2,FALSE)</f>
        <v>Rental New Construction</v>
      </c>
      <c r="Q50" s="17" t="s">
        <v>1141</v>
      </c>
      <c r="R50" s="17" t="s">
        <v>998</v>
      </c>
      <c r="S50" s="17" t="s">
        <v>1020</v>
      </c>
      <c r="T50" s="17" t="s">
        <v>1021</v>
      </c>
      <c r="U50" s="17" t="s">
        <v>1397</v>
      </c>
      <c r="V50" s="17" t="s">
        <v>1502</v>
      </c>
      <c r="W50" s="17" t="s">
        <v>1503</v>
      </c>
      <c r="X50" s="17" t="s">
        <v>1297</v>
      </c>
      <c r="Y50" s="17" t="s">
        <v>1511</v>
      </c>
      <c r="Z50" s="17" t="s">
        <v>1505</v>
      </c>
      <c r="AA50" s="17" t="s">
        <v>998</v>
      </c>
      <c r="AB50" s="17" t="s">
        <v>1512</v>
      </c>
      <c r="AC50" s="17" t="s">
        <v>1020</v>
      </c>
      <c r="AD50" s="19">
        <f>AX50</f>
        <v>700000</v>
      </c>
      <c r="AE50" s="19"/>
      <c r="AF50" s="19"/>
      <c r="AG50" s="1">
        <v>0</v>
      </c>
      <c r="AH50" s="1">
        <v>45</v>
      </c>
      <c r="AI50" s="1">
        <v>0</v>
      </c>
      <c r="AJ50" s="1">
        <v>0</v>
      </c>
      <c r="AK50" s="1">
        <v>0</v>
      </c>
      <c r="AL50" s="1"/>
      <c r="AM50" s="1"/>
      <c r="AN50" s="1">
        <v>0</v>
      </c>
      <c r="AO50" s="1">
        <v>6</v>
      </c>
      <c r="AP50" s="1">
        <v>1</v>
      </c>
      <c r="AQ50" s="1"/>
      <c r="AR50" s="1">
        <v>0</v>
      </c>
      <c r="AS50" s="1">
        <v>45</v>
      </c>
      <c r="AT50" s="17" t="s">
        <v>1315</v>
      </c>
      <c r="AW50" t="str">
        <f>VLOOKUP(B50,'[1]Portfolio Tableau Data'!$C:$G,5,FALSE)</f>
        <v>VHTF</v>
      </c>
      <c r="AX50" s="4">
        <f>VLOOKUP(B50,'[2]Apps Tableau'!$B:$K,10,FALSE)</f>
        <v>700000</v>
      </c>
      <c r="AY50" t="str">
        <f>VLOOKUP(B50,'[1]Portfolio Tableau Data- VHTF'!$C:$I,6,FALSE)</f>
        <v>Spring 2020</v>
      </c>
      <c r="AZ50" t="str">
        <f>VLOOKUP(B50,'[1]Portfolio Tableau Data- VHTF'!$C:$I,7,FALSE)</f>
        <v>N/A</v>
      </c>
      <c r="BA50" t="s">
        <v>167</v>
      </c>
    </row>
    <row r="51" spans="1:56">
      <c r="A51" s="17" t="s">
        <v>1513</v>
      </c>
      <c r="B51" s="17" t="s">
        <v>270</v>
      </c>
      <c r="C51" s="17" t="s">
        <v>979</v>
      </c>
      <c r="D51" s="17" t="s">
        <v>980</v>
      </c>
      <c r="E51" s="17" t="s">
        <v>93</v>
      </c>
      <c r="F51" s="17" t="s">
        <v>1132</v>
      </c>
      <c r="G51" s="17" t="s">
        <v>1133</v>
      </c>
      <c r="H51" s="17" t="s">
        <v>998</v>
      </c>
      <c r="I51" s="17" t="s">
        <v>1134</v>
      </c>
      <c r="J51" s="17" t="s">
        <v>1514</v>
      </c>
      <c r="K51" s="17" t="s">
        <v>1335</v>
      </c>
      <c r="L51" s="17" t="s">
        <v>1049</v>
      </c>
      <c r="M51" s="17" t="s">
        <v>1515</v>
      </c>
      <c r="N51" s="17" t="s">
        <v>1516</v>
      </c>
      <c r="O51" s="17" t="s">
        <v>1517</v>
      </c>
      <c r="P51" s="18" t="s">
        <v>68</v>
      </c>
      <c r="Q51" s="17" t="s">
        <v>1019</v>
      </c>
      <c r="R51" s="17" t="s">
        <v>17</v>
      </c>
      <c r="S51" s="17" t="s">
        <v>1518</v>
      </c>
      <c r="T51" s="17" t="s">
        <v>1519</v>
      </c>
      <c r="U51" s="17" t="s">
        <v>1066</v>
      </c>
      <c r="V51" s="17" t="s">
        <v>1144</v>
      </c>
      <c r="W51" s="17" t="s">
        <v>1145</v>
      </c>
      <c r="X51" s="17" t="s">
        <v>995</v>
      </c>
      <c r="Y51" s="17" t="s">
        <v>1146</v>
      </c>
      <c r="Z51" s="17" t="s">
        <v>1147</v>
      </c>
      <c r="AA51" s="17" t="s">
        <v>1148</v>
      </c>
      <c r="AB51" s="17" t="s">
        <v>1520</v>
      </c>
      <c r="AC51" s="17" t="s">
        <v>1518</v>
      </c>
      <c r="AD51" s="19">
        <v>700000</v>
      </c>
      <c r="AE51" s="19"/>
      <c r="AF51" s="19">
        <v>700000</v>
      </c>
      <c r="AG51" s="1">
        <v>5</v>
      </c>
      <c r="AH51" s="1">
        <v>45</v>
      </c>
      <c r="AI51" s="1">
        <v>0</v>
      </c>
      <c r="AJ51" s="1">
        <v>0</v>
      </c>
      <c r="AK51" s="1">
        <v>1</v>
      </c>
      <c r="AL51" s="1">
        <v>4</v>
      </c>
      <c r="AM51" s="1">
        <v>5</v>
      </c>
      <c r="AN51" s="1">
        <v>0</v>
      </c>
      <c r="AO51" s="1">
        <v>5</v>
      </c>
      <c r="AP51" s="1">
        <v>1</v>
      </c>
      <c r="AQ51" s="1">
        <v>5</v>
      </c>
      <c r="AR51" s="1">
        <v>0</v>
      </c>
      <c r="AS51" s="1">
        <v>50</v>
      </c>
      <c r="AT51" s="17" t="s">
        <v>1000</v>
      </c>
      <c r="AU51" t="s">
        <v>1001</v>
      </c>
      <c r="AV51" t="s">
        <v>1002</v>
      </c>
      <c r="AW51" t="str" cm="1">
        <f t="array" ref="AW51">_xlfn.IFS(AU51=" Housing Innovations in Energy Efficiency ", "HIEE", AU51=" State Housing Trust Fund ", "VHTF", AU51="", "", AU51=" Permanent Supportive Housing ", "PSH")</f>
        <v>VHTF</v>
      </c>
      <c r="AY51" t="e">
        <f>VLOOKUP(B51,'[1]Portfolio Tableau Data'!$C:$I,6,FALSE)</f>
        <v>#N/A</v>
      </c>
      <c r="AZ51" t="e">
        <f>VLOOKUP(B51,'[1]Portfolio Tableau Data'!$C:$I,7,FALSE)</f>
        <v>#N/A</v>
      </c>
      <c r="BA51" t="str">
        <f>CONCATENATE(BC51,BD51)</f>
        <v>FY 2023</v>
      </c>
      <c r="BC51" t="s">
        <v>1003</v>
      </c>
      <c r="BD51">
        <v>2023</v>
      </c>
    </row>
    <row r="52" spans="1:56">
      <c r="A52" s="17" t="s">
        <v>1521</v>
      </c>
      <c r="B52" s="17" t="s">
        <v>446</v>
      </c>
      <c r="C52" s="17" t="s">
        <v>1010</v>
      </c>
      <c r="D52" s="17" t="s">
        <v>1011</v>
      </c>
      <c r="E52" s="17" t="s">
        <v>130</v>
      </c>
      <c r="F52" s="17" t="s">
        <v>1418</v>
      </c>
      <c r="G52" s="17" t="s">
        <v>1013</v>
      </c>
      <c r="H52" s="17" t="s">
        <v>983</v>
      </c>
      <c r="I52" s="17" t="s">
        <v>1293</v>
      </c>
      <c r="J52" s="17" t="s">
        <v>1522</v>
      </c>
      <c r="K52" s="17" t="s">
        <v>1194</v>
      </c>
      <c r="L52" s="17" t="s">
        <v>1523</v>
      </c>
      <c r="M52" s="17" t="s">
        <v>1524</v>
      </c>
      <c r="N52" s="17" t="s">
        <v>1525</v>
      </c>
      <c r="O52" s="17" t="s">
        <v>1526</v>
      </c>
      <c r="P52" s="18" t="s">
        <v>68</v>
      </c>
      <c r="Q52" s="17" t="s">
        <v>1006</v>
      </c>
      <c r="R52" s="17" t="s">
        <v>17</v>
      </c>
      <c r="S52" s="17" t="s">
        <v>1065</v>
      </c>
      <c r="T52" s="17" t="s">
        <v>1021</v>
      </c>
      <c r="U52" s="17" t="s">
        <v>992</v>
      </c>
      <c r="V52" s="17" t="s">
        <v>1295</v>
      </c>
      <c r="W52" s="17" t="s">
        <v>1296</v>
      </c>
      <c r="X52" s="17" t="s">
        <v>995</v>
      </c>
      <c r="Y52" s="17" t="s">
        <v>1422</v>
      </c>
      <c r="Z52" s="17" t="s">
        <v>1423</v>
      </c>
      <c r="AA52" s="17" t="s">
        <v>998</v>
      </c>
      <c r="AB52" s="17" t="s">
        <v>1527</v>
      </c>
      <c r="AC52" s="17" t="s">
        <v>1065</v>
      </c>
      <c r="AD52" s="19">
        <v>700000</v>
      </c>
      <c r="AE52" s="19"/>
      <c r="AF52" s="19">
        <v>700000</v>
      </c>
      <c r="AG52" s="1">
        <v>0</v>
      </c>
      <c r="AH52" s="1">
        <v>47</v>
      </c>
      <c r="AI52" s="1">
        <v>0</v>
      </c>
      <c r="AJ52" s="1">
        <v>0</v>
      </c>
      <c r="AK52" s="1">
        <v>2</v>
      </c>
      <c r="AL52" s="1">
        <v>4</v>
      </c>
      <c r="AM52" s="1">
        <v>0</v>
      </c>
      <c r="AN52" s="1">
        <v>10</v>
      </c>
      <c r="AO52" s="1">
        <v>6</v>
      </c>
      <c r="AP52" s="1">
        <v>1</v>
      </c>
      <c r="AQ52" s="1">
        <v>0</v>
      </c>
      <c r="AR52" s="1">
        <v>0</v>
      </c>
      <c r="AS52" s="1">
        <v>47</v>
      </c>
      <c r="AT52" s="17" t="s">
        <v>1000</v>
      </c>
      <c r="AU52" t="s">
        <v>1001</v>
      </c>
      <c r="AV52" t="s">
        <v>1027</v>
      </c>
      <c r="AW52" t="str" cm="1">
        <f t="array" ref="AW52">_xlfn.IFS(AU52=" Housing Innovations in Energy Efficiency ", "HIEE", AU52=" State Housing Trust Fund ", "VHTF", AU52="", "", AU52=" Permanent Supportive Housing ", "PSH")</f>
        <v>VHTF</v>
      </c>
      <c r="AY52" t="e">
        <f>VLOOKUP(B52,'[1]Portfolio Tableau Data'!$C:$I,6,FALSE)</f>
        <v>#N/A</v>
      </c>
      <c r="AZ52" t="e">
        <f>VLOOKUP(B52,'[1]Portfolio Tableau Data'!$C:$I,7,FALSE)</f>
        <v>#N/A</v>
      </c>
      <c r="BA52" t="str">
        <f>CONCATENATE(BC52,BD52)</f>
        <v>FY 2022</v>
      </c>
      <c r="BC52" t="s">
        <v>1003</v>
      </c>
      <c r="BD52">
        <v>2022</v>
      </c>
    </row>
    <row r="53" spans="1:56">
      <c r="A53" s="17" t="s">
        <v>1528</v>
      </c>
      <c r="B53" s="17" t="s">
        <v>341</v>
      </c>
      <c r="C53" s="17" t="s">
        <v>979</v>
      </c>
      <c r="D53" s="17" t="s">
        <v>980</v>
      </c>
      <c r="E53" s="17" t="s">
        <v>130</v>
      </c>
      <c r="F53" s="17" t="s">
        <v>1418</v>
      </c>
      <c r="G53" s="17" t="s">
        <v>1013</v>
      </c>
      <c r="H53" s="17" t="s">
        <v>983</v>
      </c>
      <c r="I53" s="17" t="s">
        <v>1293</v>
      </c>
      <c r="J53" s="17" t="s">
        <v>1529</v>
      </c>
      <c r="K53" s="17" t="s">
        <v>1335</v>
      </c>
      <c r="L53" s="17" t="s">
        <v>1523</v>
      </c>
      <c r="M53" s="17" t="s">
        <v>1530</v>
      </c>
      <c r="N53" s="17" t="s">
        <v>1525</v>
      </c>
      <c r="O53" s="17" t="s">
        <v>1526</v>
      </c>
      <c r="P53" s="18" t="s">
        <v>68</v>
      </c>
      <c r="Q53" s="17" t="s">
        <v>1531</v>
      </c>
      <c r="R53" s="17" t="s">
        <v>17</v>
      </c>
      <c r="S53" s="17" t="s">
        <v>1065</v>
      </c>
      <c r="T53" s="17" t="s">
        <v>1021</v>
      </c>
      <c r="U53" s="17" t="s">
        <v>992</v>
      </c>
      <c r="V53" s="17" t="s">
        <v>1295</v>
      </c>
      <c r="W53" s="17" t="s">
        <v>1296</v>
      </c>
      <c r="X53" s="17" t="s">
        <v>995</v>
      </c>
      <c r="Y53" s="17" t="s">
        <v>1422</v>
      </c>
      <c r="Z53" s="17" t="s">
        <v>1423</v>
      </c>
      <c r="AA53" s="17" t="s">
        <v>998</v>
      </c>
      <c r="AB53" s="17" t="s">
        <v>1532</v>
      </c>
      <c r="AC53" s="17" t="s">
        <v>1065</v>
      </c>
      <c r="AD53" s="19">
        <v>1400000</v>
      </c>
      <c r="AE53" s="19"/>
      <c r="AF53" s="19">
        <v>1400000</v>
      </c>
      <c r="AG53" s="1">
        <v>0</v>
      </c>
      <c r="AH53" s="1">
        <v>47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3</v>
      </c>
      <c r="AP53" s="1">
        <v>1</v>
      </c>
      <c r="AQ53" s="1">
        <v>0</v>
      </c>
      <c r="AR53" s="1">
        <v>0</v>
      </c>
      <c r="AS53" s="1">
        <v>47</v>
      </c>
      <c r="AT53" s="17" t="s">
        <v>1000</v>
      </c>
      <c r="AU53" t="s">
        <v>1001</v>
      </c>
      <c r="AV53" t="s">
        <v>1002</v>
      </c>
      <c r="AW53" t="str" cm="1">
        <f t="array" ref="AW53">_xlfn.IFS(AU53=" Housing Innovations in Energy Efficiency ", "HIEE", AU53=" State Housing Trust Fund ", "VHTF", AU53="", "", AU53=" Permanent Supportive Housing ", "PSH")</f>
        <v>VHTF</v>
      </c>
      <c r="AY53" t="e">
        <f>VLOOKUP(B53,'[1]Portfolio Tableau Data'!$C:$I,6,FALSE)</f>
        <v>#N/A</v>
      </c>
      <c r="AZ53" t="e">
        <f>VLOOKUP(B53,'[1]Portfolio Tableau Data'!$C:$I,7,FALSE)</f>
        <v>#N/A</v>
      </c>
      <c r="BA53" t="str">
        <f>CONCATENATE(BC53,BD53)</f>
        <v>FY 2023</v>
      </c>
      <c r="BB53" s="13" t="s">
        <v>69</v>
      </c>
      <c r="BC53" t="s">
        <v>1003</v>
      </c>
      <c r="BD53">
        <v>2023</v>
      </c>
    </row>
    <row r="54" spans="1:56">
      <c r="A54" s="17" t="s">
        <v>1533</v>
      </c>
      <c r="B54" s="17" t="s">
        <v>833</v>
      </c>
      <c r="C54" s="17" t="s">
        <v>1029</v>
      </c>
      <c r="D54" s="17" t="s">
        <v>1030</v>
      </c>
      <c r="E54" s="17" t="s">
        <v>372</v>
      </c>
      <c r="F54" s="17" t="s">
        <v>1534</v>
      </c>
      <c r="G54" s="17" t="s">
        <v>1535</v>
      </c>
      <c r="H54" s="17" t="s">
        <v>983</v>
      </c>
      <c r="I54" s="17" t="s">
        <v>1536</v>
      </c>
      <c r="J54" s="17" t="s">
        <v>1537</v>
      </c>
      <c r="K54" s="17" t="s">
        <v>1034</v>
      </c>
      <c r="L54" s="17" t="s">
        <v>1035</v>
      </c>
      <c r="M54" s="17" t="s">
        <v>1538</v>
      </c>
      <c r="N54" s="17" t="s">
        <v>1539</v>
      </c>
      <c r="O54" s="17" t="s">
        <v>1536</v>
      </c>
      <c r="P54" s="18" t="s">
        <v>68</v>
      </c>
      <c r="Q54" s="17" t="s">
        <v>1019</v>
      </c>
      <c r="R54" s="17" t="s">
        <v>17</v>
      </c>
      <c r="S54" s="17" t="s">
        <v>1540</v>
      </c>
      <c r="T54" s="17" t="s">
        <v>1541</v>
      </c>
      <c r="U54" s="17" t="s">
        <v>992</v>
      </c>
      <c r="V54" s="17" t="s">
        <v>1542</v>
      </c>
      <c r="W54" s="17" t="s">
        <v>1543</v>
      </c>
      <c r="X54" s="17" t="s">
        <v>1297</v>
      </c>
      <c r="Y54" s="17" t="s">
        <v>1544</v>
      </c>
      <c r="Z54" s="17" t="s">
        <v>1545</v>
      </c>
      <c r="AA54" s="17" t="s">
        <v>998</v>
      </c>
      <c r="AB54" s="17" t="s">
        <v>1546</v>
      </c>
      <c r="AC54" s="17" t="s">
        <v>1540</v>
      </c>
      <c r="AD54" s="19">
        <v>900000</v>
      </c>
      <c r="AE54" s="19"/>
      <c r="AF54" s="19">
        <v>900000</v>
      </c>
      <c r="AG54" s="1">
        <v>0</v>
      </c>
      <c r="AH54" s="1">
        <v>16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8</v>
      </c>
      <c r="AO54" s="1">
        <v>4</v>
      </c>
      <c r="AP54" s="1">
        <v>1</v>
      </c>
      <c r="AQ54" s="1">
        <v>8</v>
      </c>
      <c r="AR54" s="1">
        <v>0</v>
      </c>
      <c r="AS54" s="1">
        <v>16</v>
      </c>
      <c r="AT54" s="17" t="s">
        <v>1000</v>
      </c>
      <c r="AU54" t="s">
        <v>1001</v>
      </c>
      <c r="AV54" t="s">
        <v>1045</v>
      </c>
      <c r="AW54" t="str" cm="1">
        <f t="array" ref="AW54">_xlfn.IFS(AU54=" Housing Innovations in Energy Efficiency ", "HIEE", AU54=" State Housing Trust Fund ", "VHTF", AU54="", "", AU54=" Permanent Supportive Housing ", "PSH")</f>
        <v>VHTF</v>
      </c>
      <c r="AY54" t="e">
        <f>VLOOKUP(B54,'[1]Portfolio Tableau Data'!$C:$I,6,FALSE)</f>
        <v>#N/A</v>
      </c>
      <c r="AZ54" t="e">
        <f>VLOOKUP(B54,'[1]Portfolio Tableau Data'!$C:$I,7,FALSE)</f>
        <v>#N/A</v>
      </c>
      <c r="BA54" t="str">
        <f>CONCATENATE(BC54,BD54)</f>
        <v>FY 2024</v>
      </c>
      <c r="BC54" t="s">
        <v>1003</v>
      </c>
      <c r="BD54">
        <v>2024</v>
      </c>
    </row>
    <row r="55" spans="1:56">
      <c r="A55" s="17" t="s">
        <v>1547</v>
      </c>
      <c r="B55" s="17" t="s">
        <v>196</v>
      </c>
      <c r="C55" s="17" t="s">
        <v>1357</v>
      </c>
      <c r="D55" s="17" t="s">
        <v>1358</v>
      </c>
      <c r="E55" s="17" t="s">
        <v>56</v>
      </c>
      <c r="F55" s="17" t="s">
        <v>1548</v>
      </c>
      <c r="G55" s="17" t="s">
        <v>1013</v>
      </c>
      <c r="H55" s="17" t="s">
        <v>983</v>
      </c>
      <c r="I55" s="17" t="s">
        <v>1549</v>
      </c>
      <c r="J55" s="17" t="s">
        <v>1550</v>
      </c>
      <c r="K55" s="17" t="s">
        <v>1551</v>
      </c>
      <c r="L55" s="17" t="s">
        <v>1552</v>
      </c>
      <c r="M55" s="17" t="s">
        <v>1553</v>
      </c>
      <c r="N55" s="17" t="s">
        <v>1013</v>
      </c>
      <c r="O55" s="17" t="s">
        <v>1392</v>
      </c>
      <c r="P55" s="18" t="s">
        <v>157</v>
      </c>
      <c r="Q55" s="17" t="s">
        <v>1006</v>
      </c>
      <c r="R55" s="17" t="s">
        <v>17</v>
      </c>
      <c r="S55" s="17" t="s">
        <v>1020</v>
      </c>
      <c r="T55" s="17" t="s">
        <v>1021</v>
      </c>
      <c r="U55" s="17" t="s">
        <v>992</v>
      </c>
      <c r="V55" s="17" t="s">
        <v>1554</v>
      </c>
      <c r="W55" s="17" t="s">
        <v>1555</v>
      </c>
      <c r="X55" s="17" t="s">
        <v>995</v>
      </c>
      <c r="Y55" s="17" t="s">
        <v>1556</v>
      </c>
      <c r="Z55" s="17" t="s">
        <v>1557</v>
      </c>
      <c r="AA55" s="17" t="s">
        <v>998</v>
      </c>
      <c r="AB55" s="17" t="s">
        <v>1558</v>
      </c>
      <c r="AC55" s="17" t="s">
        <v>1020</v>
      </c>
      <c r="AD55" s="19">
        <v>1000000</v>
      </c>
      <c r="AE55" s="19"/>
      <c r="AF55" s="19">
        <v>1000000</v>
      </c>
      <c r="AG55" s="1">
        <v>6</v>
      </c>
      <c r="AH55" s="1">
        <v>80</v>
      </c>
      <c r="AI55" s="1">
        <v>0</v>
      </c>
      <c r="AJ55" s="1">
        <v>0</v>
      </c>
      <c r="AK55" s="1">
        <v>2</v>
      </c>
      <c r="AL55" s="1">
        <v>9</v>
      </c>
      <c r="AM55" s="1">
        <v>6</v>
      </c>
      <c r="AN55" s="1">
        <v>52</v>
      </c>
      <c r="AO55" s="1">
        <v>15</v>
      </c>
      <c r="AP55" s="1">
        <v>2</v>
      </c>
      <c r="AQ55" s="1">
        <v>34</v>
      </c>
      <c r="AR55" s="1">
        <v>0</v>
      </c>
      <c r="AS55" s="1">
        <v>86</v>
      </c>
      <c r="AT55" s="17" t="s">
        <v>1000</v>
      </c>
      <c r="AU55" t="s">
        <v>1001</v>
      </c>
      <c r="AV55" t="s">
        <v>1374</v>
      </c>
      <c r="AW55" t="str" cm="1">
        <f t="array" ref="AW55">_xlfn.IFS(AU55=" Housing Innovations in Energy Efficiency ", "HIEE", AU55=" State Housing Trust Fund ", "VHTF", AU55="", "", AU55=" Permanent Supportive Housing ", "PSH")</f>
        <v>VHTF</v>
      </c>
      <c r="AY55" t="e">
        <f>VLOOKUP(B55,'[1]Portfolio Tableau Data'!$C:$I,6,FALSE)</f>
        <v>#N/A</v>
      </c>
      <c r="AZ55" t="e">
        <f>VLOOKUP(B55,'[1]Portfolio Tableau Data'!$C:$I,7,FALSE)</f>
        <v>#N/A</v>
      </c>
      <c r="BA55" t="str">
        <f>CONCATENATE(BC55,BD55)</f>
        <v>FY 2020</v>
      </c>
      <c r="BC55" t="s">
        <v>1003</v>
      </c>
      <c r="BD55">
        <v>2020</v>
      </c>
    </row>
    <row r="56" spans="1:56">
      <c r="A56" s="17" t="s">
        <v>1559</v>
      </c>
      <c r="B56" s="17" t="s">
        <v>343</v>
      </c>
      <c r="C56" s="17" t="s">
        <v>1010</v>
      </c>
      <c r="D56" s="17" t="s">
        <v>1011</v>
      </c>
      <c r="E56" s="17" t="s">
        <v>114</v>
      </c>
      <c r="F56" s="17" t="s">
        <v>1390</v>
      </c>
      <c r="G56" s="17" t="s">
        <v>1391</v>
      </c>
      <c r="H56" s="17" t="s">
        <v>983</v>
      </c>
      <c r="I56" s="17" t="s">
        <v>1392</v>
      </c>
      <c r="J56" s="17" t="s">
        <v>1560</v>
      </c>
      <c r="K56" s="17" t="s">
        <v>1210</v>
      </c>
      <c r="L56" s="17" t="s">
        <v>1561</v>
      </c>
      <c r="M56" s="17" t="s">
        <v>1562</v>
      </c>
      <c r="N56" s="17" t="s">
        <v>1013</v>
      </c>
      <c r="O56" s="17" t="s">
        <v>1392</v>
      </c>
      <c r="P56" s="18" t="s">
        <v>68</v>
      </c>
      <c r="Q56" s="17" t="s">
        <v>1006</v>
      </c>
      <c r="R56" s="17" t="s">
        <v>17</v>
      </c>
      <c r="S56" s="17" t="s">
        <v>1020</v>
      </c>
      <c r="T56" s="17" t="s">
        <v>1021</v>
      </c>
      <c r="U56" s="17" t="s">
        <v>1397</v>
      </c>
      <c r="V56" s="17" t="s">
        <v>1563</v>
      </c>
      <c r="W56" s="17" t="s">
        <v>1564</v>
      </c>
      <c r="X56" s="17" t="s">
        <v>1297</v>
      </c>
      <c r="Y56" s="17" t="s">
        <v>1565</v>
      </c>
      <c r="Z56" s="17" t="s">
        <v>1566</v>
      </c>
      <c r="AA56" s="17" t="s">
        <v>998</v>
      </c>
      <c r="AB56" s="17" t="s">
        <v>1567</v>
      </c>
      <c r="AC56" s="17" t="s">
        <v>1020</v>
      </c>
      <c r="AD56" s="19">
        <v>700000</v>
      </c>
      <c r="AE56" s="19"/>
      <c r="AF56" s="19">
        <v>700000</v>
      </c>
      <c r="AG56" s="1">
        <v>0</v>
      </c>
      <c r="AH56" s="1">
        <v>68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9</v>
      </c>
      <c r="AO56" s="1">
        <v>9</v>
      </c>
      <c r="AP56" s="1">
        <v>2</v>
      </c>
      <c r="AQ56" s="1">
        <v>0</v>
      </c>
      <c r="AR56" s="1">
        <v>0</v>
      </c>
      <c r="AS56" s="1">
        <v>68</v>
      </c>
      <c r="AT56" s="17" t="s">
        <v>1000</v>
      </c>
      <c r="AU56" t="s">
        <v>1001</v>
      </c>
      <c r="AV56" t="s">
        <v>1027</v>
      </c>
      <c r="AW56" t="str" cm="1">
        <f t="array" ref="AW56">_xlfn.IFS(AU56=" Housing Innovations in Energy Efficiency ", "HIEE", AU56=" State Housing Trust Fund ", "VHTF", AU56="", "", AU56=" Permanent Supportive Housing ", "PSH")</f>
        <v>VHTF</v>
      </c>
      <c r="AY56" t="e">
        <f>VLOOKUP(B56,'[1]Portfolio Tableau Data'!$C:$I,6,FALSE)</f>
        <v>#N/A</v>
      </c>
      <c r="AZ56" t="e">
        <f>VLOOKUP(B56,'[1]Portfolio Tableau Data'!$C:$I,7,FALSE)</f>
        <v>#N/A</v>
      </c>
      <c r="BA56" t="str">
        <f>CONCATENATE(BC56,BD56)</f>
        <v>FY 2022</v>
      </c>
      <c r="BC56" t="s">
        <v>1003</v>
      </c>
      <c r="BD56">
        <v>2022</v>
      </c>
    </row>
    <row r="57" spans="1:56">
      <c r="A57" s="17" t="s">
        <v>1568</v>
      </c>
      <c r="B57" s="17" t="s">
        <v>345</v>
      </c>
      <c r="C57" s="17" t="s">
        <v>1010</v>
      </c>
      <c r="D57" s="17" t="s">
        <v>1011</v>
      </c>
      <c r="E57" s="17" t="s">
        <v>114</v>
      </c>
      <c r="F57" s="17" t="s">
        <v>1390</v>
      </c>
      <c r="G57" s="17" t="s">
        <v>1391</v>
      </c>
      <c r="H57" s="17" t="s">
        <v>983</v>
      </c>
      <c r="I57" s="17" t="s">
        <v>1392</v>
      </c>
      <c r="J57" s="17" t="s">
        <v>1569</v>
      </c>
      <c r="K57" s="17" t="s">
        <v>1210</v>
      </c>
      <c r="L57" s="17" t="s">
        <v>1049</v>
      </c>
      <c r="M57" s="17" t="s">
        <v>1570</v>
      </c>
      <c r="N57" s="17" t="s">
        <v>1013</v>
      </c>
      <c r="O57" s="17" t="s">
        <v>1392</v>
      </c>
      <c r="P57" s="18" t="s">
        <v>68</v>
      </c>
      <c r="Q57" s="17" t="s">
        <v>1006</v>
      </c>
      <c r="R57" s="17" t="s">
        <v>17</v>
      </c>
      <c r="S57" s="17" t="s">
        <v>1020</v>
      </c>
      <c r="T57" s="17" t="s">
        <v>1021</v>
      </c>
      <c r="U57" s="17" t="s">
        <v>1397</v>
      </c>
      <c r="V57" s="17" t="s">
        <v>1563</v>
      </c>
      <c r="W57" s="17" t="s">
        <v>1564</v>
      </c>
      <c r="X57" s="17" t="s">
        <v>1297</v>
      </c>
      <c r="Y57" s="17" t="s">
        <v>1565</v>
      </c>
      <c r="Z57" s="17" t="s">
        <v>1566</v>
      </c>
      <c r="AA57" s="17" t="s">
        <v>998</v>
      </c>
      <c r="AB57" s="17" t="s">
        <v>1571</v>
      </c>
      <c r="AC57" s="17" t="s">
        <v>1020</v>
      </c>
      <c r="AD57" s="19">
        <v>700000</v>
      </c>
      <c r="AE57" s="19"/>
      <c r="AF57" s="19">
        <v>700000</v>
      </c>
      <c r="AG57" s="1">
        <v>5</v>
      </c>
      <c r="AH57" s="1">
        <v>67</v>
      </c>
      <c r="AI57" s="1">
        <v>0</v>
      </c>
      <c r="AJ57" s="1">
        <v>0</v>
      </c>
      <c r="AK57" s="1">
        <v>0</v>
      </c>
      <c r="AL57" s="1">
        <v>0</v>
      </c>
      <c r="AM57" s="1">
        <v>5</v>
      </c>
      <c r="AN57" s="1">
        <v>0</v>
      </c>
      <c r="AO57" s="1">
        <v>8</v>
      </c>
      <c r="AP57" s="1">
        <v>2</v>
      </c>
      <c r="AQ57" s="1">
        <v>8</v>
      </c>
      <c r="AR57" s="1">
        <v>0</v>
      </c>
      <c r="AS57" s="1">
        <v>72</v>
      </c>
      <c r="AT57" s="17" t="s">
        <v>1000</v>
      </c>
      <c r="AU57" t="s">
        <v>1001</v>
      </c>
      <c r="AV57" t="s">
        <v>1027</v>
      </c>
      <c r="AW57" t="str" cm="1">
        <f t="array" ref="AW57">_xlfn.IFS(AU57=" Housing Innovations in Energy Efficiency ", "HIEE", AU57=" State Housing Trust Fund ", "VHTF", AU57="", "", AU57=" Permanent Supportive Housing ", "PSH")</f>
        <v>VHTF</v>
      </c>
      <c r="AY57" t="e">
        <f>VLOOKUP(B57,'[1]Portfolio Tableau Data'!$C:$I,6,FALSE)</f>
        <v>#N/A</v>
      </c>
      <c r="AZ57" t="e">
        <f>VLOOKUP(B57,'[1]Portfolio Tableau Data'!$C:$I,7,FALSE)</f>
        <v>#N/A</v>
      </c>
      <c r="BA57" t="str">
        <f>CONCATENATE(BC57,BD57)</f>
        <v>FY 2022</v>
      </c>
      <c r="BC57" t="s">
        <v>1003</v>
      </c>
      <c r="BD57">
        <v>2022</v>
      </c>
    </row>
    <row r="58" spans="1:56">
      <c r="A58" s="17" t="s">
        <v>1572</v>
      </c>
      <c r="B58" s="17" t="s">
        <v>116</v>
      </c>
      <c r="C58" s="17" t="s">
        <v>1409</v>
      </c>
      <c r="D58" s="17" t="s">
        <v>1410</v>
      </c>
      <c r="E58" s="17" t="s">
        <v>117</v>
      </c>
      <c r="F58" s="17" t="s">
        <v>1573</v>
      </c>
      <c r="G58" s="17" t="s">
        <v>982</v>
      </c>
      <c r="H58" s="17" t="s">
        <v>983</v>
      </c>
      <c r="I58" s="17" t="s">
        <v>1574</v>
      </c>
      <c r="J58" s="17" t="s">
        <v>1575</v>
      </c>
      <c r="K58" s="17" t="s">
        <v>1412</v>
      </c>
      <c r="L58" s="17" t="s">
        <v>1576</v>
      </c>
      <c r="M58" s="17" t="s">
        <v>1577</v>
      </c>
      <c r="N58" s="17" t="s">
        <v>982</v>
      </c>
      <c r="O58" s="17" t="s">
        <v>984</v>
      </c>
      <c r="P58" s="18" t="s">
        <v>157</v>
      </c>
      <c r="Q58" s="17" t="s">
        <v>1578</v>
      </c>
      <c r="R58" s="17" t="s">
        <v>17</v>
      </c>
      <c r="S58" s="17" t="s">
        <v>990</v>
      </c>
      <c r="T58" s="17" t="s">
        <v>991</v>
      </c>
      <c r="U58" s="17" t="s">
        <v>992</v>
      </c>
      <c r="V58" s="17" t="s">
        <v>1579</v>
      </c>
      <c r="W58" s="17" t="s">
        <v>1580</v>
      </c>
      <c r="X58" s="17" t="s">
        <v>1297</v>
      </c>
      <c r="Y58" s="17" t="s">
        <v>1581</v>
      </c>
      <c r="Z58" s="17" t="s">
        <v>1582</v>
      </c>
      <c r="AA58" s="17" t="s">
        <v>998</v>
      </c>
      <c r="AB58" s="17" t="s">
        <v>1583</v>
      </c>
      <c r="AC58" s="17" t="s">
        <v>990</v>
      </c>
      <c r="AD58" s="19">
        <v>900000</v>
      </c>
      <c r="AE58" s="19">
        <v>900000</v>
      </c>
      <c r="AF58" s="19">
        <v>0</v>
      </c>
      <c r="AG58" s="1">
        <v>11</v>
      </c>
      <c r="AH58" s="1">
        <v>94</v>
      </c>
      <c r="AI58" s="1">
        <v>0</v>
      </c>
      <c r="AJ58" s="1">
        <v>0</v>
      </c>
      <c r="AK58" s="1">
        <v>2</v>
      </c>
      <c r="AL58" s="1">
        <v>9</v>
      </c>
      <c r="AM58" s="1">
        <v>6</v>
      </c>
      <c r="AN58" s="1">
        <v>98</v>
      </c>
      <c r="AO58" s="1">
        <v>11</v>
      </c>
      <c r="AP58" s="1">
        <v>2</v>
      </c>
      <c r="AQ58" s="1">
        <v>0</v>
      </c>
      <c r="AR58" s="1">
        <v>0</v>
      </c>
      <c r="AS58" s="1">
        <v>105</v>
      </c>
      <c r="AT58" s="17" t="s">
        <v>1000</v>
      </c>
      <c r="AU58" t="s">
        <v>1001</v>
      </c>
      <c r="AV58" t="s">
        <v>1416</v>
      </c>
      <c r="AW58" t="str" cm="1">
        <f t="array" ref="AW58">_xlfn.IFS(AU58=" Housing Innovations in Energy Efficiency ", "HIEE", AU58=" State Housing Trust Fund ", "VHTF", AU58="", "", AU58=" Permanent Supportive Housing ", "PSH")</f>
        <v>VHTF</v>
      </c>
      <c r="AY58" t="e">
        <f>VLOOKUP(B58,'[1]Portfolio Tableau Data'!$C:$I,6,FALSE)</f>
        <v>#N/A</v>
      </c>
      <c r="AZ58" t="e">
        <f>VLOOKUP(B58,'[1]Portfolio Tableau Data'!$C:$I,7,FALSE)</f>
        <v>#N/A</v>
      </c>
      <c r="BA58" t="str">
        <f>CONCATENATE(BC58,BD58)</f>
        <v>FY 2019</v>
      </c>
      <c r="BC58" t="s">
        <v>1003</v>
      </c>
      <c r="BD58">
        <v>2019</v>
      </c>
    </row>
    <row r="59" spans="1:56">
      <c r="A59" s="17" t="s">
        <v>1584</v>
      </c>
      <c r="B59" s="17" t="s">
        <v>835</v>
      </c>
      <c r="C59" s="17" t="s">
        <v>1029</v>
      </c>
      <c r="D59" s="17" t="s">
        <v>1030</v>
      </c>
      <c r="E59" s="17" t="s">
        <v>45</v>
      </c>
      <c r="F59" s="17" t="s">
        <v>1153</v>
      </c>
      <c r="G59" s="17" t="s">
        <v>1154</v>
      </c>
      <c r="H59" s="17" t="s">
        <v>983</v>
      </c>
      <c r="I59" s="17" t="s">
        <v>1155</v>
      </c>
      <c r="J59" s="17" t="s">
        <v>1585</v>
      </c>
      <c r="K59" s="17" t="s">
        <v>1034</v>
      </c>
      <c r="L59" s="17" t="s">
        <v>1035</v>
      </c>
      <c r="M59" s="17" t="s">
        <v>1586</v>
      </c>
      <c r="N59" s="17" t="s">
        <v>1587</v>
      </c>
      <c r="O59" s="17" t="s">
        <v>1155</v>
      </c>
      <c r="P59" s="18" t="s">
        <v>68</v>
      </c>
      <c r="Q59" s="17" t="s">
        <v>1261</v>
      </c>
      <c r="R59" s="17" t="s">
        <v>17</v>
      </c>
      <c r="S59" s="17" t="s">
        <v>1186</v>
      </c>
      <c r="T59" s="17" t="s">
        <v>1162</v>
      </c>
      <c r="U59" s="17" t="s">
        <v>992</v>
      </c>
      <c r="V59" s="17" t="s">
        <v>1588</v>
      </c>
      <c r="W59" s="17" t="s">
        <v>1589</v>
      </c>
      <c r="X59" s="17" t="s">
        <v>995</v>
      </c>
      <c r="Y59" s="17" t="s">
        <v>1590</v>
      </c>
      <c r="Z59" s="17" t="s">
        <v>1591</v>
      </c>
      <c r="AA59" s="17" t="s">
        <v>998</v>
      </c>
      <c r="AB59" s="17" t="s">
        <v>1592</v>
      </c>
      <c r="AC59" s="17" t="s">
        <v>1186</v>
      </c>
      <c r="AD59" s="19">
        <v>900000</v>
      </c>
      <c r="AE59" s="19"/>
      <c r="AF59" s="19">
        <v>900000</v>
      </c>
      <c r="AG59" s="1">
        <v>8</v>
      </c>
      <c r="AH59" s="1">
        <v>72</v>
      </c>
      <c r="AI59" s="1">
        <v>0</v>
      </c>
      <c r="AJ59" s="1">
        <v>0</v>
      </c>
      <c r="AK59" s="1">
        <v>0</v>
      </c>
      <c r="AL59" s="1">
        <v>0</v>
      </c>
      <c r="AM59" s="1">
        <v>6</v>
      </c>
      <c r="AN59" s="1">
        <v>8</v>
      </c>
      <c r="AO59" s="1">
        <v>10</v>
      </c>
      <c r="AP59" s="1">
        <v>2</v>
      </c>
      <c r="AQ59" s="1">
        <v>0</v>
      </c>
      <c r="AR59" s="1">
        <v>0</v>
      </c>
      <c r="AS59" s="1">
        <v>80</v>
      </c>
      <c r="AT59" s="17" t="s">
        <v>1000</v>
      </c>
      <c r="AU59" t="s">
        <v>1001</v>
      </c>
      <c r="AV59" t="s">
        <v>1045</v>
      </c>
      <c r="AW59" t="str" cm="1">
        <f t="array" ref="AW59">_xlfn.IFS(AU59=" Housing Innovations in Energy Efficiency ", "HIEE", AU59=" State Housing Trust Fund ", "VHTF", AU59="", "", AU59=" Permanent Supportive Housing ", "PSH")</f>
        <v>VHTF</v>
      </c>
      <c r="AY59" t="e">
        <f>VLOOKUP(B59,'[1]Portfolio Tableau Data'!$C:$I,6,FALSE)</f>
        <v>#N/A</v>
      </c>
      <c r="AZ59" t="e">
        <f>VLOOKUP(B59,'[1]Portfolio Tableau Data'!$C:$I,7,FALSE)</f>
        <v>#N/A</v>
      </c>
      <c r="BA59" t="str">
        <f>CONCATENATE(BC59,BD59)</f>
        <v>FY 2024</v>
      </c>
      <c r="BC59" t="s">
        <v>1003</v>
      </c>
      <c r="BD59">
        <v>2024</v>
      </c>
    </row>
    <row r="60" spans="1:56">
      <c r="A60" s="17" t="s">
        <v>1593</v>
      </c>
      <c r="B60" s="17" t="s">
        <v>19</v>
      </c>
      <c r="C60" s="17" t="s">
        <v>1116</v>
      </c>
      <c r="D60" s="17" t="s">
        <v>1594</v>
      </c>
      <c r="E60" s="17" t="s">
        <v>20</v>
      </c>
      <c r="F60" s="17" t="s">
        <v>1595</v>
      </c>
      <c r="G60" s="17" t="s">
        <v>1428</v>
      </c>
      <c r="H60" s="17" t="s">
        <v>983</v>
      </c>
      <c r="I60" s="17" t="s">
        <v>1596</v>
      </c>
      <c r="J60" s="17" t="s">
        <v>998</v>
      </c>
      <c r="K60" s="17" t="s">
        <v>1597</v>
      </c>
      <c r="L60" s="17" t="s">
        <v>1598</v>
      </c>
      <c r="M60" s="17" t="s">
        <v>1599</v>
      </c>
      <c r="N60" s="17" t="s">
        <v>1154</v>
      </c>
      <c r="O60" s="17" t="s">
        <v>1155</v>
      </c>
      <c r="P60" s="18" t="str">
        <f>VLOOKUP(B60,Sheet1!A:C,2,FALSE)</f>
        <v>Rental Rehab</v>
      </c>
      <c r="Q60" s="17" t="s">
        <v>1600</v>
      </c>
      <c r="R60" s="17" t="s">
        <v>998</v>
      </c>
      <c r="S60" s="17" t="s">
        <v>1186</v>
      </c>
      <c r="T60" s="17" t="s">
        <v>1162</v>
      </c>
      <c r="U60" s="17" t="s">
        <v>992</v>
      </c>
      <c r="V60" s="17" t="s">
        <v>1601</v>
      </c>
      <c r="W60" s="17" t="s">
        <v>1602</v>
      </c>
      <c r="X60" s="17" t="s">
        <v>1297</v>
      </c>
      <c r="Y60" s="17" t="s">
        <v>1603</v>
      </c>
      <c r="Z60" s="17" t="s">
        <v>1604</v>
      </c>
      <c r="AA60" s="17" t="s">
        <v>998</v>
      </c>
      <c r="AB60" s="17" t="s">
        <v>1605</v>
      </c>
      <c r="AC60" s="17" t="s">
        <v>1186</v>
      </c>
      <c r="AD60" s="19">
        <f>AX60</f>
        <v>700000</v>
      </c>
      <c r="AE60" s="19"/>
      <c r="AF60" s="19"/>
      <c r="AG60" s="1">
        <v>0</v>
      </c>
      <c r="AH60" s="1">
        <v>208</v>
      </c>
      <c r="AI60" s="1">
        <v>2</v>
      </c>
      <c r="AJ60" s="1">
        <v>0</v>
      </c>
      <c r="AK60" s="1">
        <v>0</v>
      </c>
      <c r="AL60" s="1"/>
      <c r="AM60" s="1"/>
      <c r="AN60" s="1">
        <v>0</v>
      </c>
      <c r="AO60" s="1">
        <v>21</v>
      </c>
      <c r="AP60" s="1">
        <v>4</v>
      </c>
      <c r="AQ60" s="1"/>
      <c r="AR60" s="1">
        <v>0</v>
      </c>
      <c r="AS60" s="1">
        <v>210</v>
      </c>
      <c r="AT60" s="17" t="s">
        <v>1594</v>
      </c>
      <c r="AW60" t="str">
        <f>VLOOKUP(B60,'[1]Portfolio Tableau Data'!$C:$G,5,FALSE)</f>
        <v>VHTF</v>
      </c>
      <c r="AX60" s="4">
        <f>VLOOKUP(B60,'[2]Apps Tableau'!$B:$K,10,FALSE)</f>
        <v>700000</v>
      </c>
      <c r="AY60" t="str">
        <f>VLOOKUP(B60,'[1]Portfolio Tableau Data- VHTF'!$C:$I,6,FALSE)</f>
        <v>Spring 2017</v>
      </c>
      <c r="AZ60" t="str">
        <f>VLOOKUP(B60,'[1]Portfolio Tableau Data- VHTF'!$C:$I,7,FALSE)</f>
        <v>N/A</v>
      </c>
      <c r="BA60" t="s">
        <v>15</v>
      </c>
    </row>
    <row r="61" spans="1:56">
      <c r="A61" s="17" t="s">
        <v>1606</v>
      </c>
      <c r="B61" s="17" t="s">
        <v>273</v>
      </c>
      <c r="C61" s="17" t="s">
        <v>1130</v>
      </c>
      <c r="D61" s="17" t="s">
        <v>1131</v>
      </c>
      <c r="E61" s="17" t="s">
        <v>45</v>
      </c>
      <c r="F61" s="17" t="s">
        <v>1153</v>
      </c>
      <c r="G61" s="17" t="s">
        <v>1154</v>
      </c>
      <c r="H61" s="17" t="s">
        <v>983</v>
      </c>
      <c r="I61" s="17" t="s">
        <v>1155</v>
      </c>
      <c r="J61" s="17" t="s">
        <v>1607</v>
      </c>
      <c r="K61" s="17" t="s">
        <v>1608</v>
      </c>
      <c r="L61" s="17" t="s">
        <v>1171</v>
      </c>
      <c r="M61" s="17" t="s">
        <v>1609</v>
      </c>
      <c r="N61" s="17" t="s">
        <v>1154</v>
      </c>
      <c r="O61" s="17" t="s">
        <v>1155</v>
      </c>
      <c r="P61" s="18" t="s">
        <v>68</v>
      </c>
      <c r="Q61" s="17" t="s">
        <v>1228</v>
      </c>
      <c r="R61" s="17" t="s">
        <v>17</v>
      </c>
      <c r="S61" s="17" t="s">
        <v>1186</v>
      </c>
      <c r="T61" s="17" t="s">
        <v>1162</v>
      </c>
      <c r="U61" s="17" t="s">
        <v>992</v>
      </c>
      <c r="V61" s="17" t="s">
        <v>1347</v>
      </c>
      <c r="W61" s="17" t="s">
        <v>1348</v>
      </c>
      <c r="X61" s="17" t="s">
        <v>995</v>
      </c>
      <c r="Y61" s="17" t="s">
        <v>1349</v>
      </c>
      <c r="Z61" s="17" t="s">
        <v>1350</v>
      </c>
      <c r="AA61" s="17" t="s">
        <v>998</v>
      </c>
      <c r="AB61" s="17" t="s">
        <v>1610</v>
      </c>
      <c r="AC61" s="17" t="s">
        <v>1186</v>
      </c>
      <c r="AD61" s="19">
        <v>900000</v>
      </c>
      <c r="AE61" s="19">
        <v>900000</v>
      </c>
      <c r="AF61" s="19">
        <v>0</v>
      </c>
      <c r="AG61" s="1">
        <v>0</v>
      </c>
      <c r="AH61" s="1">
        <v>141</v>
      </c>
      <c r="AI61" s="1">
        <v>3</v>
      </c>
      <c r="AJ61" s="1">
        <v>0</v>
      </c>
      <c r="AK61" s="1">
        <v>0</v>
      </c>
      <c r="AL61" s="1">
        <v>0</v>
      </c>
      <c r="AM61" s="1">
        <v>0</v>
      </c>
      <c r="AN61" s="1">
        <v>6</v>
      </c>
      <c r="AO61" s="1">
        <v>12</v>
      </c>
      <c r="AP61" s="1">
        <v>4</v>
      </c>
      <c r="AQ61" s="1">
        <v>0</v>
      </c>
      <c r="AR61" s="1">
        <v>0</v>
      </c>
      <c r="AS61" s="1">
        <v>144</v>
      </c>
      <c r="AT61" s="17" t="s">
        <v>1000</v>
      </c>
      <c r="AU61" t="s">
        <v>1001</v>
      </c>
      <c r="AV61" t="s">
        <v>1150</v>
      </c>
      <c r="AW61" t="str" cm="1">
        <f t="array" ref="AW61">_xlfn.IFS(AU61=" Housing Innovations in Energy Efficiency ", "HIEE", AU61=" State Housing Trust Fund ", "VHTF", AU61="", "", AU61=" Permanent Supportive Housing ", "PSH")</f>
        <v>VHTF</v>
      </c>
      <c r="AY61" t="e">
        <f>VLOOKUP(B61,'[1]Portfolio Tableau Data'!$C:$I,6,FALSE)</f>
        <v>#N/A</v>
      </c>
      <c r="AZ61" t="e">
        <f>VLOOKUP(B61,'[1]Portfolio Tableau Data'!$C:$I,7,FALSE)</f>
        <v>#N/A</v>
      </c>
      <c r="BA61" t="str">
        <f>CONCATENATE(BC61,BD61)</f>
        <v>FY 2021</v>
      </c>
      <c r="BC61" t="s">
        <v>1003</v>
      </c>
      <c r="BD61">
        <v>2021</v>
      </c>
    </row>
    <row r="62" spans="1:56">
      <c r="A62" s="17" t="s">
        <v>1611</v>
      </c>
      <c r="B62" s="17" t="s">
        <v>22</v>
      </c>
      <c r="C62" s="17" t="s">
        <v>1116</v>
      </c>
      <c r="D62" s="17" t="s">
        <v>1117</v>
      </c>
      <c r="E62" s="17" t="s">
        <v>23</v>
      </c>
      <c r="F62" s="17" t="s">
        <v>1612</v>
      </c>
      <c r="G62" s="17" t="s">
        <v>1613</v>
      </c>
      <c r="H62" s="17" t="s">
        <v>983</v>
      </c>
      <c r="I62" s="17" t="s">
        <v>1614</v>
      </c>
      <c r="J62" s="17" t="s">
        <v>998</v>
      </c>
      <c r="K62" s="17" t="s">
        <v>1615</v>
      </c>
      <c r="L62" s="17" t="s">
        <v>1616</v>
      </c>
      <c r="M62" s="17" t="s">
        <v>1617</v>
      </c>
      <c r="N62" s="17" t="s">
        <v>1618</v>
      </c>
      <c r="O62" s="17" t="s">
        <v>1619</v>
      </c>
      <c r="P62" s="18" t="str">
        <f>VLOOKUP(B62,Sheet1!A:C,2,FALSE)</f>
        <v>Rental New Construction</v>
      </c>
      <c r="Q62" s="17" t="s">
        <v>1620</v>
      </c>
      <c r="R62" s="17" t="s">
        <v>998</v>
      </c>
      <c r="S62" s="17" t="s">
        <v>1621</v>
      </c>
      <c r="T62" s="17" t="s">
        <v>1622</v>
      </c>
      <c r="U62" s="17" t="s">
        <v>1397</v>
      </c>
      <c r="V62" s="17" t="s">
        <v>1623</v>
      </c>
      <c r="W62" s="17" t="s">
        <v>1624</v>
      </c>
      <c r="X62" s="17" t="s">
        <v>1201</v>
      </c>
      <c r="Y62" s="17" t="s">
        <v>1625</v>
      </c>
      <c r="Z62" s="17" t="s">
        <v>1626</v>
      </c>
      <c r="AA62" s="17" t="s">
        <v>998</v>
      </c>
      <c r="AB62" s="17" t="s">
        <v>1627</v>
      </c>
      <c r="AC62" s="17" t="s">
        <v>1621</v>
      </c>
      <c r="AD62" s="19">
        <v>900000</v>
      </c>
      <c r="AE62" s="19"/>
      <c r="AF62" s="19"/>
      <c r="AG62" s="1">
        <v>0</v>
      </c>
      <c r="AH62" s="1">
        <v>40</v>
      </c>
      <c r="AI62" s="1">
        <v>0</v>
      </c>
      <c r="AJ62" s="1">
        <v>0</v>
      </c>
      <c r="AK62" s="1">
        <v>2</v>
      </c>
      <c r="AL62" s="1">
        <v>9</v>
      </c>
      <c r="AM62" s="1"/>
      <c r="AN62" s="1">
        <v>4</v>
      </c>
      <c r="AO62" s="1">
        <v>5</v>
      </c>
      <c r="AP62" s="1">
        <v>5</v>
      </c>
      <c r="AQ62" s="1"/>
      <c r="AR62" s="1">
        <v>0</v>
      </c>
      <c r="AS62" s="1">
        <v>40</v>
      </c>
      <c r="AT62" s="17" t="s">
        <v>1117</v>
      </c>
      <c r="AW62" t="s">
        <v>1324</v>
      </c>
      <c r="AX62" s="4">
        <f>VLOOKUP(B62,'[2]Apps Tableau'!$B:$K,10,FALSE)</f>
        <v>0</v>
      </c>
      <c r="AY62" t="str">
        <f>VLOOKUP(B62,'[1]Portfolio Tableau Data- VHTF'!$C:$I,6,FALSE)</f>
        <v>Fall 2018</v>
      </c>
      <c r="AZ62" t="str">
        <f>VLOOKUP(B62,'[1]Portfolio Tableau Data- VHTF'!$C:$I,7,FALSE)</f>
        <v>Fall 2022</v>
      </c>
      <c r="BA62" t="s">
        <v>1628</v>
      </c>
      <c r="BB62" s="13" t="s">
        <v>516</v>
      </c>
    </row>
    <row r="63" spans="1:56">
      <c r="A63" s="17" t="s">
        <v>1629</v>
      </c>
      <c r="B63" s="17" t="s">
        <v>840</v>
      </c>
      <c r="C63" s="17" t="s">
        <v>1029</v>
      </c>
      <c r="D63" s="17" t="s">
        <v>1030</v>
      </c>
      <c r="E63" s="17" t="s">
        <v>841</v>
      </c>
      <c r="F63" s="17" t="s">
        <v>1630</v>
      </c>
      <c r="G63" s="17" t="s">
        <v>1631</v>
      </c>
      <c r="H63" s="17" t="s">
        <v>998</v>
      </c>
      <c r="I63" s="17" t="s">
        <v>1632</v>
      </c>
      <c r="J63" s="17" t="s">
        <v>1633</v>
      </c>
      <c r="K63" s="17" t="s">
        <v>1034</v>
      </c>
      <c r="L63" s="17" t="s">
        <v>1035</v>
      </c>
      <c r="M63" s="17" t="s">
        <v>1634</v>
      </c>
      <c r="N63" s="17" t="s">
        <v>1635</v>
      </c>
      <c r="O63" s="17" t="s">
        <v>1636</v>
      </c>
      <c r="P63" s="18" t="s">
        <v>68</v>
      </c>
      <c r="Q63" s="17" t="s">
        <v>1637</v>
      </c>
      <c r="R63" s="17" t="s">
        <v>17</v>
      </c>
      <c r="S63" s="17" t="s">
        <v>1638</v>
      </c>
      <c r="T63" s="17" t="s">
        <v>1519</v>
      </c>
      <c r="U63" s="17" t="s">
        <v>1066</v>
      </c>
      <c r="V63" s="17" t="s">
        <v>1639</v>
      </c>
      <c r="W63" s="17" t="s">
        <v>1640</v>
      </c>
      <c r="X63" s="17" t="s">
        <v>1201</v>
      </c>
      <c r="Y63" s="17" t="s">
        <v>1641</v>
      </c>
      <c r="Z63" s="17" t="s">
        <v>1642</v>
      </c>
      <c r="AA63" s="17" t="s">
        <v>998</v>
      </c>
      <c r="AB63" s="17" t="s">
        <v>1643</v>
      </c>
      <c r="AC63" s="17" t="s">
        <v>1638</v>
      </c>
      <c r="AD63" s="19">
        <v>2100000</v>
      </c>
      <c r="AE63" s="19"/>
      <c r="AF63" s="19">
        <v>2100000</v>
      </c>
      <c r="AG63" s="1">
        <v>5</v>
      </c>
      <c r="AH63" s="1">
        <v>32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3</v>
      </c>
      <c r="AP63" s="1">
        <v>1</v>
      </c>
      <c r="AQ63" s="1">
        <v>0</v>
      </c>
      <c r="AR63" s="1">
        <v>0</v>
      </c>
      <c r="AS63" s="1">
        <v>37</v>
      </c>
      <c r="AT63" s="17" t="s">
        <v>1000</v>
      </c>
      <c r="AU63" t="s">
        <v>1001</v>
      </c>
      <c r="AV63" t="s">
        <v>1045</v>
      </c>
      <c r="AW63" t="str" cm="1">
        <f t="array" ref="AW63">_xlfn.IFS(AU63=" Housing Innovations in Energy Efficiency ", "HIEE", AU63=" State Housing Trust Fund ", "VHTF", AU63="", "", AU63=" Permanent Supportive Housing ", "PSH")</f>
        <v>VHTF</v>
      </c>
      <c r="AY63" t="e">
        <f>VLOOKUP(B63,'[1]Portfolio Tableau Data'!$C:$I,6,FALSE)</f>
        <v>#N/A</v>
      </c>
      <c r="AZ63" t="e">
        <f>VLOOKUP(B63,'[1]Portfolio Tableau Data'!$C:$I,7,FALSE)</f>
        <v>#N/A</v>
      </c>
      <c r="BA63" t="str">
        <f>CONCATENATE(BC63,BD63)</f>
        <v>FY 2024</v>
      </c>
      <c r="BC63" t="s">
        <v>1003</v>
      </c>
      <c r="BD63">
        <v>2024</v>
      </c>
    </row>
    <row r="64" spans="1:56">
      <c r="A64" s="17" t="s">
        <v>1644</v>
      </c>
      <c r="B64" s="17" t="s">
        <v>843</v>
      </c>
      <c r="C64" s="17" t="s">
        <v>1029</v>
      </c>
      <c r="D64" s="17" t="s">
        <v>1030</v>
      </c>
      <c r="E64" s="17" t="s">
        <v>36</v>
      </c>
      <c r="F64" s="17" t="s">
        <v>1645</v>
      </c>
      <c r="G64" s="17" t="s">
        <v>1646</v>
      </c>
      <c r="H64" s="17" t="s">
        <v>998</v>
      </c>
      <c r="I64" s="17" t="s">
        <v>1647</v>
      </c>
      <c r="J64" s="17" t="s">
        <v>1648</v>
      </c>
      <c r="K64" s="17" t="s">
        <v>1649</v>
      </c>
      <c r="L64" s="17" t="s">
        <v>1306</v>
      </c>
      <c r="M64" s="17" t="s">
        <v>1650</v>
      </c>
      <c r="N64" s="17" t="s">
        <v>1651</v>
      </c>
      <c r="O64" s="17" t="s">
        <v>1652</v>
      </c>
      <c r="P64" s="18" t="s">
        <v>157</v>
      </c>
      <c r="Q64" s="17" t="s">
        <v>1620</v>
      </c>
      <c r="R64" s="17" t="s">
        <v>17</v>
      </c>
      <c r="S64" s="17" t="s">
        <v>1653</v>
      </c>
      <c r="T64" s="17" t="s">
        <v>1143</v>
      </c>
      <c r="U64" s="17" t="s">
        <v>1066</v>
      </c>
      <c r="V64" s="17" t="s">
        <v>1187</v>
      </c>
      <c r="W64" s="17" t="s">
        <v>1654</v>
      </c>
      <c r="X64" s="17" t="s">
        <v>995</v>
      </c>
      <c r="Y64" s="17" t="s">
        <v>1655</v>
      </c>
      <c r="Z64" s="17" t="s">
        <v>1656</v>
      </c>
      <c r="AA64" s="17" t="s">
        <v>998</v>
      </c>
      <c r="AB64" s="17" t="s">
        <v>1657</v>
      </c>
      <c r="AC64" s="17" t="s">
        <v>1653</v>
      </c>
      <c r="AD64" s="19">
        <v>700000</v>
      </c>
      <c r="AE64" s="19"/>
      <c r="AF64" s="19">
        <v>700000</v>
      </c>
      <c r="AG64" s="1">
        <v>0</v>
      </c>
      <c r="AH64" s="1">
        <v>39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5</v>
      </c>
      <c r="AP64" s="1">
        <v>1</v>
      </c>
      <c r="AQ64" s="1">
        <v>0</v>
      </c>
      <c r="AR64" s="1">
        <v>0</v>
      </c>
      <c r="AS64" s="1">
        <v>39</v>
      </c>
      <c r="AT64" s="17" t="s">
        <v>1000</v>
      </c>
      <c r="AU64" t="s">
        <v>1001</v>
      </c>
      <c r="AV64" t="s">
        <v>1045</v>
      </c>
      <c r="AW64" t="str" cm="1">
        <f t="array" ref="AW64">_xlfn.IFS(AU64=" Housing Innovations in Energy Efficiency ", "HIEE", AU64=" State Housing Trust Fund ", "VHTF", AU64="", "", AU64=" Permanent Supportive Housing ", "PSH")</f>
        <v>VHTF</v>
      </c>
      <c r="AY64" t="e">
        <f>VLOOKUP(B64,'[1]Portfolio Tableau Data'!$C:$I,6,FALSE)</f>
        <v>#N/A</v>
      </c>
      <c r="AZ64" t="e">
        <f>VLOOKUP(B64,'[1]Portfolio Tableau Data'!$C:$I,7,FALSE)</f>
        <v>#N/A</v>
      </c>
      <c r="BA64" t="str">
        <f>CONCATENATE(BC64,BD64)</f>
        <v>FY 2024</v>
      </c>
      <c r="BC64" t="s">
        <v>1003</v>
      </c>
      <c r="BD64">
        <v>2024</v>
      </c>
    </row>
    <row r="65" spans="1:56">
      <c r="A65" s="17" t="s">
        <v>1658</v>
      </c>
      <c r="B65" s="17" t="s">
        <v>642</v>
      </c>
      <c r="C65" s="17" t="s">
        <v>979</v>
      </c>
      <c r="D65" s="17" t="s">
        <v>980</v>
      </c>
      <c r="E65" s="17" t="s">
        <v>45</v>
      </c>
      <c r="F65" s="17" t="s">
        <v>1153</v>
      </c>
      <c r="G65" s="17" t="s">
        <v>1154</v>
      </c>
      <c r="H65" s="17" t="s">
        <v>983</v>
      </c>
      <c r="I65" s="17" t="s">
        <v>1155</v>
      </c>
      <c r="J65" s="17" t="s">
        <v>1659</v>
      </c>
      <c r="K65" s="17" t="s">
        <v>1335</v>
      </c>
      <c r="L65" s="17" t="s">
        <v>1660</v>
      </c>
      <c r="M65" s="17" t="s">
        <v>1661</v>
      </c>
      <c r="N65" s="17" t="s">
        <v>1662</v>
      </c>
      <c r="O65" s="17" t="s">
        <v>1663</v>
      </c>
      <c r="P65" s="18" t="s">
        <v>68</v>
      </c>
      <c r="Q65" s="17" t="s">
        <v>1081</v>
      </c>
      <c r="R65" s="17" t="s">
        <v>17</v>
      </c>
      <c r="S65" s="17" t="s">
        <v>1664</v>
      </c>
      <c r="T65" s="17" t="s">
        <v>1162</v>
      </c>
      <c r="U65" s="17" t="s">
        <v>992</v>
      </c>
      <c r="V65" s="17" t="s">
        <v>1347</v>
      </c>
      <c r="W65" s="17" t="s">
        <v>1348</v>
      </c>
      <c r="X65" s="17" t="s">
        <v>995</v>
      </c>
      <c r="Y65" s="17" t="s">
        <v>1349</v>
      </c>
      <c r="Z65" s="17" t="s">
        <v>1350</v>
      </c>
      <c r="AA65" s="17" t="s">
        <v>998</v>
      </c>
      <c r="AB65" s="17" t="s">
        <v>1665</v>
      </c>
      <c r="AC65" s="17" t="s">
        <v>1664</v>
      </c>
      <c r="AD65" s="19">
        <v>700000</v>
      </c>
      <c r="AE65" s="19"/>
      <c r="AF65" s="19">
        <v>700000</v>
      </c>
      <c r="AG65" s="1">
        <v>40</v>
      </c>
      <c r="AH65" s="1">
        <v>225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29</v>
      </c>
      <c r="AP65" s="1">
        <v>1</v>
      </c>
      <c r="AQ65" s="1">
        <v>0</v>
      </c>
      <c r="AR65" s="1">
        <v>0</v>
      </c>
      <c r="AS65" s="1">
        <v>265</v>
      </c>
      <c r="AT65" s="17" t="s">
        <v>1000</v>
      </c>
      <c r="AU65" t="s">
        <v>1001</v>
      </c>
      <c r="AV65" t="s">
        <v>1002</v>
      </c>
      <c r="AW65" t="str" cm="1">
        <f t="array" ref="AW65">_xlfn.IFS(AU65=" Housing Innovations in Energy Efficiency ", "HIEE", AU65=" State Housing Trust Fund ", "VHTF", AU65="", "", AU65=" Permanent Supportive Housing ", "PSH")</f>
        <v>VHTF</v>
      </c>
      <c r="AY65" t="e">
        <f>VLOOKUP(B65,'[1]Portfolio Tableau Data'!$C:$I,6,FALSE)</f>
        <v>#N/A</v>
      </c>
      <c r="AZ65" t="e">
        <f>VLOOKUP(B65,'[1]Portfolio Tableau Data'!$C:$I,7,FALSE)</f>
        <v>#N/A</v>
      </c>
      <c r="BA65" t="str">
        <f>CONCATENATE(BC65,BD65)</f>
        <v>FY 2023</v>
      </c>
      <c r="BC65" t="s">
        <v>1003</v>
      </c>
      <c r="BD65">
        <v>2023</v>
      </c>
    </row>
    <row r="66" spans="1:56">
      <c r="A66" s="17" t="s">
        <v>1666</v>
      </c>
      <c r="B66" s="17" t="s">
        <v>644</v>
      </c>
      <c r="C66" s="17" t="s">
        <v>979</v>
      </c>
      <c r="D66" s="17" t="s">
        <v>980</v>
      </c>
      <c r="E66" s="17" t="s">
        <v>45</v>
      </c>
      <c r="F66" s="17" t="s">
        <v>1153</v>
      </c>
      <c r="G66" s="17" t="s">
        <v>1154</v>
      </c>
      <c r="H66" s="17" t="s">
        <v>983</v>
      </c>
      <c r="I66" s="17" t="s">
        <v>1155</v>
      </c>
      <c r="J66" s="17" t="s">
        <v>1667</v>
      </c>
      <c r="K66" s="17" t="s">
        <v>1335</v>
      </c>
      <c r="L66" s="17" t="s">
        <v>1660</v>
      </c>
      <c r="M66" s="17" t="s">
        <v>1661</v>
      </c>
      <c r="N66" s="17" t="s">
        <v>1662</v>
      </c>
      <c r="O66" s="17" t="s">
        <v>1663</v>
      </c>
      <c r="P66" s="18" t="s">
        <v>68</v>
      </c>
      <c r="Q66" s="17" t="s">
        <v>1081</v>
      </c>
      <c r="R66" s="17" t="s">
        <v>17</v>
      </c>
      <c r="S66" s="17" t="s">
        <v>1664</v>
      </c>
      <c r="T66" s="17" t="s">
        <v>1162</v>
      </c>
      <c r="U66" s="17" t="s">
        <v>992</v>
      </c>
      <c r="V66" s="17" t="s">
        <v>1347</v>
      </c>
      <c r="W66" s="17" t="s">
        <v>1348</v>
      </c>
      <c r="X66" s="17" t="s">
        <v>995</v>
      </c>
      <c r="Y66" s="17" t="s">
        <v>1349</v>
      </c>
      <c r="Z66" s="17" t="s">
        <v>1350</v>
      </c>
      <c r="AA66" s="17" t="s">
        <v>998</v>
      </c>
      <c r="AB66" s="17" t="s">
        <v>1668</v>
      </c>
      <c r="AC66" s="17" t="s">
        <v>1664</v>
      </c>
      <c r="AD66" s="19">
        <v>700000</v>
      </c>
      <c r="AE66" s="19"/>
      <c r="AF66" s="19">
        <v>700000</v>
      </c>
      <c r="AG66" s="1">
        <v>34</v>
      </c>
      <c r="AH66" s="1">
        <v>217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2</v>
      </c>
      <c r="AP66" s="1">
        <v>1</v>
      </c>
      <c r="AQ66" s="1">
        <v>0</v>
      </c>
      <c r="AR66" s="1">
        <v>0</v>
      </c>
      <c r="AS66" s="1">
        <v>251</v>
      </c>
      <c r="AT66" s="17" t="s">
        <v>1000</v>
      </c>
      <c r="AU66" t="s">
        <v>1001</v>
      </c>
      <c r="AV66" t="s">
        <v>1002</v>
      </c>
      <c r="AW66" t="str" cm="1">
        <f t="array" ref="AW66">_xlfn.IFS(AU66=" Housing Innovations in Energy Efficiency ", "HIEE", AU66=" State Housing Trust Fund ", "VHTF", AU66="", "", AU66=" Permanent Supportive Housing ", "PSH")</f>
        <v>VHTF</v>
      </c>
      <c r="AY66" t="e">
        <f>VLOOKUP(B66,'[1]Portfolio Tableau Data'!$C:$I,6,FALSE)</f>
        <v>#N/A</v>
      </c>
      <c r="AZ66" t="e">
        <f>VLOOKUP(B66,'[1]Portfolio Tableau Data'!$C:$I,7,FALSE)</f>
        <v>#N/A</v>
      </c>
      <c r="BA66" t="str">
        <f>CONCATENATE(BC66,BD66)</f>
        <v>FY 2023</v>
      </c>
      <c r="BC66" t="s">
        <v>1003</v>
      </c>
      <c r="BD66">
        <v>2023</v>
      </c>
    </row>
    <row r="67" spans="1:56">
      <c r="A67" s="17" t="s">
        <v>1669</v>
      </c>
      <c r="B67" s="17" t="s">
        <v>539</v>
      </c>
      <c r="C67" s="17" t="s">
        <v>979</v>
      </c>
      <c r="D67" s="17" t="s">
        <v>980</v>
      </c>
      <c r="E67" s="17" t="s">
        <v>259</v>
      </c>
      <c r="F67" s="17" t="s">
        <v>1105</v>
      </c>
      <c r="G67" s="17" t="s">
        <v>1013</v>
      </c>
      <c r="H67" s="17" t="s">
        <v>983</v>
      </c>
      <c r="I67" s="17" t="s">
        <v>1094</v>
      </c>
      <c r="J67" s="17" t="s">
        <v>1670</v>
      </c>
      <c r="K67" s="17" t="s">
        <v>986</v>
      </c>
      <c r="L67" s="17" t="s">
        <v>987</v>
      </c>
      <c r="M67" s="17" t="s">
        <v>1671</v>
      </c>
      <c r="N67" s="17" t="s">
        <v>1672</v>
      </c>
      <c r="O67" s="17" t="s">
        <v>1673</v>
      </c>
      <c r="P67" s="18" t="s">
        <v>68</v>
      </c>
      <c r="Q67" s="17" t="s">
        <v>989</v>
      </c>
      <c r="R67" s="17" t="s">
        <v>17</v>
      </c>
      <c r="S67" s="17" t="s">
        <v>1674</v>
      </c>
      <c r="T67" s="17" t="s">
        <v>1021</v>
      </c>
      <c r="U67" s="17" t="s">
        <v>992</v>
      </c>
      <c r="V67" s="17" t="s">
        <v>1110</v>
      </c>
      <c r="W67" s="17" t="s">
        <v>1111</v>
      </c>
      <c r="X67" s="17" t="s">
        <v>995</v>
      </c>
      <c r="Y67" s="17" t="s">
        <v>1112</v>
      </c>
      <c r="Z67" s="17" t="s">
        <v>1113</v>
      </c>
      <c r="AA67" s="17" t="s">
        <v>998</v>
      </c>
      <c r="AB67" s="17" t="s">
        <v>1675</v>
      </c>
      <c r="AC67" s="17" t="s">
        <v>1674</v>
      </c>
      <c r="AD67" s="19">
        <v>1400000</v>
      </c>
      <c r="AE67" s="19"/>
      <c r="AF67" s="19">
        <v>1400000</v>
      </c>
      <c r="AG67" s="1">
        <v>0</v>
      </c>
      <c r="AH67" s="1">
        <v>52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8</v>
      </c>
      <c r="AP67" s="1">
        <v>2</v>
      </c>
      <c r="AQ67" s="1">
        <v>0</v>
      </c>
      <c r="AR67" s="1">
        <v>0</v>
      </c>
      <c r="AS67" s="1">
        <v>52</v>
      </c>
      <c r="AT67" s="17" t="s">
        <v>1000</v>
      </c>
      <c r="AU67" t="s">
        <v>1001</v>
      </c>
      <c r="AV67" t="s">
        <v>1002</v>
      </c>
      <c r="AW67" t="str" cm="1">
        <f t="array" ref="AW67">_xlfn.IFS(AU67=" Housing Innovations in Energy Efficiency ", "HIEE", AU67=" State Housing Trust Fund ", "VHTF", AU67="", "", AU67=" Permanent Supportive Housing ", "PSH")</f>
        <v>VHTF</v>
      </c>
      <c r="AY67" t="e">
        <f>VLOOKUP(B67,'[1]Portfolio Tableau Data'!$C:$I,6,FALSE)</f>
        <v>#N/A</v>
      </c>
      <c r="AZ67" t="e">
        <f>VLOOKUP(B67,'[1]Portfolio Tableau Data'!$C:$I,7,FALSE)</f>
        <v>#N/A</v>
      </c>
      <c r="BA67" t="str">
        <f>CONCATENATE(BC67,BD67)</f>
        <v>FY 2023</v>
      </c>
      <c r="BB67" s="13" t="s">
        <v>69</v>
      </c>
      <c r="BC67" t="s">
        <v>1003</v>
      </c>
      <c r="BD67">
        <v>2023</v>
      </c>
    </row>
    <row r="68" spans="1:56">
      <c r="A68" s="17" t="s">
        <v>1676</v>
      </c>
      <c r="B68" s="17" t="s">
        <v>452</v>
      </c>
      <c r="C68" s="17" t="s">
        <v>1010</v>
      </c>
      <c r="D68" s="17" t="s">
        <v>1011</v>
      </c>
      <c r="E68" s="17" t="s">
        <v>453</v>
      </c>
      <c r="F68" s="17" t="s">
        <v>1677</v>
      </c>
      <c r="G68" s="17" t="s">
        <v>1678</v>
      </c>
      <c r="H68" s="17" t="s">
        <v>983</v>
      </c>
      <c r="I68" s="17" t="s">
        <v>1679</v>
      </c>
      <c r="J68" s="17" t="s">
        <v>1680</v>
      </c>
      <c r="K68" s="17" t="s">
        <v>1170</v>
      </c>
      <c r="L68" s="17" t="s">
        <v>1049</v>
      </c>
      <c r="M68" s="17" t="s">
        <v>1681</v>
      </c>
      <c r="N68" s="17" t="s">
        <v>1678</v>
      </c>
      <c r="O68" s="17" t="s">
        <v>1679</v>
      </c>
      <c r="P68" s="18" t="s">
        <v>157</v>
      </c>
      <c r="Q68" s="17" t="s">
        <v>1006</v>
      </c>
      <c r="R68" s="17" t="s">
        <v>17</v>
      </c>
      <c r="S68" s="17" t="s">
        <v>1682</v>
      </c>
      <c r="T68" s="17" t="s">
        <v>1541</v>
      </c>
      <c r="U68" s="17" t="s">
        <v>1066</v>
      </c>
      <c r="V68" s="17" t="s">
        <v>1683</v>
      </c>
      <c r="W68" s="17" t="s">
        <v>1684</v>
      </c>
      <c r="X68" s="17" t="s">
        <v>995</v>
      </c>
      <c r="Y68" s="17" t="s">
        <v>1685</v>
      </c>
      <c r="Z68" s="17" t="s">
        <v>1686</v>
      </c>
      <c r="AA68" s="17" t="s">
        <v>998</v>
      </c>
      <c r="AB68" s="17" t="s">
        <v>1687</v>
      </c>
      <c r="AC68" s="17" t="s">
        <v>1682</v>
      </c>
      <c r="AD68" s="19">
        <v>773543</v>
      </c>
      <c r="AE68" s="19"/>
      <c r="AF68" s="19">
        <v>773543</v>
      </c>
      <c r="AG68" s="1">
        <v>11</v>
      </c>
      <c r="AH68" s="1">
        <v>43</v>
      </c>
      <c r="AI68" s="1">
        <v>0</v>
      </c>
      <c r="AJ68" s="1">
        <v>0</v>
      </c>
      <c r="AK68" s="1">
        <v>2</v>
      </c>
      <c r="AL68" s="1">
        <v>9</v>
      </c>
      <c r="AM68" s="1">
        <v>5</v>
      </c>
      <c r="AN68" s="1">
        <v>11</v>
      </c>
      <c r="AO68" s="1">
        <v>9</v>
      </c>
      <c r="AP68" s="1">
        <v>2</v>
      </c>
      <c r="AQ68" s="1">
        <v>0</v>
      </c>
      <c r="AR68" s="1">
        <v>0</v>
      </c>
      <c r="AS68" s="1">
        <v>54</v>
      </c>
      <c r="AT68" s="17" t="s">
        <v>1000</v>
      </c>
      <c r="AU68" t="s">
        <v>1001</v>
      </c>
      <c r="AV68" t="s">
        <v>1027</v>
      </c>
      <c r="AW68" t="str" cm="1">
        <f t="array" ref="AW68">_xlfn.IFS(AU68=" Housing Innovations in Energy Efficiency ", "HIEE", AU68=" State Housing Trust Fund ", "VHTF", AU68="", "", AU68=" Permanent Supportive Housing ", "PSH")</f>
        <v>VHTF</v>
      </c>
      <c r="AY68" t="e">
        <f>VLOOKUP(B68,'[1]Portfolio Tableau Data'!$C:$I,6,FALSE)</f>
        <v>#N/A</v>
      </c>
      <c r="AZ68" t="e">
        <f>VLOOKUP(B68,'[1]Portfolio Tableau Data'!$C:$I,7,FALSE)</f>
        <v>#N/A</v>
      </c>
      <c r="BA68" t="str">
        <f>CONCATENATE(BC68,BD68)</f>
        <v>FY 2022</v>
      </c>
      <c r="BC68" t="s">
        <v>1003</v>
      </c>
      <c r="BD68">
        <v>2022</v>
      </c>
    </row>
    <row r="69" spans="1:56">
      <c r="A69" s="17" t="s">
        <v>1688</v>
      </c>
      <c r="B69" s="17" t="s">
        <v>230</v>
      </c>
      <c r="C69" s="17" t="s">
        <v>1130</v>
      </c>
      <c r="D69" s="17" t="s">
        <v>1131</v>
      </c>
      <c r="E69" s="17" t="s">
        <v>48</v>
      </c>
      <c r="F69" s="17" t="s">
        <v>1689</v>
      </c>
      <c r="G69" s="17" t="s">
        <v>1690</v>
      </c>
      <c r="H69" s="17" t="s">
        <v>983</v>
      </c>
      <c r="I69" s="17" t="s">
        <v>1691</v>
      </c>
      <c r="J69" s="17" t="s">
        <v>1692</v>
      </c>
      <c r="K69" s="17" t="s">
        <v>1693</v>
      </c>
      <c r="L69" s="17" t="s">
        <v>1049</v>
      </c>
      <c r="M69" s="17" t="s">
        <v>1694</v>
      </c>
      <c r="N69" s="17" t="s">
        <v>1690</v>
      </c>
      <c r="O69" s="17" t="s">
        <v>1691</v>
      </c>
      <c r="P69" s="18" t="s">
        <v>68</v>
      </c>
      <c r="Q69" s="17" t="s">
        <v>1006</v>
      </c>
      <c r="R69" s="17" t="s">
        <v>17</v>
      </c>
      <c r="S69" s="17" t="s">
        <v>1695</v>
      </c>
      <c r="T69" s="17" t="s">
        <v>1696</v>
      </c>
      <c r="U69" s="17" t="s">
        <v>1397</v>
      </c>
      <c r="V69" s="17" t="s">
        <v>1697</v>
      </c>
      <c r="W69" s="17" t="s">
        <v>1698</v>
      </c>
      <c r="X69" s="17" t="s">
        <v>995</v>
      </c>
      <c r="Y69" s="17" t="s">
        <v>1699</v>
      </c>
      <c r="Z69" s="17" t="s">
        <v>1700</v>
      </c>
      <c r="AA69" s="17" t="s">
        <v>1701</v>
      </c>
      <c r="AB69" s="17" t="s">
        <v>1702</v>
      </c>
      <c r="AC69" s="17" t="s">
        <v>1695</v>
      </c>
      <c r="AD69" s="19">
        <v>900000</v>
      </c>
      <c r="AE69" s="19"/>
      <c r="AF69" s="19">
        <v>900000</v>
      </c>
      <c r="AG69" s="1">
        <v>0</v>
      </c>
      <c r="AH69" s="1">
        <v>6</v>
      </c>
      <c r="AI69" s="1">
        <v>0</v>
      </c>
      <c r="AJ69" s="1">
        <v>6</v>
      </c>
      <c r="AK69" s="1">
        <v>0</v>
      </c>
      <c r="AL69" s="1">
        <v>0</v>
      </c>
      <c r="AM69" s="1">
        <v>0</v>
      </c>
      <c r="AN69" s="1">
        <v>4</v>
      </c>
      <c r="AO69" s="1">
        <v>4</v>
      </c>
      <c r="AP69" s="1">
        <v>2</v>
      </c>
      <c r="AQ69" s="1">
        <v>0</v>
      </c>
      <c r="AR69" s="1">
        <v>0</v>
      </c>
      <c r="AS69" s="1">
        <v>12</v>
      </c>
      <c r="AT69" s="17" t="s">
        <v>1000</v>
      </c>
      <c r="AU69" t="s">
        <v>1001</v>
      </c>
      <c r="AV69" t="s">
        <v>1150</v>
      </c>
      <c r="AW69" t="str" cm="1">
        <f t="array" ref="AW69">_xlfn.IFS(AU69=" Housing Innovations in Energy Efficiency ", "HIEE", AU69=" State Housing Trust Fund ", "VHTF", AU69="", "", AU69=" Permanent Supportive Housing ", "PSH")</f>
        <v>VHTF</v>
      </c>
      <c r="AY69" t="e">
        <f>VLOOKUP(B69,'[1]Portfolio Tableau Data'!$C:$I,6,FALSE)</f>
        <v>#N/A</v>
      </c>
      <c r="AZ69" t="e">
        <f>VLOOKUP(B69,'[1]Portfolio Tableau Data'!$C:$I,7,FALSE)</f>
        <v>#N/A</v>
      </c>
      <c r="BA69" t="str">
        <f>CONCATENATE(BC69,BD69)</f>
        <v>FY 2021</v>
      </c>
      <c r="BB69" s="13" t="s">
        <v>516</v>
      </c>
      <c r="BC69" t="s">
        <v>1003</v>
      </c>
      <c r="BD69">
        <v>2021</v>
      </c>
    </row>
    <row r="70" spans="1:56">
      <c r="A70" s="17" t="s">
        <v>1703</v>
      </c>
      <c r="B70" s="17" t="s">
        <v>647</v>
      </c>
      <c r="C70" s="17" t="s">
        <v>979</v>
      </c>
      <c r="D70" s="17" t="s">
        <v>980</v>
      </c>
      <c r="E70" s="17" t="s">
        <v>20</v>
      </c>
      <c r="F70" s="17" t="s">
        <v>1595</v>
      </c>
      <c r="G70" s="17" t="s">
        <v>1428</v>
      </c>
      <c r="H70" s="17" t="s">
        <v>983</v>
      </c>
      <c r="I70" s="17" t="s">
        <v>1596</v>
      </c>
      <c r="J70" s="17" t="s">
        <v>1704</v>
      </c>
      <c r="K70" s="17" t="s">
        <v>1335</v>
      </c>
      <c r="L70" s="17" t="s">
        <v>1336</v>
      </c>
      <c r="M70" s="17" t="s">
        <v>1705</v>
      </c>
      <c r="N70" s="17" t="s">
        <v>1706</v>
      </c>
      <c r="O70" s="17" t="s">
        <v>1707</v>
      </c>
      <c r="P70" s="18" t="s">
        <v>68</v>
      </c>
      <c r="Q70" s="17" t="s">
        <v>1006</v>
      </c>
      <c r="R70" s="17" t="s">
        <v>17</v>
      </c>
      <c r="S70" s="17" t="s">
        <v>1708</v>
      </c>
      <c r="T70" s="17" t="s">
        <v>1162</v>
      </c>
      <c r="U70" s="17" t="s">
        <v>992</v>
      </c>
      <c r="V70" s="17" t="s">
        <v>1709</v>
      </c>
      <c r="W70" s="17" t="s">
        <v>1710</v>
      </c>
      <c r="X70" s="17" t="s">
        <v>995</v>
      </c>
      <c r="Y70" s="17" t="s">
        <v>1711</v>
      </c>
      <c r="Z70" s="17" t="s">
        <v>1604</v>
      </c>
      <c r="AA70" s="17" t="s">
        <v>998</v>
      </c>
      <c r="AB70" s="17" t="s">
        <v>1712</v>
      </c>
      <c r="AC70" s="17" t="s">
        <v>1708</v>
      </c>
      <c r="AD70" s="19">
        <v>2500000</v>
      </c>
      <c r="AE70" s="19"/>
      <c r="AF70" s="19">
        <v>2500000</v>
      </c>
      <c r="AG70" s="1">
        <v>9</v>
      </c>
      <c r="AH70" s="1">
        <v>86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10</v>
      </c>
      <c r="AO70" s="1">
        <v>10</v>
      </c>
      <c r="AP70" s="1">
        <v>2</v>
      </c>
      <c r="AQ70" s="1">
        <v>0</v>
      </c>
      <c r="AR70" s="1">
        <v>0</v>
      </c>
      <c r="AS70" s="1">
        <v>95</v>
      </c>
      <c r="AT70" s="17" t="s">
        <v>1000</v>
      </c>
      <c r="AU70" t="s">
        <v>1001</v>
      </c>
      <c r="AV70" t="s">
        <v>1002</v>
      </c>
      <c r="AW70" t="str" cm="1">
        <f t="array" ref="AW70">_xlfn.IFS(AU70=" Housing Innovations in Energy Efficiency ", "HIEE", AU70=" State Housing Trust Fund ", "VHTF", AU70="", "", AU70=" Permanent Supportive Housing ", "PSH")</f>
        <v>VHTF</v>
      </c>
      <c r="AY70" t="e">
        <f>VLOOKUP(B70,'[1]Portfolio Tableau Data'!$C:$I,6,FALSE)</f>
        <v>#N/A</v>
      </c>
      <c r="AZ70" t="e">
        <f>VLOOKUP(B70,'[1]Portfolio Tableau Data'!$C:$I,7,FALSE)</f>
        <v>#N/A</v>
      </c>
      <c r="BA70" t="str">
        <f>CONCATENATE(BC70,BD70)</f>
        <v>FY 2023</v>
      </c>
      <c r="BB70" s="13" t="s">
        <v>69</v>
      </c>
      <c r="BC70" t="s">
        <v>1003</v>
      </c>
      <c r="BD70">
        <v>2023</v>
      </c>
    </row>
    <row r="71" spans="1:56">
      <c r="A71" s="17" t="s">
        <v>1713</v>
      </c>
      <c r="B71" s="17" t="s">
        <v>277</v>
      </c>
      <c r="C71" s="17" t="s">
        <v>1130</v>
      </c>
      <c r="D71" s="17" t="s">
        <v>1131</v>
      </c>
      <c r="E71" s="17" t="s">
        <v>59</v>
      </c>
      <c r="F71" s="17" t="s">
        <v>1714</v>
      </c>
      <c r="G71" s="17" t="s">
        <v>1715</v>
      </c>
      <c r="H71" s="17" t="s">
        <v>983</v>
      </c>
      <c r="I71" s="17" t="s">
        <v>1716</v>
      </c>
      <c r="J71" s="17" t="s">
        <v>1717</v>
      </c>
      <c r="K71" s="17" t="s">
        <v>1718</v>
      </c>
      <c r="L71" s="17" t="s">
        <v>1719</v>
      </c>
      <c r="M71" s="17" t="s">
        <v>1720</v>
      </c>
      <c r="N71" s="17" t="s">
        <v>1715</v>
      </c>
      <c r="O71" s="17" t="s">
        <v>1716</v>
      </c>
      <c r="P71" s="18" t="s">
        <v>68</v>
      </c>
      <c r="Q71" s="17" t="s">
        <v>1006</v>
      </c>
      <c r="R71" s="17" t="s">
        <v>17</v>
      </c>
      <c r="S71" s="17" t="s">
        <v>1638</v>
      </c>
      <c r="T71" s="17" t="s">
        <v>1519</v>
      </c>
      <c r="U71" s="17" t="s">
        <v>1397</v>
      </c>
      <c r="V71" s="17" t="s">
        <v>1721</v>
      </c>
      <c r="W71" s="17" t="s">
        <v>1722</v>
      </c>
      <c r="X71" s="17" t="s">
        <v>995</v>
      </c>
      <c r="Y71" s="17" t="s">
        <v>1723</v>
      </c>
      <c r="Z71" s="17" t="s">
        <v>1724</v>
      </c>
      <c r="AA71" s="17" t="s">
        <v>998</v>
      </c>
      <c r="AB71" s="17" t="s">
        <v>1725</v>
      </c>
      <c r="AC71" s="17" t="s">
        <v>1638</v>
      </c>
      <c r="AD71" s="19">
        <v>900000</v>
      </c>
      <c r="AE71" s="19">
        <v>900000</v>
      </c>
      <c r="AF71" s="19">
        <v>0</v>
      </c>
      <c r="AG71" s="1">
        <v>8</v>
      </c>
      <c r="AH71" s="1">
        <v>23</v>
      </c>
      <c r="AI71" s="1">
        <v>0</v>
      </c>
      <c r="AJ71" s="1">
        <v>0</v>
      </c>
      <c r="AK71" s="1">
        <v>2</v>
      </c>
      <c r="AL71" s="1">
        <v>9</v>
      </c>
      <c r="AM71" s="1">
        <v>6</v>
      </c>
      <c r="AN71" s="1">
        <v>12</v>
      </c>
      <c r="AO71" s="1">
        <v>18</v>
      </c>
      <c r="AP71" s="1">
        <v>2</v>
      </c>
      <c r="AQ71" s="1">
        <v>4</v>
      </c>
      <c r="AR71" s="1">
        <v>0</v>
      </c>
      <c r="AS71" s="1">
        <v>31</v>
      </c>
      <c r="AT71" s="17" t="s">
        <v>1000</v>
      </c>
      <c r="AU71" t="s">
        <v>1001</v>
      </c>
      <c r="AV71" t="s">
        <v>1150</v>
      </c>
      <c r="AW71" t="str" cm="1">
        <f t="array" ref="AW71">_xlfn.IFS(AU71=" Housing Innovations in Energy Efficiency ", "HIEE", AU71=" State Housing Trust Fund ", "VHTF", AU71="", "", AU71=" Permanent Supportive Housing ", "PSH")</f>
        <v>VHTF</v>
      </c>
      <c r="AY71" t="e">
        <f>VLOOKUP(B71,'[1]Portfolio Tableau Data'!$C:$I,6,FALSE)</f>
        <v>#N/A</v>
      </c>
      <c r="AZ71" t="e">
        <f>VLOOKUP(B71,'[1]Portfolio Tableau Data'!$C:$I,7,FALSE)</f>
        <v>#N/A</v>
      </c>
      <c r="BA71" t="str">
        <f>CONCATENATE(BC71,BD71)</f>
        <v>FY 2021</v>
      </c>
      <c r="BB71" s="13" t="s">
        <v>307</v>
      </c>
      <c r="BC71" t="s">
        <v>1003</v>
      </c>
      <c r="BD71">
        <v>2021</v>
      </c>
    </row>
    <row r="72" spans="1:56">
      <c r="A72" s="17" t="s">
        <v>1726</v>
      </c>
      <c r="B72" s="17" t="s">
        <v>199</v>
      </c>
      <c r="C72" s="17" t="s">
        <v>1357</v>
      </c>
      <c r="D72" s="17" t="s">
        <v>1358</v>
      </c>
      <c r="E72" s="17" t="s">
        <v>200</v>
      </c>
      <c r="F72" s="17" t="s">
        <v>981</v>
      </c>
      <c r="G72" s="17" t="s">
        <v>982</v>
      </c>
      <c r="H72" s="17" t="s">
        <v>983</v>
      </c>
      <c r="I72" s="17" t="s">
        <v>984</v>
      </c>
      <c r="J72" s="17" t="s">
        <v>1727</v>
      </c>
      <c r="K72" s="17" t="s">
        <v>1551</v>
      </c>
      <c r="L72" s="17" t="s">
        <v>1552</v>
      </c>
      <c r="M72" s="17" t="s">
        <v>1728</v>
      </c>
      <c r="N72" s="17" t="s">
        <v>982</v>
      </c>
      <c r="O72" s="17" t="s">
        <v>1574</v>
      </c>
      <c r="P72" s="18" t="s">
        <v>68</v>
      </c>
      <c r="Q72" s="17" t="s">
        <v>1729</v>
      </c>
      <c r="R72" s="17" t="s">
        <v>17</v>
      </c>
      <c r="S72" s="17" t="s">
        <v>990</v>
      </c>
      <c r="T72" s="17" t="s">
        <v>991</v>
      </c>
      <c r="U72" s="17" t="s">
        <v>992</v>
      </c>
      <c r="V72" s="17" t="s">
        <v>993</v>
      </c>
      <c r="W72" s="17" t="s">
        <v>994</v>
      </c>
      <c r="X72" s="17" t="s">
        <v>1201</v>
      </c>
      <c r="Y72" s="17" t="s">
        <v>1730</v>
      </c>
      <c r="Z72" s="17" t="s">
        <v>997</v>
      </c>
      <c r="AA72" s="17" t="s">
        <v>998</v>
      </c>
      <c r="AB72" s="17" t="s">
        <v>1731</v>
      </c>
      <c r="AC72" s="17" t="s">
        <v>990</v>
      </c>
      <c r="AD72" s="19">
        <v>900000</v>
      </c>
      <c r="AE72" s="19">
        <v>900000</v>
      </c>
      <c r="AF72" s="19">
        <v>0</v>
      </c>
      <c r="AG72" s="1">
        <v>11</v>
      </c>
      <c r="AH72" s="1">
        <v>65</v>
      </c>
      <c r="AI72" s="1">
        <v>30</v>
      </c>
      <c r="AJ72" s="1">
        <v>0</v>
      </c>
      <c r="AK72" s="1">
        <v>2</v>
      </c>
      <c r="AL72" s="1">
        <v>9</v>
      </c>
      <c r="AM72" s="1">
        <v>6</v>
      </c>
      <c r="AN72" s="1">
        <v>8</v>
      </c>
      <c r="AO72" s="1">
        <v>15</v>
      </c>
      <c r="AP72" s="1">
        <v>3</v>
      </c>
      <c r="AQ72" s="1">
        <v>0</v>
      </c>
      <c r="AR72" s="1">
        <v>0</v>
      </c>
      <c r="AS72" s="1">
        <v>106</v>
      </c>
      <c r="AT72" s="17" t="s">
        <v>1000</v>
      </c>
      <c r="AU72" t="s">
        <v>1001</v>
      </c>
      <c r="AV72" t="s">
        <v>1374</v>
      </c>
      <c r="AW72" t="str" cm="1">
        <f t="array" ref="AW72">_xlfn.IFS(AU72=" Housing Innovations in Energy Efficiency ", "HIEE", AU72=" State Housing Trust Fund ", "VHTF", AU72="", "", AU72=" Permanent Supportive Housing ", "PSH")</f>
        <v>VHTF</v>
      </c>
      <c r="AY72" t="e">
        <f>VLOOKUP(B72,'[1]Portfolio Tableau Data'!$C:$I,6,FALSE)</f>
        <v>#N/A</v>
      </c>
      <c r="AZ72" t="e">
        <f>VLOOKUP(B72,'[1]Portfolio Tableau Data'!$C:$I,7,FALSE)</f>
        <v>#N/A</v>
      </c>
      <c r="BA72" t="str">
        <f>CONCATENATE(BC72,BD72)</f>
        <v>FY 2020</v>
      </c>
      <c r="BB72" s="13" t="s">
        <v>217</v>
      </c>
      <c r="BC72" t="s">
        <v>1003</v>
      </c>
      <c r="BD72">
        <v>2020</v>
      </c>
    </row>
    <row r="73" spans="1:56">
      <c r="A73" s="17" t="s">
        <v>1732</v>
      </c>
      <c r="B73" s="17" t="s">
        <v>542</v>
      </c>
      <c r="C73" s="17" t="s">
        <v>979</v>
      </c>
      <c r="D73" s="17" t="s">
        <v>980</v>
      </c>
      <c r="E73" s="17" t="s">
        <v>200</v>
      </c>
      <c r="F73" s="17" t="s">
        <v>981</v>
      </c>
      <c r="G73" s="17" t="s">
        <v>982</v>
      </c>
      <c r="H73" s="17" t="s">
        <v>983</v>
      </c>
      <c r="I73" s="17" t="s">
        <v>984</v>
      </c>
      <c r="J73" s="17" t="s">
        <v>1733</v>
      </c>
      <c r="K73" s="17" t="s">
        <v>986</v>
      </c>
      <c r="L73" s="17" t="s">
        <v>1049</v>
      </c>
      <c r="M73" s="17" t="s">
        <v>1734</v>
      </c>
      <c r="N73" s="17" t="s">
        <v>982</v>
      </c>
      <c r="O73" s="17" t="s">
        <v>1574</v>
      </c>
      <c r="P73" s="18" t="s">
        <v>68</v>
      </c>
      <c r="Q73" s="17" t="s">
        <v>1637</v>
      </c>
      <c r="R73" s="17" t="s">
        <v>17</v>
      </c>
      <c r="S73" s="17" t="s">
        <v>990</v>
      </c>
      <c r="T73" s="17" t="s">
        <v>991</v>
      </c>
      <c r="U73" s="17" t="s">
        <v>992</v>
      </c>
      <c r="V73" s="17" t="s">
        <v>993</v>
      </c>
      <c r="W73" s="17" t="s">
        <v>994</v>
      </c>
      <c r="X73" s="17" t="s">
        <v>995</v>
      </c>
      <c r="Y73" s="17" t="s">
        <v>996</v>
      </c>
      <c r="Z73" s="17" t="s">
        <v>997</v>
      </c>
      <c r="AA73" s="17" t="s">
        <v>998</v>
      </c>
      <c r="AB73" s="17" t="s">
        <v>1735</v>
      </c>
      <c r="AC73" s="17" t="s">
        <v>990</v>
      </c>
      <c r="AD73" s="19">
        <v>800000</v>
      </c>
      <c r="AE73" s="19"/>
      <c r="AF73" s="19">
        <v>800000</v>
      </c>
      <c r="AG73" s="1">
        <v>10</v>
      </c>
      <c r="AH73" s="1">
        <v>67</v>
      </c>
      <c r="AI73" s="1">
        <v>23</v>
      </c>
      <c r="AJ73" s="1">
        <v>0</v>
      </c>
      <c r="AK73" s="1">
        <v>2</v>
      </c>
      <c r="AL73" s="1">
        <v>9</v>
      </c>
      <c r="AM73" s="1">
        <v>0</v>
      </c>
      <c r="AN73" s="1">
        <v>8</v>
      </c>
      <c r="AO73" s="1">
        <v>8</v>
      </c>
      <c r="AP73" s="1">
        <v>4</v>
      </c>
      <c r="AQ73" s="1">
        <v>0</v>
      </c>
      <c r="AR73" s="1">
        <v>0</v>
      </c>
      <c r="AS73" s="1">
        <v>100</v>
      </c>
      <c r="AT73" s="17" t="s">
        <v>1000</v>
      </c>
      <c r="AU73" t="s">
        <v>1001</v>
      </c>
      <c r="AV73" t="s">
        <v>1002</v>
      </c>
      <c r="AW73" t="str" cm="1">
        <f t="array" ref="AW73">_xlfn.IFS(AU73=" Housing Innovations in Energy Efficiency ", "HIEE", AU73=" State Housing Trust Fund ", "VHTF", AU73="", "", AU73=" Permanent Supportive Housing ", "PSH")</f>
        <v>VHTF</v>
      </c>
      <c r="AY73" t="e">
        <f>VLOOKUP(B73,'[1]Portfolio Tableau Data'!$C:$I,6,FALSE)</f>
        <v>#N/A</v>
      </c>
      <c r="AZ73" t="e">
        <f>VLOOKUP(B73,'[1]Portfolio Tableau Data'!$C:$I,7,FALSE)</f>
        <v>#N/A</v>
      </c>
      <c r="BA73" t="str">
        <f>CONCATENATE(BC73,BD73)</f>
        <v>FY 2023</v>
      </c>
      <c r="BC73" t="s">
        <v>1003</v>
      </c>
      <c r="BD73">
        <v>2023</v>
      </c>
    </row>
    <row r="74" spans="1:56">
      <c r="A74" s="17" t="s">
        <v>1736</v>
      </c>
      <c r="B74" s="17" t="s">
        <v>44</v>
      </c>
      <c r="C74" s="17" t="s">
        <v>1116</v>
      </c>
      <c r="D74" s="17" t="s">
        <v>1737</v>
      </c>
      <c r="E74" s="17" t="s">
        <v>45</v>
      </c>
      <c r="F74" s="17" t="s">
        <v>1153</v>
      </c>
      <c r="G74" s="17" t="s">
        <v>1154</v>
      </c>
      <c r="H74" s="17" t="s">
        <v>983</v>
      </c>
      <c r="I74" s="17" t="s">
        <v>1155</v>
      </c>
      <c r="J74" s="17" t="s">
        <v>998</v>
      </c>
      <c r="K74" s="17" t="s">
        <v>998</v>
      </c>
      <c r="L74" s="17" t="s">
        <v>998</v>
      </c>
      <c r="M74" s="17" t="s">
        <v>1738</v>
      </c>
      <c r="N74" s="17" t="s">
        <v>1154</v>
      </c>
      <c r="O74" s="17" t="s">
        <v>1739</v>
      </c>
      <c r="P74" s="18" t="str">
        <f>VLOOKUP(B74,Sheet1!A:C,2,FALSE)</f>
        <v>Rental Rehab</v>
      </c>
      <c r="Q74" s="17" t="s">
        <v>1501</v>
      </c>
      <c r="R74" s="17" t="s">
        <v>998</v>
      </c>
      <c r="S74" s="17" t="s">
        <v>998</v>
      </c>
      <c r="T74" s="17" t="s">
        <v>1162</v>
      </c>
      <c r="U74" s="17" t="s">
        <v>992</v>
      </c>
      <c r="V74" s="17" t="s">
        <v>1347</v>
      </c>
      <c r="W74" s="17" t="s">
        <v>1348</v>
      </c>
      <c r="X74" s="17" t="s">
        <v>995</v>
      </c>
      <c r="Y74" s="17" t="s">
        <v>1349</v>
      </c>
      <c r="Z74" s="17" t="s">
        <v>1350</v>
      </c>
      <c r="AA74" s="17" t="s">
        <v>998</v>
      </c>
      <c r="AB74" s="17" t="s">
        <v>1740</v>
      </c>
      <c r="AC74" s="17" t="s">
        <v>998</v>
      </c>
      <c r="AD74" s="19">
        <f>AX74</f>
        <v>700000</v>
      </c>
      <c r="AE74" s="19"/>
      <c r="AF74" s="19"/>
      <c r="AG74" s="1">
        <v>0</v>
      </c>
      <c r="AH74" s="1">
        <v>83</v>
      </c>
      <c r="AI74" s="1">
        <v>0</v>
      </c>
      <c r="AJ74" s="1">
        <v>0</v>
      </c>
      <c r="AK74" s="1">
        <v>0</v>
      </c>
      <c r="AL74" s="1"/>
      <c r="AM74" s="1"/>
      <c r="AN74" s="1">
        <v>0</v>
      </c>
      <c r="AO74" s="1">
        <v>15</v>
      </c>
      <c r="AP74" s="1">
        <v>2</v>
      </c>
      <c r="AQ74" s="1"/>
      <c r="AR74" s="1">
        <v>0</v>
      </c>
      <c r="AS74" s="1">
        <v>83</v>
      </c>
      <c r="AT74" s="17" t="s">
        <v>1737</v>
      </c>
      <c r="AW74" t="str">
        <f>VLOOKUP(B74,'[1]Portfolio Tableau Data'!$C:$G,5,FALSE)</f>
        <v>VHTF</v>
      </c>
      <c r="AX74" s="4">
        <f>VLOOKUP(B74,'[2]Apps Tableau'!$B:$K,10,FALSE)</f>
        <v>700000</v>
      </c>
      <c r="AY74" t="str">
        <f>VLOOKUP(B74,'[1]Portfolio Tableau Data- VHTF'!$C:$I,6,FALSE)</f>
        <v>Fall 2016</v>
      </c>
      <c r="AZ74" t="str">
        <f>VLOOKUP(B74,'[1]Portfolio Tableau Data- VHTF'!$C:$I,7,FALSE)</f>
        <v>N/A</v>
      </c>
      <c r="BA74" t="s">
        <v>15</v>
      </c>
    </row>
    <row r="75" spans="1:56">
      <c r="A75" s="17" t="s">
        <v>1741</v>
      </c>
      <c r="B75" s="17" t="s">
        <v>72</v>
      </c>
      <c r="C75" s="17" t="s">
        <v>1116</v>
      </c>
      <c r="D75" s="17" t="s">
        <v>1426</v>
      </c>
      <c r="E75" s="17" t="s">
        <v>26</v>
      </c>
      <c r="F75" s="17" t="s">
        <v>1742</v>
      </c>
      <c r="G75" s="17" t="s">
        <v>1743</v>
      </c>
      <c r="H75" s="17" t="s">
        <v>1744</v>
      </c>
      <c r="I75" s="17" t="s">
        <v>1745</v>
      </c>
      <c r="J75" s="17" t="s">
        <v>998</v>
      </c>
      <c r="K75" s="17" t="s">
        <v>1746</v>
      </c>
      <c r="L75" s="17" t="s">
        <v>1747</v>
      </c>
      <c r="M75" s="17" t="s">
        <v>1748</v>
      </c>
      <c r="N75" s="17" t="s">
        <v>1013</v>
      </c>
      <c r="O75" s="17" t="s">
        <v>1392</v>
      </c>
      <c r="P75" s="18" t="s">
        <v>68</v>
      </c>
      <c r="Q75" s="17" t="s">
        <v>989</v>
      </c>
      <c r="R75" s="17" t="s">
        <v>998</v>
      </c>
      <c r="S75" s="17" t="s">
        <v>1321</v>
      </c>
      <c r="T75" s="17" t="s">
        <v>1021</v>
      </c>
      <c r="U75" s="17" t="s">
        <v>992</v>
      </c>
      <c r="V75" s="17" t="s">
        <v>1749</v>
      </c>
      <c r="W75" s="17" t="s">
        <v>1750</v>
      </c>
      <c r="X75" s="17" t="s">
        <v>995</v>
      </c>
      <c r="Y75" s="17" t="s">
        <v>1751</v>
      </c>
      <c r="Z75" s="17" t="s">
        <v>1752</v>
      </c>
      <c r="AA75" s="17" t="s">
        <v>998</v>
      </c>
      <c r="AB75" s="17" t="s">
        <v>1753</v>
      </c>
      <c r="AC75" s="17" t="s">
        <v>1323</v>
      </c>
      <c r="AD75" s="19">
        <f>AX75</f>
        <v>700000</v>
      </c>
      <c r="AE75" s="19"/>
      <c r="AF75" s="19"/>
      <c r="AG75" s="1">
        <v>20</v>
      </c>
      <c r="AH75" s="1">
        <v>62</v>
      </c>
      <c r="AI75" s="1">
        <v>0</v>
      </c>
      <c r="AJ75" s="1">
        <v>0</v>
      </c>
      <c r="AK75" s="1">
        <v>0</v>
      </c>
      <c r="AL75" s="1"/>
      <c r="AM75" s="1"/>
      <c r="AN75" s="1">
        <v>9</v>
      </c>
      <c r="AO75" s="1">
        <v>11</v>
      </c>
      <c r="AP75" s="1">
        <v>2</v>
      </c>
      <c r="AQ75" s="1"/>
      <c r="AR75" s="1">
        <v>0</v>
      </c>
      <c r="AS75" s="1">
        <v>82</v>
      </c>
      <c r="AT75" s="17" t="s">
        <v>1426</v>
      </c>
      <c r="AW75" t="str">
        <f>VLOOKUP(B75,'[1]Portfolio Tableau Data'!$C:$G,5,FALSE)</f>
        <v>VHTF</v>
      </c>
      <c r="AX75" s="4">
        <f>VLOOKUP(B75,'[2]Apps Tableau'!$B:$K,10,FALSE)</f>
        <v>700000</v>
      </c>
      <c r="AY75" t="str">
        <f>VLOOKUP(B75,'[1]Portfolio Tableau Data- VHTF'!$C:$I,6,FALSE)</f>
        <v>Spring 2018</v>
      </c>
      <c r="AZ75" t="str">
        <f>VLOOKUP(B75,'[1]Portfolio Tableau Data- VHTF'!$C:$I,7,FALSE)</f>
        <v>N/A</v>
      </c>
      <c r="BA75" t="s">
        <v>73</v>
      </c>
    </row>
    <row r="76" spans="1:56">
      <c r="A76" s="17" t="s">
        <v>1754</v>
      </c>
      <c r="B76" s="17" t="s">
        <v>858</v>
      </c>
      <c r="C76" s="17" t="s">
        <v>1029</v>
      </c>
      <c r="D76" s="17" t="s">
        <v>1030</v>
      </c>
      <c r="E76" s="17" t="s">
        <v>90</v>
      </c>
      <c r="F76" s="17" t="s">
        <v>1427</v>
      </c>
      <c r="G76" s="17" t="s">
        <v>1428</v>
      </c>
      <c r="H76" s="17" t="s">
        <v>983</v>
      </c>
      <c r="I76" s="17" t="s">
        <v>1429</v>
      </c>
      <c r="J76" s="17" t="s">
        <v>1755</v>
      </c>
      <c r="K76" s="17" t="s">
        <v>1034</v>
      </c>
      <c r="L76" s="17" t="s">
        <v>1035</v>
      </c>
      <c r="M76" s="17" t="s">
        <v>1756</v>
      </c>
      <c r="N76" s="17" t="s">
        <v>1757</v>
      </c>
      <c r="O76" s="17" t="s">
        <v>1758</v>
      </c>
      <c r="P76" s="18" t="s">
        <v>68</v>
      </c>
      <c r="Q76" s="17" t="s">
        <v>1759</v>
      </c>
      <c r="R76" s="17" t="s">
        <v>17</v>
      </c>
      <c r="S76" s="17" t="s">
        <v>1433</v>
      </c>
      <c r="T76" s="17" t="s">
        <v>1162</v>
      </c>
      <c r="U76" s="17" t="s">
        <v>992</v>
      </c>
      <c r="V76" s="17" t="s">
        <v>1760</v>
      </c>
      <c r="W76" s="17" t="s">
        <v>1463</v>
      </c>
      <c r="X76" s="17" t="s">
        <v>1201</v>
      </c>
      <c r="Y76" s="17" t="s">
        <v>1761</v>
      </c>
      <c r="Z76" s="17" t="s">
        <v>1437</v>
      </c>
      <c r="AA76" s="17" t="s">
        <v>998</v>
      </c>
      <c r="AB76" s="17" t="s">
        <v>1762</v>
      </c>
      <c r="AC76" s="17" t="s">
        <v>1433</v>
      </c>
      <c r="AD76" s="19">
        <v>700000</v>
      </c>
      <c r="AE76" s="19"/>
      <c r="AF76" s="19">
        <v>700000</v>
      </c>
      <c r="AG76" s="1">
        <v>0</v>
      </c>
      <c r="AH76" s="1">
        <v>96</v>
      </c>
      <c r="AI76" s="1">
        <v>34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10</v>
      </c>
      <c r="AP76" s="1">
        <v>3</v>
      </c>
      <c r="AQ76" s="1">
        <v>0</v>
      </c>
      <c r="AR76" s="1">
        <v>0</v>
      </c>
      <c r="AS76" s="1">
        <v>130</v>
      </c>
      <c r="AT76" s="17" t="s">
        <v>1000</v>
      </c>
      <c r="AU76" t="s">
        <v>1001</v>
      </c>
      <c r="AV76" t="s">
        <v>1045</v>
      </c>
      <c r="AW76" t="str" cm="1">
        <f t="array" ref="AW76">_xlfn.IFS(AU76=" Housing Innovations in Energy Efficiency ", "HIEE", AU76=" State Housing Trust Fund ", "VHTF", AU76="", "", AU76=" Permanent Supportive Housing ", "PSH")</f>
        <v>VHTF</v>
      </c>
      <c r="AY76" t="e">
        <f>VLOOKUP(B76,'[1]Portfolio Tableau Data'!$C:$I,6,FALSE)</f>
        <v>#N/A</v>
      </c>
      <c r="AZ76" t="e">
        <f>VLOOKUP(B76,'[1]Portfolio Tableau Data'!$C:$I,7,FALSE)</f>
        <v>#N/A</v>
      </c>
      <c r="BA76" t="str">
        <f>CONCATENATE(BC76,BD76)</f>
        <v>FY 2024</v>
      </c>
      <c r="BC76" t="s">
        <v>1003</v>
      </c>
      <c r="BD76">
        <v>2024</v>
      </c>
    </row>
    <row r="77" spans="1:56">
      <c r="A77" s="17" t="s">
        <v>1763</v>
      </c>
      <c r="B77" s="17" t="s">
        <v>860</v>
      </c>
      <c r="C77" s="17" t="s">
        <v>1029</v>
      </c>
      <c r="D77" s="17" t="s">
        <v>1030</v>
      </c>
      <c r="E77" s="17" t="s">
        <v>90</v>
      </c>
      <c r="F77" s="17" t="s">
        <v>1427</v>
      </c>
      <c r="G77" s="17" t="s">
        <v>1428</v>
      </c>
      <c r="H77" s="17" t="s">
        <v>983</v>
      </c>
      <c r="I77" s="17" t="s">
        <v>1429</v>
      </c>
      <c r="J77" s="17" t="s">
        <v>1764</v>
      </c>
      <c r="K77" s="17" t="s">
        <v>1034</v>
      </c>
      <c r="L77" s="17" t="s">
        <v>1035</v>
      </c>
      <c r="M77" s="17" t="s">
        <v>1756</v>
      </c>
      <c r="N77" s="17" t="s">
        <v>1757</v>
      </c>
      <c r="O77" s="17" t="s">
        <v>1758</v>
      </c>
      <c r="P77" s="18" t="s">
        <v>68</v>
      </c>
      <c r="Q77" s="17" t="s">
        <v>1759</v>
      </c>
      <c r="R77" s="17" t="s">
        <v>17</v>
      </c>
      <c r="S77" s="17" t="s">
        <v>1433</v>
      </c>
      <c r="T77" s="17" t="s">
        <v>1162</v>
      </c>
      <c r="U77" s="17" t="s">
        <v>992</v>
      </c>
      <c r="V77" s="17" t="s">
        <v>1760</v>
      </c>
      <c r="W77" s="17" t="s">
        <v>1463</v>
      </c>
      <c r="X77" s="17" t="s">
        <v>1201</v>
      </c>
      <c r="Y77" s="17" t="s">
        <v>1761</v>
      </c>
      <c r="Z77" s="17" t="s">
        <v>1437</v>
      </c>
      <c r="AA77" s="17" t="s">
        <v>998</v>
      </c>
      <c r="AB77" s="17" t="s">
        <v>1765</v>
      </c>
      <c r="AC77" s="17" t="s">
        <v>1433</v>
      </c>
      <c r="AD77" s="19">
        <v>700000</v>
      </c>
      <c r="AE77" s="19"/>
      <c r="AF77" s="19">
        <v>700000</v>
      </c>
      <c r="AG77" s="1">
        <v>0</v>
      </c>
      <c r="AH77" s="1">
        <v>156</v>
      </c>
      <c r="AI77" s="1">
        <v>54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16</v>
      </c>
      <c r="AP77" s="1">
        <v>5</v>
      </c>
      <c r="AQ77" s="1">
        <v>0</v>
      </c>
      <c r="AR77" s="1">
        <v>0</v>
      </c>
      <c r="AS77" s="1">
        <v>210</v>
      </c>
      <c r="AT77" s="17" t="s">
        <v>1000</v>
      </c>
      <c r="AU77" t="s">
        <v>1001</v>
      </c>
      <c r="AV77" t="s">
        <v>1045</v>
      </c>
      <c r="AW77" t="str" cm="1">
        <f t="array" ref="AW77">_xlfn.IFS(AU77=" Housing Innovations in Energy Efficiency ", "HIEE", AU77=" State Housing Trust Fund ", "VHTF", AU77="", "", AU77=" Permanent Supportive Housing ", "PSH")</f>
        <v>VHTF</v>
      </c>
      <c r="AY77" t="e">
        <f>VLOOKUP(B77,'[1]Portfolio Tableau Data'!$C:$I,6,FALSE)</f>
        <v>#N/A</v>
      </c>
      <c r="AZ77" t="e">
        <f>VLOOKUP(B77,'[1]Portfolio Tableau Data'!$C:$I,7,FALSE)</f>
        <v>#N/A</v>
      </c>
      <c r="BA77" t="str">
        <f>CONCATENATE(BC77,BD77)</f>
        <v>FY 2024</v>
      </c>
      <c r="BC77" t="s">
        <v>1003</v>
      </c>
      <c r="BD77">
        <v>2024</v>
      </c>
    </row>
    <row r="78" spans="1:56">
      <c r="A78" s="17" t="s">
        <v>1766</v>
      </c>
      <c r="B78" s="17" t="s">
        <v>862</v>
      </c>
      <c r="C78" s="17" t="s">
        <v>1029</v>
      </c>
      <c r="D78" s="17" t="s">
        <v>1030</v>
      </c>
      <c r="E78" s="17" t="s">
        <v>90</v>
      </c>
      <c r="F78" s="17" t="s">
        <v>1427</v>
      </c>
      <c r="G78" s="17" t="s">
        <v>1428</v>
      </c>
      <c r="H78" s="17" t="s">
        <v>983</v>
      </c>
      <c r="I78" s="17" t="s">
        <v>1429</v>
      </c>
      <c r="J78" s="17" t="s">
        <v>1767</v>
      </c>
      <c r="K78" s="17" t="s">
        <v>1034</v>
      </c>
      <c r="L78" s="17" t="s">
        <v>1035</v>
      </c>
      <c r="M78" s="17" t="s">
        <v>1756</v>
      </c>
      <c r="N78" s="17" t="s">
        <v>1757</v>
      </c>
      <c r="O78" s="17" t="s">
        <v>1758</v>
      </c>
      <c r="P78" s="18" t="s">
        <v>68</v>
      </c>
      <c r="Q78" s="17" t="s">
        <v>1768</v>
      </c>
      <c r="R78" s="17" t="s">
        <v>17</v>
      </c>
      <c r="S78" s="17" t="s">
        <v>1433</v>
      </c>
      <c r="T78" s="17" t="s">
        <v>1162</v>
      </c>
      <c r="U78" s="17" t="s">
        <v>992</v>
      </c>
      <c r="V78" s="17" t="s">
        <v>1760</v>
      </c>
      <c r="W78" s="17" t="s">
        <v>1463</v>
      </c>
      <c r="X78" s="17" t="s">
        <v>1201</v>
      </c>
      <c r="Y78" s="17" t="s">
        <v>1761</v>
      </c>
      <c r="Z78" s="17" t="s">
        <v>1437</v>
      </c>
      <c r="AA78" s="17" t="s">
        <v>998</v>
      </c>
      <c r="AB78" s="17" t="s">
        <v>1769</v>
      </c>
      <c r="AC78" s="17" t="s">
        <v>1433</v>
      </c>
      <c r="AD78" s="19">
        <v>700000</v>
      </c>
      <c r="AE78" s="19"/>
      <c r="AF78" s="19">
        <v>700000</v>
      </c>
      <c r="AG78" s="1">
        <v>0</v>
      </c>
      <c r="AH78" s="1">
        <v>76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10</v>
      </c>
      <c r="AP78" s="1">
        <v>2</v>
      </c>
      <c r="AQ78" s="1">
        <v>0</v>
      </c>
      <c r="AR78" s="1">
        <v>0</v>
      </c>
      <c r="AS78" s="1">
        <v>76</v>
      </c>
      <c r="AT78" s="17" t="s">
        <v>1000</v>
      </c>
      <c r="AU78" t="s">
        <v>1001</v>
      </c>
      <c r="AV78" t="s">
        <v>1045</v>
      </c>
      <c r="AW78" t="str" cm="1">
        <f t="array" ref="AW78">_xlfn.IFS(AU78=" Housing Innovations in Energy Efficiency ", "HIEE", AU78=" State Housing Trust Fund ", "VHTF", AU78="", "", AU78=" Permanent Supportive Housing ", "PSH")</f>
        <v>VHTF</v>
      </c>
      <c r="AY78" t="e">
        <f>VLOOKUP(B78,'[1]Portfolio Tableau Data'!$C:$I,6,FALSE)</f>
        <v>#N/A</v>
      </c>
      <c r="AZ78" t="e">
        <f>VLOOKUP(B78,'[1]Portfolio Tableau Data'!$C:$I,7,FALSE)</f>
        <v>#N/A</v>
      </c>
      <c r="BA78" t="str">
        <f>CONCATENATE(BC78,BD78)</f>
        <v>FY 2024</v>
      </c>
      <c r="BC78" t="s">
        <v>1003</v>
      </c>
      <c r="BD78">
        <v>2024</v>
      </c>
    </row>
    <row r="79" spans="1:56">
      <c r="A79" s="17" t="s">
        <v>1770</v>
      </c>
      <c r="B79" s="17" t="s">
        <v>651</v>
      </c>
      <c r="C79" s="17" t="s">
        <v>979</v>
      </c>
      <c r="D79" s="17" t="s">
        <v>980</v>
      </c>
      <c r="E79" s="17" t="s">
        <v>482</v>
      </c>
      <c r="F79" s="17" t="s">
        <v>1771</v>
      </c>
      <c r="G79" s="17" t="s">
        <v>1303</v>
      </c>
      <c r="H79" s="17" t="s">
        <v>998</v>
      </c>
      <c r="I79" s="17" t="s">
        <v>1304</v>
      </c>
      <c r="J79" s="17" t="s">
        <v>1772</v>
      </c>
      <c r="K79" s="17" t="s">
        <v>1335</v>
      </c>
      <c r="L79" s="17" t="s">
        <v>1049</v>
      </c>
      <c r="M79" s="17" t="s">
        <v>1773</v>
      </c>
      <c r="N79" s="17" t="s">
        <v>1303</v>
      </c>
      <c r="O79" s="17" t="s">
        <v>1304</v>
      </c>
      <c r="P79" s="18" t="s">
        <v>68</v>
      </c>
      <c r="Q79" s="17" t="s">
        <v>998</v>
      </c>
      <c r="R79" s="17" t="s">
        <v>17</v>
      </c>
      <c r="S79" s="17" t="s">
        <v>1774</v>
      </c>
      <c r="T79" s="17" t="s">
        <v>1696</v>
      </c>
      <c r="U79" s="17" t="s">
        <v>1066</v>
      </c>
      <c r="V79" s="17" t="s">
        <v>1775</v>
      </c>
      <c r="W79" s="17" t="s">
        <v>1776</v>
      </c>
      <c r="X79" s="17" t="s">
        <v>995</v>
      </c>
      <c r="Y79" s="17" t="s">
        <v>1777</v>
      </c>
      <c r="Z79" s="17" t="s">
        <v>1778</v>
      </c>
      <c r="AA79" s="17" t="s">
        <v>1779</v>
      </c>
      <c r="AB79" s="17" t="s">
        <v>1780</v>
      </c>
      <c r="AC79" s="17" t="s">
        <v>1774</v>
      </c>
      <c r="AD79" s="19">
        <v>700000</v>
      </c>
      <c r="AE79" s="19"/>
      <c r="AF79" s="19">
        <v>700000</v>
      </c>
      <c r="AG79" s="1">
        <v>8</v>
      </c>
      <c r="AH79" s="1">
        <v>15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4</v>
      </c>
      <c r="AO79" s="1">
        <v>4</v>
      </c>
      <c r="AP79" s="1">
        <v>1</v>
      </c>
      <c r="AQ79" s="1">
        <v>0</v>
      </c>
      <c r="AR79" s="1">
        <v>0</v>
      </c>
      <c r="AS79" s="1">
        <v>23</v>
      </c>
      <c r="AT79" s="17" t="s">
        <v>1000</v>
      </c>
      <c r="AU79" t="s">
        <v>1001</v>
      </c>
      <c r="AV79" t="s">
        <v>1002</v>
      </c>
      <c r="AW79" t="str" cm="1">
        <f t="array" ref="AW79">_xlfn.IFS(AU79=" Housing Innovations in Energy Efficiency ", "HIEE", AU79=" State Housing Trust Fund ", "VHTF", AU79="", "", AU79=" Permanent Supportive Housing ", "PSH")</f>
        <v>VHTF</v>
      </c>
      <c r="AY79" t="e">
        <f>VLOOKUP(B79,'[1]Portfolio Tableau Data'!$C:$I,6,FALSE)</f>
        <v>#N/A</v>
      </c>
      <c r="AZ79" t="e">
        <f>VLOOKUP(B79,'[1]Portfolio Tableau Data'!$C:$I,7,FALSE)</f>
        <v>#N/A</v>
      </c>
      <c r="BA79" t="str">
        <f>CONCATENATE(BC79,BD79)</f>
        <v>FY 2023</v>
      </c>
      <c r="BC79" t="s">
        <v>1003</v>
      </c>
      <c r="BD79">
        <v>2023</v>
      </c>
    </row>
    <row r="80" spans="1:56">
      <c r="A80" s="17" t="s">
        <v>1781</v>
      </c>
      <c r="B80" s="17" t="s">
        <v>546</v>
      </c>
      <c r="C80" s="17" t="s">
        <v>979</v>
      </c>
      <c r="D80" s="17" t="s">
        <v>980</v>
      </c>
      <c r="E80" s="17" t="s">
        <v>56</v>
      </c>
      <c r="F80" s="17" t="s">
        <v>1548</v>
      </c>
      <c r="G80" s="17" t="s">
        <v>1013</v>
      </c>
      <c r="H80" s="17" t="s">
        <v>983</v>
      </c>
      <c r="I80" s="17" t="s">
        <v>1549</v>
      </c>
      <c r="J80" s="17" t="s">
        <v>1782</v>
      </c>
      <c r="K80" s="17" t="s">
        <v>1335</v>
      </c>
      <c r="L80" s="17" t="s">
        <v>1336</v>
      </c>
      <c r="M80" s="17" t="s">
        <v>1783</v>
      </c>
      <c r="N80" s="17" t="s">
        <v>1059</v>
      </c>
      <c r="O80" s="17" t="s">
        <v>1784</v>
      </c>
      <c r="P80" s="18" t="s">
        <v>157</v>
      </c>
      <c r="Q80" s="17" t="s">
        <v>989</v>
      </c>
      <c r="R80" s="17" t="s">
        <v>17</v>
      </c>
      <c r="S80" s="17" t="s">
        <v>1229</v>
      </c>
      <c r="T80" s="17" t="s">
        <v>1124</v>
      </c>
      <c r="U80" s="17" t="s">
        <v>992</v>
      </c>
      <c r="V80" s="17" t="s">
        <v>1554</v>
      </c>
      <c r="W80" s="17" t="s">
        <v>1555</v>
      </c>
      <c r="X80" s="17" t="s">
        <v>995</v>
      </c>
      <c r="Y80" s="17" t="s">
        <v>1556</v>
      </c>
      <c r="Z80" s="17" t="s">
        <v>1557</v>
      </c>
      <c r="AA80" s="17" t="s">
        <v>998</v>
      </c>
      <c r="AB80" s="17" t="s">
        <v>1785</v>
      </c>
      <c r="AC80" s="17" t="s">
        <v>1229</v>
      </c>
      <c r="AD80" s="19">
        <v>900000</v>
      </c>
      <c r="AE80" s="19"/>
      <c r="AF80" s="19">
        <v>900000</v>
      </c>
      <c r="AG80" s="1">
        <v>0</v>
      </c>
      <c r="AH80" s="1">
        <v>100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60</v>
      </c>
      <c r="AO80" s="1">
        <v>17</v>
      </c>
      <c r="AP80" s="1">
        <v>2</v>
      </c>
      <c r="AQ80" s="1">
        <v>40</v>
      </c>
      <c r="AR80" s="1">
        <v>0</v>
      </c>
      <c r="AS80" s="1">
        <v>100</v>
      </c>
      <c r="AT80" s="17" t="s">
        <v>1000</v>
      </c>
      <c r="AU80" t="s">
        <v>1001</v>
      </c>
      <c r="AV80" t="s">
        <v>1002</v>
      </c>
      <c r="AW80" t="str" cm="1">
        <f t="array" ref="AW80">_xlfn.IFS(AU80=" Housing Innovations in Energy Efficiency ", "HIEE", AU80=" State Housing Trust Fund ", "VHTF", AU80="", "", AU80=" Permanent Supportive Housing ", "PSH")</f>
        <v>VHTF</v>
      </c>
      <c r="AY80" t="e">
        <f>VLOOKUP(B80,'[1]Portfolio Tableau Data'!$C:$I,6,FALSE)</f>
        <v>#N/A</v>
      </c>
      <c r="AZ80" t="e">
        <f>VLOOKUP(B80,'[1]Portfolio Tableau Data'!$C:$I,7,FALSE)</f>
        <v>#N/A</v>
      </c>
      <c r="BA80" t="str">
        <f>CONCATENATE(BC80,BD80)</f>
        <v>FY 2023</v>
      </c>
      <c r="BC80" t="s">
        <v>1003</v>
      </c>
      <c r="BD80">
        <v>2023</v>
      </c>
    </row>
    <row r="81" spans="1:56">
      <c r="A81" s="17" t="s">
        <v>1786</v>
      </c>
      <c r="B81" s="17" t="s">
        <v>349</v>
      </c>
      <c r="C81" s="17" t="s">
        <v>1010</v>
      </c>
      <c r="D81" s="17" t="s">
        <v>1011</v>
      </c>
      <c r="E81" s="17" t="s">
        <v>220</v>
      </c>
      <c r="F81" s="17" t="s">
        <v>1302</v>
      </c>
      <c r="G81" s="17" t="s">
        <v>1303</v>
      </c>
      <c r="H81" s="17" t="s">
        <v>983</v>
      </c>
      <c r="I81" s="17" t="s">
        <v>1304</v>
      </c>
      <c r="J81" s="17" t="s">
        <v>1787</v>
      </c>
      <c r="K81" s="17" t="s">
        <v>1210</v>
      </c>
      <c r="L81" s="17" t="s">
        <v>1788</v>
      </c>
      <c r="M81" s="17" t="s">
        <v>1789</v>
      </c>
      <c r="N81" s="17" t="s">
        <v>1329</v>
      </c>
      <c r="O81" s="17" t="s">
        <v>1330</v>
      </c>
      <c r="P81" s="18" t="s">
        <v>68</v>
      </c>
      <c r="Q81" s="17" t="s">
        <v>1141</v>
      </c>
      <c r="R81" s="17" t="s">
        <v>17</v>
      </c>
      <c r="S81" s="17" t="s">
        <v>1331</v>
      </c>
      <c r="T81" s="17" t="s">
        <v>1124</v>
      </c>
      <c r="U81" s="17" t="s">
        <v>1066</v>
      </c>
      <c r="V81" s="17" t="s">
        <v>1309</v>
      </c>
      <c r="W81" s="17" t="s">
        <v>1310</v>
      </c>
      <c r="X81" s="17" t="s">
        <v>995</v>
      </c>
      <c r="Y81" s="17" t="s">
        <v>1311</v>
      </c>
      <c r="Z81" s="17" t="s">
        <v>1312</v>
      </c>
      <c r="AA81" s="17" t="s">
        <v>1312</v>
      </c>
      <c r="AB81" s="17" t="s">
        <v>1790</v>
      </c>
      <c r="AC81" s="17" t="s">
        <v>1331</v>
      </c>
      <c r="AD81" s="19">
        <v>700000</v>
      </c>
      <c r="AE81" s="19"/>
      <c r="AF81" s="19">
        <v>700000</v>
      </c>
      <c r="AG81" s="1">
        <v>5</v>
      </c>
      <c r="AH81" s="1">
        <v>31</v>
      </c>
      <c r="AI81" s="1">
        <v>13</v>
      </c>
      <c r="AJ81" s="1">
        <v>0</v>
      </c>
      <c r="AK81" s="1">
        <v>0</v>
      </c>
      <c r="AL81" s="1">
        <v>0</v>
      </c>
      <c r="AM81" s="1">
        <v>0</v>
      </c>
      <c r="AN81" s="1">
        <v>5</v>
      </c>
      <c r="AO81" s="1">
        <v>10</v>
      </c>
      <c r="AP81" s="1">
        <v>5</v>
      </c>
      <c r="AQ81" s="1">
        <v>0</v>
      </c>
      <c r="AR81" s="1">
        <v>0</v>
      </c>
      <c r="AS81" s="1">
        <v>49</v>
      </c>
      <c r="AT81" s="17" t="s">
        <v>1000</v>
      </c>
      <c r="AU81" t="s">
        <v>1001</v>
      </c>
      <c r="AV81" t="s">
        <v>1027</v>
      </c>
      <c r="AW81" t="str" cm="1">
        <f t="array" ref="AW81">_xlfn.IFS(AU81=" Housing Innovations in Energy Efficiency ", "HIEE", AU81=" State Housing Trust Fund ", "VHTF", AU81="", "", AU81=" Permanent Supportive Housing ", "PSH")</f>
        <v>VHTF</v>
      </c>
      <c r="AY81" t="e">
        <f>VLOOKUP(B81,'[1]Portfolio Tableau Data'!$C:$I,6,FALSE)</f>
        <v>#N/A</v>
      </c>
      <c r="AZ81" t="e">
        <f>VLOOKUP(B81,'[1]Portfolio Tableau Data'!$C:$I,7,FALSE)</f>
        <v>#N/A</v>
      </c>
      <c r="BA81" t="str">
        <f>CONCATENATE(BC81,BD81)</f>
        <v>FY 2022</v>
      </c>
      <c r="BC81" t="s">
        <v>1003</v>
      </c>
      <c r="BD81">
        <v>2022</v>
      </c>
    </row>
    <row r="82" spans="1:56">
      <c r="A82" s="17" t="s">
        <v>1791</v>
      </c>
      <c r="B82" s="17" t="s">
        <v>351</v>
      </c>
      <c r="C82" s="17" t="s">
        <v>979</v>
      </c>
      <c r="D82" s="17" t="s">
        <v>980</v>
      </c>
      <c r="E82" s="17" t="s">
        <v>220</v>
      </c>
      <c r="F82" s="17" t="s">
        <v>1302</v>
      </c>
      <c r="G82" s="17" t="s">
        <v>1303</v>
      </c>
      <c r="H82" s="17" t="s">
        <v>983</v>
      </c>
      <c r="I82" s="17" t="s">
        <v>1304</v>
      </c>
      <c r="J82" s="17" t="s">
        <v>1792</v>
      </c>
      <c r="K82" s="17" t="s">
        <v>986</v>
      </c>
      <c r="L82" s="17" t="s">
        <v>1049</v>
      </c>
      <c r="M82" s="17" t="s">
        <v>1789</v>
      </c>
      <c r="N82" s="17" t="s">
        <v>1329</v>
      </c>
      <c r="O82" s="17" t="s">
        <v>1330</v>
      </c>
      <c r="P82" s="18" t="s">
        <v>68</v>
      </c>
      <c r="Q82" s="17" t="s">
        <v>1261</v>
      </c>
      <c r="R82" s="17" t="s">
        <v>17</v>
      </c>
      <c r="S82" s="17" t="s">
        <v>1793</v>
      </c>
      <c r="T82" s="17" t="s">
        <v>1124</v>
      </c>
      <c r="U82" s="17" t="s">
        <v>1066</v>
      </c>
      <c r="V82" s="17" t="s">
        <v>1309</v>
      </c>
      <c r="W82" s="17" t="s">
        <v>1310</v>
      </c>
      <c r="X82" s="17" t="s">
        <v>995</v>
      </c>
      <c r="Y82" s="17" t="s">
        <v>1311</v>
      </c>
      <c r="Z82" s="17" t="s">
        <v>1312</v>
      </c>
      <c r="AA82" s="17" t="s">
        <v>1312</v>
      </c>
      <c r="AB82" s="17" t="s">
        <v>1794</v>
      </c>
      <c r="AC82" s="17" t="s">
        <v>1793</v>
      </c>
      <c r="AD82" s="19">
        <v>900000</v>
      </c>
      <c r="AE82" s="19"/>
      <c r="AF82" s="19">
        <v>900000</v>
      </c>
      <c r="AG82" s="1">
        <v>0</v>
      </c>
      <c r="AH82" s="1">
        <v>49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5</v>
      </c>
      <c r="AO82" s="1">
        <v>7</v>
      </c>
      <c r="AP82" s="1">
        <v>2</v>
      </c>
      <c r="AQ82" s="1">
        <v>0</v>
      </c>
      <c r="AR82" s="1">
        <v>0</v>
      </c>
      <c r="AS82" s="1">
        <v>49</v>
      </c>
      <c r="AT82" s="17" t="s">
        <v>1000</v>
      </c>
      <c r="AU82" t="s">
        <v>1001</v>
      </c>
      <c r="AV82" t="s">
        <v>1002</v>
      </c>
      <c r="AW82" t="str" cm="1">
        <f t="array" ref="AW82">_xlfn.IFS(AU82=" Housing Innovations in Energy Efficiency ", "HIEE", AU82=" State Housing Trust Fund ", "VHTF", AU82="", "", AU82=" Permanent Supportive Housing ", "PSH")</f>
        <v>VHTF</v>
      </c>
      <c r="AY82" t="e">
        <f>VLOOKUP(B82,'[1]Portfolio Tableau Data'!$C:$I,6,FALSE)</f>
        <v>#N/A</v>
      </c>
      <c r="AZ82" t="e">
        <f>VLOOKUP(B82,'[1]Portfolio Tableau Data'!$C:$I,7,FALSE)</f>
        <v>#N/A</v>
      </c>
      <c r="BA82" t="str">
        <f>CONCATENATE(BC82,BD82)</f>
        <v>FY 2023</v>
      </c>
      <c r="BB82" s="13" t="s">
        <v>69</v>
      </c>
      <c r="BC82" t="s">
        <v>1003</v>
      </c>
      <c r="BD82">
        <v>2023</v>
      </c>
    </row>
    <row r="83" spans="1:56">
      <c r="A83" s="17" t="s">
        <v>379</v>
      </c>
      <c r="B83" s="17" t="s">
        <v>456</v>
      </c>
      <c r="C83" s="17" t="s">
        <v>1010</v>
      </c>
      <c r="D83" s="17" t="s">
        <v>1011</v>
      </c>
      <c r="E83" s="17" t="s">
        <v>220</v>
      </c>
      <c r="F83" s="17" t="s">
        <v>1302</v>
      </c>
      <c r="G83" s="17" t="s">
        <v>1303</v>
      </c>
      <c r="H83" s="17" t="s">
        <v>983</v>
      </c>
      <c r="I83" s="17" t="s">
        <v>1304</v>
      </c>
      <c r="J83" s="17" t="s">
        <v>1795</v>
      </c>
      <c r="K83" s="17" t="s">
        <v>1380</v>
      </c>
      <c r="L83" s="17" t="s">
        <v>1796</v>
      </c>
      <c r="M83" s="17" t="s">
        <v>1789</v>
      </c>
      <c r="N83" s="17" t="s">
        <v>1329</v>
      </c>
      <c r="O83" s="17" t="s">
        <v>1330</v>
      </c>
      <c r="P83" s="18" t="s">
        <v>68</v>
      </c>
      <c r="Q83" s="17" t="s">
        <v>1006</v>
      </c>
      <c r="R83" s="17" t="s">
        <v>17</v>
      </c>
      <c r="S83" s="17" t="s">
        <v>1331</v>
      </c>
      <c r="T83" s="17" t="s">
        <v>1124</v>
      </c>
      <c r="U83" s="17" t="s">
        <v>1066</v>
      </c>
      <c r="V83" s="17" t="s">
        <v>1309</v>
      </c>
      <c r="W83" s="17" t="s">
        <v>1310</v>
      </c>
      <c r="X83" s="17" t="s">
        <v>995</v>
      </c>
      <c r="Y83" s="17" t="s">
        <v>1311</v>
      </c>
      <c r="Z83" s="17" t="s">
        <v>1312</v>
      </c>
      <c r="AA83" s="17" t="s">
        <v>1312</v>
      </c>
      <c r="AB83" s="17" t="s">
        <v>1797</v>
      </c>
      <c r="AC83" s="17" t="s">
        <v>1331</v>
      </c>
      <c r="AD83" s="19">
        <v>375062</v>
      </c>
      <c r="AE83" s="19"/>
      <c r="AF83" s="19">
        <v>375062</v>
      </c>
      <c r="AG83" s="1">
        <v>5</v>
      </c>
      <c r="AH83" s="1">
        <v>26</v>
      </c>
      <c r="AI83" s="1">
        <v>18</v>
      </c>
      <c r="AJ83" s="1">
        <v>0</v>
      </c>
      <c r="AK83" s="1">
        <v>0</v>
      </c>
      <c r="AL83" s="1">
        <v>0</v>
      </c>
      <c r="AM83" s="1">
        <v>5</v>
      </c>
      <c r="AN83" s="1">
        <v>5</v>
      </c>
      <c r="AO83" s="1">
        <v>5</v>
      </c>
      <c r="AP83" s="1">
        <v>3</v>
      </c>
      <c r="AQ83" s="1">
        <v>0</v>
      </c>
      <c r="AR83" s="1">
        <v>0</v>
      </c>
      <c r="AS83" s="1">
        <v>49</v>
      </c>
      <c r="AT83" s="17" t="s">
        <v>1000</v>
      </c>
      <c r="AU83" t="s">
        <v>1001</v>
      </c>
      <c r="AV83" t="s">
        <v>1027</v>
      </c>
      <c r="AW83" t="str" cm="1">
        <f t="array" ref="AW83">_xlfn.IFS(AU83=" Housing Innovations in Energy Efficiency ", "HIEE", AU83=" State Housing Trust Fund ", "VHTF", AU83="", "", AU83=" Permanent Supportive Housing ", "PSH")</f>
        <v>VHTF</v>
      </c>
      <c r="AY83" t="e">
        <f>VLOOKUP(B83,'[1]Portfolio Tableau Data'!$C:$I,6,FALSE)</f>
        <v>#N/A</v>
      </c>
      <c r="AZ83" t="e">
        <f>VLOOKUP(B83,'[1]Portfolio Tableau Data'!$C:$I,7,FALSE)</f>
        <v>#N/A</v>
      </c>
      <c r="BA83" t="str">
        <f>CONCATENATE(BC83,BD83)</f>
        <v>FY 2022</v>
      </c>
      <c r="BC83" t="s">
        <v>1003</v>
      </c>
      <c r="BD83">
        <v>2022</v>
      </c>
    </row>
    <row r="84" spans="1:56">
      <c r="A84" s="17" t="s">
        <v>1798</v>
      </c>
      <c r="B84" s="17" t="s">
        <v>458</v>
      </c>
      <c r="C84" s="17" t="s">
        <v>1010</v>
      </c>
      <c r="D84" s="17" t="s">
        <v>1011</v>
      </c>
      <c r="E84" s="17" t="s">
        <v>53</v>
      </c>
      <c r="F84" s="17" t="s">
        <v>1799</v>
      </c>
      <c r="G84" s="17" t="s">
        <v>1800</v>
      </c>
      <c r="H84" s="17" t="s">
        <v>983</v>
      </c>
      <c r="I84" s="17" t="s">
        <v>1801</v>
      </c>
      <c r="J84" s="17" t="s">
        <v>1802</v>
      </c>
      <c r="K84" s="17" t="s">
        <v>1170</v>
      </c>
      <c r="L84" s="17" t="s">
        <v>1171</v>
      </c>
      <c r="M84" s="17" t="s">
        <v>1803</v>
      </c>
      <c r="N84" s="17" t="s">
        <v>1804</v>
      </c>
      <c r="O84" s="17" t="s">
        <v>1805</v>
      </c>
      <c r="P84" s="18" t="s">
        <v>157</v>
      </c>
      <c r="Q84" s="17" t="s">
        <v>1141</v>
      </c>
      <c r="R84" s="17" t="s">
        <v>17</v>
      </c>
      <c r="S84" s="17" t="s">
        <v>1806</v>
      </c>
      <c r="T84" s="17" t="s">
        <v>1696</v>
      </c>
      <c r="U84" s="17" t="s">
        <v>992</v>
      </c>
      <c r="V84" s="17" t="s">
        <v>1807</v>
      </c>
      <c r="W84" s="17" t="s">
        <v>1808</v>
      </c>
      <c r="X84" s="17" t="s">
        <v>1297</v>
      </c>
      <c r="Y84" s="17" t="s">
        <v>1809</v>
      </c>
      <c r="Z84" s="17" t="s">
        <v>1810</v>
      </c>
      <c r="AA84" s="17" t="s">
        <v>998</v>
      </c>
      <c r="AB84" s="17" t="s">
        <v>1811</v>
      </c>
      <c r="AC84" s="17" t="s">
        <v>1812</v>
      </c>
      <c r="AD84" s="19">
        <v>900000</v>
      </c>
      <c r="AE84" s="19"/>
      <c r="AF84" s="19">
        <v>900000</v>
      </c>
      <c r="AG84" s="1">
        <v>0</v>
      </c>
      <c r="AH84" s="1">
        <v>32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7</v>
      </c>
      <c r="AO84" s="1">
        <v>13</v>
      </c>
      <c r="AP84" s="1">
        <v>5</v>
      </c>
      <c r="AQ84" s="1">
        <v>0</v>
      </c>
      <c r="AR84" s="1">
        <v>0</v>
      </c>
      <c r="AS84" s="1">
        <v>32</v>
      </c>
      <c r="AT84" s="17" t="s">
        <v>1000</v>
      </c>
      <c r="AU84" t="s">
        <v>1001</v>
      </c>
      <c r="AV84" t="s">
        <v>1027</v>
      </c>
      <c r="AW84" t="str" cm="1">
        <f t="array" ref="AW84">_xlfn.IFS(AU84=" Housing Innovations in Energy Efficiency ", "HIEE", AU84=" State Housing Trust Fund ", "VHTF", AU84="", "", AU84=" Permanent Supportive Housing ", "PSH")</f>
        <v>VHTF</v>
      </c>
      <c r="AY84" t="e">
        <f>VLOOKUP(B84,'[1]Portfolio Tableau Data'!$C:$I,6,FALSE)</f>
        <v>#N/A</v>
      </c>
      <c r="AZ84" t="e">
        <f>VLOOKUP(B84,'[1]Portfolio Tableau Data'!$C:$I,7,FALSE)</f>
        <v>#N/A</v>
      </c>
      <c r="BA84" t="str">
        <f>CONCATENATE(BC84,BD84)</f>
        <v>FY 2022</v>
      </c>
      <c r="BC84" t="s">
        <v>1003</v>
      </c>
      <c r="BD84">
        <v>2022</v>
      </c>
    </row>
    <row r="85" spans="1:56">
      <c r="A85" s="17" t="s">
        <v>1813</v>
      </c>
      <c r="B85" s="17" t="s">
        <v>866</v>
      </c>
      <c r="C85" s="17" t="s">
        <v>1029</v>
      </c>
      <c r="D85" s="17" t="s">
        <v>1030</v>
      </c>
      <c r="E85" s="17" t="s">
        <v>324</v>
      </c>
      <c r="F85" s="17" t="s">
        <v>1814</v>
      </c>
      <c r="G85" s="17" t="s">
        <v>1815</v>
      </c>
      <c r="H85" s="17" t="s">
        <v>998</v>
      </c>
      <c r="I85" s="17" t="s">
        <v>1816</v>
      </c>
      <c r="J85" s="17" t="s">
        <v>1817</v>
      </c>
      <c r="K85" s="17" t="s">
        <v>1034</v>
      </c>
      <c r="L85" s="17" t="s">
        <v>1306</v>
      </c>
      <c r="M85" s="17" t="s">
        <v>1818</v>
      </c>
      <c r="N85" s="17" t="s">
        <v>1819</v>
      </c>
      <c r="O85" s="17" t="s">
        <v>1820</v>
      </c>
      <c r="P85" s="18" t="s">
        <v>68</v>
      </c>
      <c r="Q85" s="17" t="s">
        <v>989</v>
      </c>
      <c r="R85" s="17" t="s">
        <v>17</v>
      </c>
      <c r="S85" s="17" t="s">
        <v>1821</v>
      </c>
      <c r="T85" s="17" t="s">
        <v>1124</v>
      </c>
      <c r="U85" s="17" t="s">
        <v>1066</v>
      </c>
      <c r="V85" s="17" t="s">
        <v>1822</v>
      </c>
      <c r="W85" s="17" t="s">
        <v>1823</v>
      </c>
      <c r="X85" s="17" t="s">
        <v>995</v>
      </c>
      <c r="Y85" s="17" t="s">
        <v>1824</v>
      </c>
      <c r="Z85" s="17" t="s">
        <v>1825</v>
      </c>
      <c r="AA85" s="17" t="s">
        <v>1825</v>
      </c>
      <c r="AB85" s="17" t="s">
        <v>1826</v>
      </c>
      <c r="AC85" s="17" t="s">
        <v>1821</v>
      </c>
      <c r="AD85" s="19">
        <v>900000</v>
      </c>
      <c r="AE85" s="19"/>
      <c r="AF85" s="19">
        <v>900000</v>
      </c>
      <c r="AG85" s="1">
        <v>8</v>
      </c>
      <c r="AH85" s="1">
        <v>39</v>
      </c>
      <c r="AI85" s="1">
        <v>28</v>
      </c>
      <c r="AJ85" s="1">
        <v>0</v>
      </c>
      <c r="AK85" s="1">
        <v>0</v>
      </c>
      <c r="AL85" s="1">
        <v>0</v>
      </c>
      <c r="AM85" s="1">
        <v>6</v>
      </c>
      <c r="AN85" s="1">
        <v>10</v>
      </c>
      <c r="AO85" s="1">
        <v>10</v>
      </c>
      <c r="AP85" s="1">
        <v>2</v>
      </c>
      <c r="AQ85" s="1">
        <v>0</v>
      </c>
      <c r="AR85" s="1">
        <v>0</v>
      </c>
      <c r="AS85" s="1">
        <v>75</v>
      </c>
      <c r="AT85" s="17" t="s">
        <v>1000</v>
      </c>
      <c r="AU85" t="s">
        <v>1001</v>
      </c>
      <c r="AV85" t="s">
        <v>1045</v>
      </c>
      <c r="AW85" t="str" cm="1">
        <f t="array" ref="AW85">_xlfn.IFS(AU85=" Housing Innovations in Energy Efficiency ", "HIEE", AU85=" State Housing Trust Fund ", "VHTF", AU85="", "", AU85=" Permanent Supportive Housing ", "PSH")</f>
        <v>VHTF</v>
      </c>
      <c r="AY85" t="e">
        <f>VLOOKUP(B85,'[1]Portfolio Tableau Data'!$C:$I,6,FALSE)</f>
        <v>#N/A</v>
      </c>
      <c r="AZ85" t="e">
        <f>VLOOKUP(B85,'[1]Portfolio Tableau Data'!$C:$I,7,FALSE)</f>
        <v>#N/A</v>
      </c>
      <c r="BA85" t="str">
        <f>CONCATENATE(BC85,BD85)</f>
        <v>FY 2024</v>
      </c>
      <c r="BC85" t="s">
        <v>1003</v>
      </c>
      <c r="BD85">
        <v>2024</v>
      </c>
    </row>
    <row r="86" spans="1:56">
      <c r="A86" s="17" t="s">
        <v>1827</v>
      </c>
      <c r="B86" s="17" t="s">
        <v>236</v>
      </c>
      <c r="C86" s="17" t="s">
        <v>1130</v>
      </c>
      <c r="D86" s="17" t="s">
        <v>1131</v>
      </c>
      <c r="E86" s="17" t="s">
        <v>53</v>
      </c>
      <c r="F86" s="17" t="s">
        <v>1799</v>
      </c>
      <c r="G86" s="17" t="s">
        <v>1800</v>
      </c>
      <c r="H86" s="17" t="s">
        <v>983</v>
      </c>
      <c r="I86" s="17" t="s">
        <v>1801</v>
      </c>
      <c r="J86" s="17" t="s">
        <v>1828</v>
      </c>
      <c r="K86" s="17" t="s">
        <v>1343</v>
      </c>
      <c r="L86" s="17" t="s">
        <v>1344</v>
      </c>
      <c r="M86" s="17" t="s">
        <v>1829</v>
      </c>
      <c r="N86" s="17" t="s">
        <v>1830</v>
      </c>
      <c r="O86" s="17" t="s">
        <v>1831</v>
      </c>
      <c r="P86" s="18" t="s">
        <v>157</v>
      </c>
      <c r="Q86" s="17" t="s">
        <v>1141</v>
      </c>
      <c r="R86" s="17" t="s">
        <v>17</v>
      </c>
      <c r="S86" s="17" t="s">
        <v>1832</v>
      </c>
      <c r="T86" s="17" t="s">
        <v>1622</v>
      </c>
      <c r="U86" s="17" t="s">
        <v>992</v>
      </c>
      <c r="V86" s="17" t="s">
        <v>1833</v>
      </c>
      <c r="W86" s="17" t="s">
        <v>1834</v>
      </c>
      <c r="X86" s="17" t="s">
        <v>995</v>
      </c>
      <c r="Y86" s="17" t="s">
        <v>1835</v>
      </c>
      <c r="Z86" s="17" t="s">
        <v>1836</v>
      </c>
      <c r="AA86" s="17" t="s">
        <v>998</v>
      </c>
      <c r="AB86" s="17" t="s">
        <v>1837</v>
      </c>
      <c r="AC86" s="17" t="s">
        <v>1832</v>
      </c>
      <c r="AD86" s="19">
        <v>700000</v>
      </c>
      <c r="AE86" s="19"/>
      <c r="AF86" s="19">
        <v>700000</v>
      </c>
      <c r="AG86" s="1">
        <v>0</v>
      </c>
      <c r="AH86" s="1">
        <v>40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5</v>
      </c>
      <c r="AO86" s="1">
        <v>5</v>
      </c>
      <c r="AP86" s="1">
        <v>0</v>
      </c>
      <c r="AQ86" s="1">
        <v>5</v>
      </c>
      <c r="AR86" s="1">
        <v>0</v>
      </c>
      <c r="AS86" s="1">
        <v>40</v>
      </c>
      <c r="AT86" s="17" t="s">
        <v>1000</v>
      </c>
      <c r="AU86" t="s">
        <v>1001</v>
      </c>
      <c r="AV86" t="s">
        <v>1150</v>
      </c>
      <c r="AW86" t="str" cm="1">
        <f t="array" ref="AW86">_xlfn.IFS(AU86=" Housing Innovations in Energy Efficiency ", "HIEE", AU86=" State Housing Trust Fund ", "VHTF", AU86="", "", AU86=" Permanent Supportive Housing ", "PSH")</f>
        <v>VHTF</v>
      </c>
      <c r="AY86" t="e">
        <f>VLOOKUP(B86,'[1]Portfolio Tableau Data'!$C:$I,6,FALSE)</f>
        <v>#N/A</v>
      </c>
      <c r="AZ86" t="e">
        <f>VLOOKUP(B86,'[1]Portfolio Tableau Data'!$C:$I,7,FALSE)</f>
        <v>#N/A</v>
      </c>
      <c r="BA86" t="str">
        <f>CONCATENATE(BC86,BD86)</f>
        <v>FY 2021</v>
      </c>
      <c r="BC86" t="s">
        <v>1003</v>
      </c>
      <c r="BD86">
        <v>2021</v>
      </c>
    </row>
    <row r="87" spans="1:56">
      <c r="A87" s="17" t="s">
        <v>1838</v>
      </c>
      <c r="B87" s="17" t="s">
        <v>47</v>
      </c>
      <c r="C87" s="17" t="s">
        <v>1116</v>
      </c>
      <c r="D87" s="17" t="s">
        <v>1594</v>
      </c>
      <c r="E87" s="17" t="s">
        <v>48</v>
      </c>
      <c r="F87" s="17" t="s">
        <v>1689</v>
      </c>
      <c r="G87" s="17" t="s">
        <v>1690</v>
      </c>
      <c r="H87" s="17" t="s">
        <v>983</v>
      </c>
      <c r="I87" s="17" t="s">
        <v>1691</v>
      </c>
      <c r="J87" s="17" t="s">
        <v>998</v>
      </c>
      <c r="K87" s="17" t="s">
        <v>1839</v>
      </c>
      <c r="L87" s="17" t="s">
        <v>1840</v>
      </c>
      <c r="M87" s="17" t="s">
        <v>1841</v>
      </c>
      <c r="N87" s="17" t="s">
        <v>1690</v>
      </c>
      <c r="O87" s="17" t="s">
        <v>1691</v>
      </c>
      <c r="P87" s="18" t="str">
        <f>VLOOKUP(B87,Sheet1!A:C,2,FALSE)</f>
        <v>Rental New Construction</v>
      </c>
      <c r="Q87" s="17" t="s">
        <v>1228</v>
      </c>
      <c r="R87" s="17" t="s">
        <v>998</v>
      </c>
      <c r="S87" s="17" t="s">
        <v>1842</v>
      </c>
      <c r="T87" s="17" t="s">
        <v>1696</v>
      </c>
      <c r="U87" s="17" t="s">
        <v>1397</v>
      </c>
      <c r="V87" s="17" t="s">
        <v>1697</v>
      </c>
      <c r="W87" s="17" t="s">
        <v>1698</v>
      </c>
      <c r="X87" s="17" t="s">
        <v>995</v>
      </c>
      <c r="Y87" s="17" t="s">
        <v>1699</v>
      </c>
      <c r="Z87" s="17" t="s">
        <v>1700</v>
      </c>
      <c r="AA87" s="17" t="s">
        <v>1701</v>
      </c>
      <c r="AB87" s="17" t="s">
        <v>1843</v>
      </c>
      <c r="AC87" s="17" t="s">
        <v>1842</v>
      </c>
      <c r="AD87" s="19">
        <f>AX87</f>
        <v>371975</v>
      </c>
      <c r="AE87" s="19"/>
      <c r="AF87" s="19"/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/>
      <c r="AM87" s="1"/>
      <c r="AN87" s="1">
        <v>0</v>
      </c>
      <c r="AO87" s="1">
        <v>2</v>
      </c>
      <c r="AP87" s="1">
        <v>1</v>
      </c>
      <c r="AQ87" s="1"/>
      <c r="AR87" s="1">
        <v>0</v>
      </c>
      <c r="AS87" s="1">
        <v>2</v>
      </c>
      <c r="AT87" s="17" t="s">
        <v>1594</v>
      </c>
      <c r="AW87" t="str">
        <f>VLOOKUP(B87,'[1]Portfolio Tableau Data'!$C:$G,5,FALSE)</f>
        <v>VHTF</v>
      </c>
      <c r="AX87" s="4">
        <f>VLOOKUP(B87,'[2]Apps Tableau'!$B:$K,10,FALSE)</f>
        <v>371975</v>
      </c>
      <c r="AY87" t="str">
        <f>VLOOKUP(B87,'[1]Portfolio Tableau Data- VHTF'!$C:$I,6,FALSE)</f>
        <v>Fall 2016</v>
      </c>
      <c r="AZ87" t="str">
        <f>VLOOKUP(B87,'[1]Portfolio Tableau Data- VHTF'!$C:$I,7,FALSE)</f>
        <v>N/A</v>
      </c>
      <c r="BA87" t="s">
        <v>15</v>
      </c>
    </row>
    <row r="88" spans="1:56">
      <c r="A88" s="17" t="s">
        <v>1844</v>
      </c>
      <c r="B88" s="17" t="s">
        <v>122</v>
      </c>
      <c r="C88" s="17" t="s">
        <v>1116</v>
      </c>
      <c r="D88" s="17" t="s">
        <v>1152</v>
      </c>
      <c r="E88" s="17" t="s">
        <v>123</v>
      </c>
      <c r="F88" s="17" t="s">
        <v>1359</v>
      </c>
      <c r="G88" s="17" t="s">
        <v>1360</v>
      </c>
      <c r="H88" s="17" t="s">
        <v>998</v>
      </c>
      <c r="I88" s="17" t="s">
        <v>1361</v>
      </c>
      <c r="J88" s="17" t="s">
        <v>998</v>
      </c>
      <c r="K88" s="17" t="s">
        <v>1845</v>
      </c>
      <c r="L88" s="17" t="s">
        <v>1846</v>
      </c>
      <c r="M88" s="17" t="s">
        <v>1847</v>
      </c>
      <c r="N88" s="17" t="s">
        <v>1442</v>
      </c>
      <c r="O88" s="17" t="s">
        <v>1848</v>
      </c>
      <c r="P88" s="18" t="str">
        <f>VLOOKUP(B88,Sheet1!A:C,2,FALSE)</f>
        <v>Rental New Construction</v>
      </c>
      <c r="Q88" s="17" t="s">
        <v>1228</v>
      </c>
      <c r="R88" s="17" t="s">
        <v>998</v>
      </c>
      <c r="S88" s="17" t="s">
        <v>1849</v>
      </c>
      <c r="T88" s="17" t="s">
        <v>1124</v>
      </c>
      <c r="U88" s="17" t="s">
        <v>1066</v>
      </c>
      <c r="V88" s="17" t="s">
        <v>1850</v>
      </c>
      <c r="W88" s="17" t="s">
        <v>1851</v>
      </c>
      <c r="X88" s="17" t="s">
        <v>1297</v>
      </c>
      <c r="Y88" s="17" t="s">
        <v>1852</v>
      </c>
      <c r="Z88" s="17" t="s">
        <v>1371</v>
      </c>
      <c r="AA88" s="17" t="s">
        <v>998</v>
      </c>
      <c r="AB88" s="17" t="s">
        <v>1853</v>
      </c>
      <c r="AC88" s="17" t="s">
        <v>1854</v>
      </c>
      <c r="AD88" s="19">
        <f>AX88</f>
        <v>500000</v>
      </c>
      <c r="AE88" s="19"/>
      <c r="AF88" s="19"/>
      <c r="AG88" s="1">
        <v>10</v>
      </c>
      <c r="AH88" s="1">
        <v>86</v>
      </c>
      <c r="AI88" s="1">
        <v>0</v>
      </c>
      <c r="AJ88" s="1">
        <v>0</v>
      </c>
      <c r="AK88" s="1">
        <v>0</v>
      </c>
      <c r="AL88" s="1"/>
      <c r="AM88" s="1"/>
      <c r="AN88" s="1">
        <v>0</v>
      </c>
      <c r="AO88" s="1">
        <v>12</v>
      </c>
      <c r="AP88" s="1">
        <v>2</v>
      </c>
      <c r="AQ88" s="1"/>
      <c r="AR88" s="1">
        <v>0</v>
      </c>
      <c r="AS88" s="1">
        <v>96</v>
      </c>
      <c r="AT88" s="17" t="s">
        <v>1152</v>
      </c>
      <c r="AW88" t="str">
        <f>VLOOKUP(B88,'[1]Portfolio Tableau Data'!$C:$G,5,FALSE)</f>
        <v>VHTF</v>
      </c>
      <c r="AX88" s="4">
        <f>VLOOKUP(B88,'[2]Apps Tableau'!$B:$K,10,FALSE)</f>
        <v>500000</v>
      </c>
      <c r="AY88" t="str">
        <f>VLOOKUP(B88,'[1]Portfolio Tableau Data- VHTF'!$C:$I,6,FALSE)</f>
        <v>Spring 2019</v>
      </c>
      <c r="AZ88" t="str">
        <f>VLOOKUP(B88,'[1]Portfolio Tableau Data- VHTF'!$C:$I,7,FALSE)</f>
        <v>N/A</v>
      </c>
      <c r="BA88" t="s">
        <v>109</v>
      </c>
    </row>
    <row r="89" spans="1:56">
      <c r="A89" s="17" t="s">
        <v>1855</v>
      </c>
      <c r="B89" s="17" t="s">
        <v>50</v>
      </c>
      <c r="C89" s="17" t="s">
        <v>1116</v>
      </c>
      <c r="D89" s="17" t="s">
        <v>1737</v>
      </c>
      <c r="E89" s="17" t="s">
        <v>32</v>
      </c>
      <c r="F89" s="17" t="s">
        <v>1012</v>
      </c>
      <c r="G89" s="17" t="s">
        <v>1013</v>
      </c>
      <c r="H89" s="17" t="s">
        <v>983</v>
      </c>
      <c r="I89" s="17" t="s">
        <v>1014</v>
      </c>
      <c r="J89" s="17" t="s">
        <v>998</v>
      </c>
      <c r="K89" s="17" t="s">
        <v>1856</v>
      </c>
      <c r="L89" s="17" t="s">
        <v>1857</v>
      </c>
      <c r="M89" s="17" t="s">
        <v>1858</v>
      </c>
      <c r="N89" s="17" t="s">
        <v>1013</v>
      </c>
      <c r="O89" s="17" t="s">
        <v>1014</v>
      </c>
      <c r="P89" s="18" t="str">
        <f>VLOOKUP(B89,Sheet1!A:C,2,FALSE)</f>
        <v>Rental Rehab</v>
      </c>
      <c r="Q89" s="17" t="s">
        <v>1051</v>
      </c>
      <c r="R89" s="17" t="s">
        <v>998</v>
      </c>
      <c r="S89" s="17" t="s">
        <v>1020</v>
      </c>
      <c r="T89" s="17" t="s">
        <v>1021</v>
      </c>
      <c r="U89" s="17" t="s">
        <v>992</v>
      </c>
      <c r="V89" s="17" t="s">
        <v>1052</v>
      </c>
      <c r="W89" s="17" t="s">
        <v>1859</v>
      </c>
      <c r="X89" s="17" t="s">
        <v>1297</v>
      </c>
      <c r="Y89" s="17" t="s">
        <v>1860</v>
      </c>
      <c r="Z89" s="17" t="s">
        <v>1861</v>
      </c>
      <c r="AA89" s="17" t="s">
        <v>998</v>
      </c>
      <c r="AB89" s="17" t="s">
        <v>1862</v>
      </c>
      <c r="AC89" s="17" t="s">
        <v>1020</v>
      </c>
      <c r="AD89" s="19">
        <f>AX89</f>
        <v>700000</v>
      </c>
      <c r="AE89" s="19"/>
      <c r="AF89" s="19"/>
      <c r="AG89" s="1">
        <v>8</v>
      </c>
      <c r="AH89" s="1">
        <v>97</v>
      </c>
      <c r="AI89" s="1">
        <v>0</v>
      </c>
      <c r="AJ89" s="1">
        <v>0</v>
      </c>
      <c r="AK89" s="1">
        <v>0</v>
      </c>
      <c r="AL89" s="1"/>
      <c r="AM89" s="1"/>
      <c r="AN89" s="1">
        <v>0</v>
      </c>
      <c r="AO89" s="1">
        <v>19</v>
      </c>
      <c r="AP89" s="1">
        <v>4</v>
      </c>
      <c r="AQ89" s="1"/>
      <c r="AR89" s="1">
        <v>49</v>
      </c>
      <c r="AS89" s="1">
        <v>105</v>
      </c>
      <c r="AT89" s="17" t="s">
        <v>1737</v>
      </c>
      <c r="AW89" t="str">
        <f>VLOOKUP(B89,'[1]Portfolio Tableau Data'!$C:$G,5,FALSE)</f>
        <v>VHTF</v>
      </c>
      <c r="AX89" s="4">
        <f>VLOOKUP(B89,'[2]Apps Tableau'!$B:$K,10,FALSE)</f>
        <v>700000</v>
      </c>
      <c r="AY89" t="str">
        <f>VLOOKUP(B89,'[1]Portfolio Tableau Data- VHTF'!$C:$I,6,FALSE)</f>
        <v>Fall 2016</v>
      </c>
      <c r="AZ89" t="str">
        <f>VLOOKUP(B89,'[1]Portfolio Tableau Data- VHTF'!$C:$I,7,FALSE)</f>
        <v>N/A</v>
      </c>
      <c r="BA89" t="s">
        <v>15</v>
      </c>
    </row>
    <row r="90" spans="1:56">
      <c r="A90" s="17" t="s">
        <v>1863</v>
      </c>
      <c r="B90" s="17" t="s">
        <v>355</v>
      </c>
      <c r="C90" s="17" t="s">
        <v>1010</v>
      </c>
      <c r="D90" s="17" t="s">
        <v>1011</v>
      </c>
      <c r="E90" s="17" t="s">
        <v>356</v>
      </c>
      <c r="F90" s="17" t="s">
        <v>1864</v>
      </c>
      <c r="G90" s="17" t="s">
        <v>1865</v>
      </c>
      <c r="H90" s="17" t="s">
        <v>983</v>
      </c>
      <c r="I90" s="17" t="s">
        <v>1120</v>
      </c>
      <c r="J90" s="17" t="s">
        <v>1866</v>
      </c>
      <c r="K90" s="17" t="s">
        <v>1016</v>
      </c>
      <c r="L90" s="17" t="s">
        <v>1049</v>
      </c>
      <c r="M90" s="17" t="s">
        <v>1867</v>
      </c>
      <c r="N90" s="17" t="s">
        <v>1119</v>
      </c>
      <c r="O90" s="17" t="s">
        <v>1120</v>
      </c>
      <c r="P90" s="18" t="s">
        <v>68</v>
      </c>
      <c r="Q90" s="17" t="s">
        <v>1868</v>
      </c>
      <c r="R90" s="17" t="s">
        <v>17</v>
      </c>
      <c r="S90" s="17" t="s">
        <v>1123</v>
      </c>
      <c r="T90" s="17" t="s">
        <v>1124</v>
      </c>
      <c r="U90" s="17" t="s">
        <v>1397</v>
      </c>
      <c r="V90" s="17" t="s">
        <v>1833</v>
      </c>
      <c r="W90" s="17" t="s">
        <v>1869</v>
      </c>
      <c r="X90" s="17" t="s">
        <v>995</v>
      </c>
      <c r="Y90" s="17" t="s">
        <v>1870</v>
      </c>
      <c r="Z90" s="17" t="s">
        <v>1871</v>
      </c>
      <c r="AA90" s="17" t="s">
        <v>1872</v>
      </c>
      <c r="AB90" s="17" t="s">
        <v>1873</v>
      </c>
      <c r="AC90" s="17" t="s">
        <v>1123</v>
      </c>
      <c r="AD90" s="19">
        <v>900000</v>
      </c>
      <c r="AE90" s="19"/>
      <c r="AF90" s="19">
        <v>900000</v>
      </c>
      <c r="AG90" s="1">
        <v>6</v>
      </c>
      <c r="AH90" s="1">
        <v>32</v>
      </c>
      <c r="AI90" s="1">
        <v>0</v>
      </c>
      <c r="AJ90" s="1">
        <v>0</v>
      </c>
      <c r="AK90" s="1">
        <v>0</v>
      </c>
      <c r="AL90" s="1">
        <v>0</v>
      </c>
      <c r="AM90" s="1">
        <v>6</v>
      </c>
      <c r="AN90" s="1">
        <v>38</v>
      </c>
      <c r="AO90" s="1">
        <v>7</v>
      </c>
      <c r="AP90" s="1">
        <v>1</v>
      </c>
      <c r="AQ90" s="1">
        <v>0</v>
      </c>
      <c r="AR90" s="1">
        <v>0</v>
      </c>
      <c r="AS90" s="1">
        <v>38</v>
      </c>
      <c r="AT90" s="17" t="s">
        <v>1000</v>
      </c>
      <c r="AU90" t="s">
        <v>1001</v>
      </c>
      <c r="AV90" t="s">
        <v>1027</v>
      </c>
      <c r="AW90" t="str" cm="1">
        <f t="array" ref="AW90">_xlfn.IFS(AU90=" Housing Innovations in Energy Efficiency ", "HIEE", AU90=" State Housing Trust Fund ", "VHTF", AU90="", "", AU90=" Permanent Supportive Housing ", "PSH")</f>
        <v>VHTF</v>
      </c>
      <c r="AY90" t="e">
        <f>VLOOKUP(B90,'[1]Portfolio Tableau Data'!$C:$I,6,FALSE)</f>
        <v>#N/A</v>
      </c>
      <c r="AZ90" t="e">
        <f>VLOOKUP(B90,'[1]Portfolio Tableau Data'!$C:$I,7,FALSE)</f>
        <v>#N/A</v>
      </c>
      <c r="BA90" t="str">
        <f>CONCATENATE(BC90,BD90)</f>
        <v>FY 2022</v>
      </c>
      <c r="BB90" s="13" t="s">
        <v>69</v>
      </c>
      <c r="BC90" t="s">
        <v>1003</v>
      </c>
      <c r="BD90">
        <v>2022</v>
      </c>
    </row>
    <row r="91" spans="1:56">
      <c r="A91" s="17" t="s">
        <v>1874</v>
      </c>
      <c r="B91" s="17" t="s">
        <v>1875</v>
      </c>
      <c r="C91" s="17" t="s">
        <v>1029</v>
      </c>
      <c r="D91" s="17" t="s">
        <v>1030</v>
      </c>
      <c r="E91" s="17" t="s">
        <v>293</v>
      </c>
      <c r="F91" s="17" t="s">
        <v>1876</v>
      </c>
      <c r="G91" s="17" t="s">
        <v>1877</v>
      </c>
      <c r="H91" s="17" t="s">
        <v>998</v>
      </c>
      <c r="I91" s="17" t="s">
        <v>1878</v>
      </c>
      <c r="J91" s="17" t="s">
        <v>1879</v>
      </c>
      <c r="K91" s="17" t="s">
        <v>1277</v>
      </c>
      <c r="L91" s="17" t="s">
        <v>1278</v>
      </c>
      <c r="M91" s="17" t="s">
        <v>1880</v>
      </c>
      <c r="N91" s="17" t="s">
        <v>1881</v>
      </c>
      <c r="O91" s="17" t="s">
        <v>1882</v>
      </c>
      <c r="P91" s="18" t="s">
        <v>157</v>
      </c>
      <c r="Q91" s="17" t="s">
        <v>1081</v>
      </c>
      <c r="R91" s="17" t="s">
        <v>1282</v>
      </c>
      <c r="S91" s="17" t="s">
        <v>1883</v>
      </c>
      <c r="T91" s="17" t="s">
        <v>1124</v>
      </c>
      <c r="U91" s="17" t="s">
        <v>1066</v>
      </c>
      <c r="V91" s="17" t="s">
        <v>1884</v>
      </c>
      <c r="W91" s="17" t="s">
        <v>1885</v>
      </c>
      <c r="X91" s="17" t="s">
        <v>1201</v>
      </c>
      <c r="Y91" s="17" t="s">
        <v>1886</v>
      </c>
      <c r="Z91" s="17" t="s">
        <v>1887</v>
      </c>
      <c r="AA91" s="17" t="s">
        <v>998</v>
      </c>
      <c r="AB91" s="17" t="s">
        <v>1888</v>
      </c>
      <c r="AC91" s="17" t="s">
        <v>1883</v>
      </c>
      <c r="AD91" s="19">
        <v>700000</v>
      </c>
      <c r="AE91" s="19"/>
      <c r="AF91" s="19"/>
      <c r="AG91" s="1">
        <v>5</v>
      </c>
      <c r="AH91" s="1">
        <v>75</v>
      </c>
      <c r="AI91" s="1">
        <v>0</v>
      </c>
      <c r="AJ91" s="1">
        <v>0</v>
      </c>
      <c r="AK91" s="1">
        <v>0</v>
      </c>
      <c r="AL91" s="1">
        <v>0</v>
      </c>
      <c r="AM91" s="1">
        <v>5</v>
      </c>
      <c r="AN91" s="1">
        <v>8</v>
      </c>
      <c r="AO91" s="1">
        <v>10</v>
      </c>
      <c r="AP91" s="1">
        <v>2</v>
      </c>
      <c r="AQ91" s="1">
        <v>0</v>
      </c>
      <c r="AR91" s="1">
        <v>0</v>
      </c>
      <c r="AS91" s="1">
        <v>80</v>
      </c>
      <c r="AT91" s="17" t="s">
        <v>1000</v>
      </c>
      <c r="AU91" t="s">
        <v>1001</v>
      </c>
      <c r="AV91" t="s">
        <v>1045</v>
      </c>
      <c r="AW91" t="str" cm="1">
        <f t="array" ref="AW91">_xlfn.IFS(AU91=" Housing Innovations in Energy Efficiency ", "HIEE", AU91=" State Housing Trust Fund ", "VHTF", AU91="", "", AU91=" Permanent Supportive Housing ", "PSH")</f>
        <v>VHTF</v>
      </c>
      <c r="AY91" t="e">
        <f>VLOOKUP(B91,'[1]Portfolio Tableau Data'!$C:$I,6,FALSE)</f>
        <v>#N/A</v>
      </c>
      <c r="AZ91" t="e">
        <f>VLOOKUP(B91,'[1]Portfolio Tableau Data'!$C:$I,7,FALSE)</f>
        <v>#N/A</v>
      </c>
      <c r="BA91" t="str">
        <f>CONCATENATE(BC91,BD91)</f>
        <v>FY 2024</v>
      </c>
      <c r="BC91" t="s">
        <v>1003</v>
      </c>
      <c r="BD91">
        <v>2024</v>
      </c>
    </row>
    <row r="92" spans="1:56">
      <c r="A92" s="17" t="s">
        <v>1889</v>
      </c>
      <c r="B92" s="17" t="s">
        <v>25</v>
      </c>
      <c r="C92" s="17" t="s">
        <v>1116</v>
      </c>
      <c r="D92" s="17" t="s">
        <v>1426</v>
      </c>
      <c r="E92" s="17" t="s">
        <v>26</v>
      </c>
      <c r="F92" s="17" t="s">
        <v>1742</v>
      </c>
      <c r="G92" s="17" t="s">
        <v>1743</v>
      </c>
      <c r="H92" s="17" t="s">
        <v>1744</v>
      </c>
      <c r="I92" s="17" t="s">
        <v>1745</v>
      </c>
      <c r="J92" s="17" t="s">
        <v>998</v>
      </c>
      <c r="K92" s="17" t="s">
        <v>1890</v>
      </c>
      <c r="L92" s="17" t="s">
        <v>1891</v>
      </c>
      <c r="M92" s="17" t="s">
        <v>1892</v>
      </c>
      <c r="N92" s="17" t="s">
        <v>1893</v>
      </c>
      <c r="O92" s="17" t="s">
        <v>1894</v>
      </c>
      <c r="P92" s="18" t="str">
        <f>VLOOKUP(B92,Sheet1!A:C,2,FALSE)</f>
        <v>Rental New Construction</v>
      </c>
      <c r="Q92" s="17" t="s">
        <v>1228</v>
      </c>
      <c r="R92" s="17" t="s">
        <v>998</v>
      </c>
      <c r="S92" s="17" t="s">
        <v>1895</v>
      </c>
      <c r="T92" s="17" t="s">
        <v>1622</v>
      </c>
      <c r="U92" s="17" t="s">
        <v>992</v>
      </c>
      <c r="V92" s="17" t="s">
        <v>1749</v>
      </c>
      <c r="W92" s="17" t="s">
        <v>1750</v>
      </c>
      <c r="X92" s="17" t="s">
        <v>995</v>
      </c>
      <c r="Y92" s="17" t="s">
        <v>1751</v>
      </c>
      <c r="Z92" s="17" t="s">
        <v>1752</v>
      </c>
      <c r="AA92" s="17" t="s">
        <v>998</v>
      </c>
      <c r="AB92" s="17" t="s">
        <v>1896</v>
      </c>
      <c r="AC92" s="17" t="s">
        <v>1895</v>
      </c>
      <c r="AD92" s="19">
        <f>AX92</f>
        <v>700000</v>
      </c>
      <c r="AE92" s="19"/>
      <c r="AF92" s="19"/>
      <c r="AG92" s="1">
        <v>0</v>
      </c>
      <c r="AH92" s="1">
        <v>120</v>
      </c>
      <c r="AI92" s="1">
        <v>0</v>
      </c>
      <c r="AJ92" s="1">
        <v>0</v>
      </c>
      <c r="AK92" s="1">
        <v>0</v>
      </c>
      <c r="AL92" s="1"/>
      <c r="AM92" s="1"/>
      <c r="AN92" s="1">
        <v>0</v>
      </c>
      <c r="AO92" s="1">
        <v>15</v>
      </c>
      <c r="AP92" s="1">
        <v>3</v>
      </c>
      <c r="AQ92" s="1"/>
      <c r="AR92" s="1">
        <v>0</v>
      </c>
      <c r="AS92" s="1">
        <v>120</v>
      </c>
      <c r="AT92" s="17" t="s">
        <v>1426</v>
      </c>
      <c r="AW92" t="str">
        <f>VLOOKUP(B92,'[1]Portfolio Tableau Data'!$C:$G,5,FALSE)</f>
        <v>VHTF</v>
      </c>
      <c r="AX92" s="4">
        <f>VLOOKUP(B92,'[2]Apps Tableau'!$B:$K,10,FALSE)</f>
        <v>700000</v>
      </c>
      <c r="AY92" t="str">
        <f>VLOOKUP(B92,'[1]Portfolio Tableau Data- VHTF'!$C:$I,6,FALSE)</f>
        <v>Spring 2017</v>
      </c>
      <c r="AZ92" t="str">
        <f>VLOOKUP(B92,'[1]Portfolio Tableau Data- VHTF'!$C:$I,7,FALSE)</f>
        <v>N/A</v>
      </c>
      <c r="BA92" t="s">
        <v>15</v>
      </c>
    </row>
    <row r="93" spans="1:56">
      <c r="A93" s="17" t="s">
        <v>1897</v>
      </c>
      <c r="B93" s="17" t="s">
        <v>125</v>
      </c>
      <c r="C93" s="17" t="s">
        <v>1116</v>
      </c>
      <c r="D93" s="17" t="s">
        <v>1426</v>
      </c>
      <c r="E93" s="17" t="s">
        <v>26</v>
      </c>
      <c r="F93" s="17" t="s">
        <v>1742</v>
      </c>
      <c r="G93" s="17" t="s">
        <v>1743</v>
      </c>
      <c r="H93" s="17" t="s">
        <v>1744</v>
      </c>
      <c r="I93" s="17" t="s">
        <v>1745</v>
      </c>
      <c r="J93" s="17" t="s">
        <v>998</v>
      </c>
      <c r="K93" s="17" t="s">
        <v>1898</v>
      </c>
      <c r="L93" s="17" t="s">
        <v>1899</v>
      </c>
      <c r="M93" s="17" t="s">
        <v>1900</v>
      </c>
      <c r="N93" s="17" t="s">
        <v>1893</v>
      </c>
      <c r="O93" s="17" t="s">
        <v>1894</v>
      </c>
      <c r="P93" s="18" t="str">
        <f>VLOOKUP(B93,Sheet1!A:C,2,FALSE)</f>
        <v>Rental New Construction</v>
      </c>
      <c r="Q93" s="17" t="s">
        <v>989</v>
      </c>
      <c r="R93" s="17" t="s">
        <v>998</v>
      </c>
      <c r="S93" s="17" t="s">
        <v>1895</v>
      </c>
      <c r="T93" s="17" t="s">
        <v>1622</v>
      </c>
      <c r="U93" s="17" t="s">
        <v>992</v>
      </c>
      <c r="V93" s="17" t="s">
        <v>1749</v>
      </c>
      <c r="W93" s="17" t="s">
        <v>1750</v>
      </c>
      <c r="X93" s="17" t="s">
        <v>995</v>
      </c>
      <c r="Y93" s="17" t="s">
        <v>1751</v>
      </c>
      <c r="Z93" s="17" t="s">
        <v>1752</v>
      </c>
      <c r="AA93" s="17" t="s">
        <v>998</v>
      </c>
      <c r="AB93" s="17" t="s">
        <v>1901</v>
      </c>
      <c r="AC93" s="17" t="s">
        <v>1895</v>
      </c>
      <c r="AD93" s="19">
        <f>AX93</f>
        <v>700000</v>
      </c>
      <c r="AE93" s="19"/>
      <c r="AF93" s="19"/>
      <c r="AG93" s="1">
        <v>0</v>
      </c>
      <c r="AH93" s="1">
        <v>116</v>
      </c>
      <c r="AI93" s="1">
        <v>0</v>
      </c>
      <c r="AJ93" s="1">
        <v>0</v>
      </c>
      <c r="AK93" s="1">
        <v>0</v>
      </c>
      <c r="AL93" s="1"/>
      <c r="AM93" s="1"/>
      <c r="AN93" s="1">
        <v>0</v>
      </c>
      <c r="AO93" s="1">
        <v>12</v>
      </c>
      <c r="AP93" s="1">
        <v>3</v>
      </c>
      <c r="AQ93" s="1"/>
      <c r="AR93" s="1">
        <v>0</v>
      </c>
      <c r="AS93" s="1">
        <v>116</v>
      </c>
      <c r="AT93" s="17" t="s">
        <v>1426</v>
      </c>
      <c r="AW93" t="str">
        <f>VLOOKUP(B93,'[1]Portfolio Tableau Data'!$C:$G,5,FALSE)</f>
        <v>VHTF</v>
      </c>
      <c r="AX93" s="4">
        <f>VLOOKUP(B93,'[2]Apps Tableau'!$B:$K,10,FALSE)</f>
        <v>700000</v>
      </c>
      <c r="AY93" t="str">
        <f>VLOOKUP(B93,'[1]Portfolio Tableau Data- VHTF'!$C:$I,6,FALSE)</f>
        <v>Spring 2019</v>
      </c>
      <c r="AZ93" t="str">
        <f>VLOOKUP(B93,'[1]Portfolio Tableau Data- VHTF'!$C:$I,7,FALSE)</f>
        <v>N/A</v>
      </c>
      <c r="BA93" t="s">
        <v>109</v>
      </c>
    </row>
    <row r="94" spans="1:56">
      <c r="A94" s="17" t="s">
        <v>1902</v>
      </c>
      <c r="B94" s="17" t="s">
        <v>174</v>
      </c>
      <c r="C94" s="17" t="s">
        <v>1116</v>
      </c>
      <c r="D94" s="17" t="s">
        <v>1426</v>
      </c>
      <c r="E94" s="17" t="s">
        <v>26</v>
      </c>
      <c r="F94" s="17" t="s">
        <v>1742</v>
      </c>
      <c r="G94" s="17" t="s">
        <v>1743</v>
      </c>
      <c r="H94" s="17" t="s">
        <v>1744</v>
      </c>
      <c r="I94" s="17" t="s">
        <v>1745</v>
      </c>
      <c r="J94" s="17" t="s">
        <v>998</v>
      </c>
      <c r="K94" s="17" t="s">
        <v>1903</v>
      </c>
      <c r="L94" s="17" t="s">
        <v>1904</v>
      </c>
      <c r="M94" s="17" t="s">
        <v>1905</v>
      </c>
      <c r="N94" s="17" t="s">
        <v>1893</v>
      </c>
      <c r="O94" s="17" t="s">
        <v>1894</v>
      </c>
      <c r="P94" s="18" t="str">
        <f>VLOOKUP(B94,Sheet1!A:C,2,FALSE)</f>
        <v>Rental New Construction</v>
      </c>
      <c r="Q94" s="17" t="s">
        <v>1141</v>
      </c>
      <c r="R94" s="17" t="s">
        <v>998</v>
      </c>
      <c r="S94" s="17" t="s">
        <v>1895</v>
      </c>
      <c r="T94" s="17" t="s">
        <v>1622</v>
      </c>
      <c r="U94" s="17" t="s">
        <v>992</v>
      </c>
      <c r="V94" s="17" t="s">
        <v>1906</v>
      </c>
      <c r="W94" s="17" t="s">
        <v>1907</v>
      </c>
      <c r="X94" s="17" t="s">
        <v>1297</v>
      </c>
      <c r="Y94" s="17" t="s">
        <v>1908</v>
      </c>
      <c r="Z94" s="17" t="s">
        <v>1909</v>
      </c>
      <c r="AA94" s="17" t="s">
        <v>998</v>
      </c>
      <c r="AB94" s="17" t="s">
        <v>1910</v>
      </c>
      <c r="AC94" s="17" t="s">
        <v>1895</v>
      </c>
      <c r="AD94" s="19">
        <f>AX94</f>
        <v>700000</v>
      </c>
      <c r="AE94" s="19"/>
      <c r="AF94" s="19"/>
      <c r="AG94" s="1">
        <v>0</v>
      </c>
      <c r="AH94" s="1">
        <v>78</v>
      </c>
      <c r="AI94" s="1">
        <v>22</v>
      </c>
      <c r="AJ94" s="1">
        <v>0</v>
      </c>
      <c r="AK94" s="1">
        <v>0</v>
      </c>
      <c r="AL94" s="1"/>
      <c r="AM94" s="1"/>
      <c r="AN94" s="1">
        <v>0</v>
      </c>
      <c r="AO94" s="1">
        <v>7</v>
      </c>
      <c r="AP94" s="1">
        <v>2</v>
      </c>
      <c r="AQ94" s="1"/>
      <c r="AR94" s="1">
        <v>0</v>
      </c>
      <c r="AS94" s="1">
        <v>100</v>
      </c>
      <c r="AT94" s="17" t="s">
        <v>1426</v>
      </c>
      <c r="AW94" t="str">
        <f>VLOOKUP(B94,'[1]Portfolio Tableau Data'!$C:$G,5,FALSE)</f>
        <v>VHTF</v>
      </c>
      <c r="AX94" s="4">
        <f>VLOOKUP(B94,'[2]Apps Tableau'!$B:$K,10,FALSE)</f>
        <v>700000</v>
      </c>
      <c r="AY94" t="str">
        <f>VLOOKUP(B94,'[1]Portfolio Tableau Data- VHTF'!$C:$I,6,FALSE)</f>
        <v>Spring 2020</v>
      </c>
      <c r="AZ94" t="str">
        <f>VLOOKUP(B94,'[1]Portfolio Tableau Data- VHTF'!$C:$I,7,FALSE)</f>
        <v>N/A</v>
      </c>
      <c r="BA94" t="s">
        <v>167</v>
      </c>
    </row>
    <row r="95" spans="1:56">
      <c r="A95" s="17" t="s">
        <v>1911</v>
      </c>
      <c r="B95" s="17" t="s">
        <v>279</v>
      </c>
      <c r="C95" s="17" t="s">
        <v>1116</v>
      </c>
      <c r="D95" s="17" t="s">
        <v>1152</v>
      </c>
      <c r="E95" s="17" t="s">
        <v>280</v>
      </c>
      <c r="F95" s="17" t="s">
        <v>1912</v>
      </c>
      <c r="G95" s="17" t="s">
        <v>1107</v>
      </c>
      <c r="H95" s="17" t="s">
        <v>983</v>
      </c>
      <c r="I95" s="17" t="s">
        <v>1108</v>
      </c>
      <c r="J95" s="17" t="s">
        <v>998</v>
      </c>
      <c r="K95" s="17" t="s">
        <v>1913</v>
      </c>
      <c r="L95" s="17" t="s">
        <v>1914</v>
      </c>
      <c r="M95" s="17" t="s">
        <v>1915</v>
      </c>
      <c r="N95" s="17" t="s">
        <v>1830</v>
      </c>
      <c r="O95" s="17" t="s">
        <v>1831</v>
      </c>
      <c r="P95" s="18" t="str">
        <f>VLOOKUP(B95,Sheet1!A:C,2,FALSE)</f>
        <v>Rental Rehab</v>
      </c>
      <c r="Q95" s="17" t="s">
        <v>1006</v>
      </c>
      <c r="R95" s="17" t="s">
        <v>998</v>
      </c>
      <c r="S95" s="17" t="s">
        <v>1916</v>
      </c>
      <c r="T95" s="17" t="s">
        <v>1622</v>
      </c>
      <c r="U95" s="17" t="s">
        <v>992</v>
      </c>
      <c r="V95" s="17" t="s">
        <v>1917</v>
      </c>
      <c r="W95" s="17" t="s">
        <v>1918</v>
      </c>
      <c r="X95" s="17" t="s">
        <v>995</v>
      </c>
      <c r="Y95" s="17" t="s">
        <v>1919</v>
      </c>
      <c r="Z95" s="17" t="s">
        <v>1920</v>
      </c>
      <c r="AA95" s="17" t="s">
        <v>998</v>
      </c>
      <c r="AB95" s="17" t="s">
        <v>1921</v>
      </c>
      <c r="AC95" s="17" t="s">
        <v>1922</v>
      </c>
      <c r="AD95" s="19">
        <f>AX95</f>
        <v>240000</v>
      </c>
      <c r="AE95" s="19"/>
      <c r="AF95" s="19"/>
      <c r="AG95" s="1">
        <v>3</v>
      </c>
      <c r="AH95" s="1">
        <v>21</v>
      </c>
      <c r="AI95" s="1">
        <v>0</v>
      </c>
      <c r="AJ95" s="1">
        <v>0</v>
      </c>
      <c r="AK95" s="1">
        <v>0</v>
      </c>
      <c r="AL95" s="1"/>
      <c r="AM95" s="1"/>
      <c r="AN95" s="1">
        <v>0</v>
      </c>
      <c r="AO95" s="1">
        <v>5</v>
      </c>
      <c r="AP95" s="1">
        <v>1</v>
      </c>
      <c r="AQ95" s="1"/>
      <c r="AR95" s="1">
        <v>0</v>
      </c>
      <c r="AS95" s="1">
        <v>24</v>
      </c>
      <c r="AT95" s="17" t="s">
        <v>1152</v>
      </c>
      <c r="AW95" t="str">
        <f>VLOOKUP(B95,'[1]Portfolio Tableau Data'!$C:$G,5,FALSE)</f>
        <v>VHTF</v>
      </c>
      <c r="AX95" s="4">
        <f>VLOOKUP(B95,'[2]Apps Tableau'!$B:$K,10,FALSE)</f>
        <v>240000</v>
      </c>
      <c r="AY95" t="str">
        <f>VLOOKUP(B95,'[1]Portfolio Tableau Data- VHTF'!$C:$I,6,FALSE)</f>
        <v>Fall 2020</v>
      </c>
      <c r="AZ95" t="str">
        <f>VLOOKUP(B95,'[1]Portfolio Tableau Data- VHTF'!$C:$I,7,FALSE)</f>
        <v>N/A</v>
      </c>
      <c r="BA95" t="s">
        <v>217</v>
      </c>
    </row>
    <row r="96" spans="1:56">
      <c r="A96" s="17" t="s">
        <v>1923</v>
      </c>
      <c r="B96" s="17" t="s">
        <v>176</v>
      </c>
      <c r="C96" s="17" t="s">
        <v>1116</v>
      </c>
      <c r="D96" s="17" t="s">
        <v>1152</v>
      </c>
      <c r="E96" s="17" t="s">
        <v>177</v>
      </c>
      <c r="F96" s="17" t="s">
        <v>1206</v>
      </c>
      <c r="G96" s="17" t="s">
        <v>16</v>
      </c>
      <c r="H96" s="17" t="s">
        <v>1207</v>
      </c>
      <c r="I96" s="17" t="s">
        <v>1208</v>
      </c>
      <c r="J96" s="17" t="s">
        <v>998</v>
      </c>
      <c r="K96" s="17" t="s">
        <v>1924</v>
      </c>
      <c r="L96" s="17" t="s">
        <v>1925</v>
      </c>
      <c r="M96" s="17" t="s">
        <v>1926</v>
      </c>
      <c r="N96" s="17" t="s">
        <v>1927</v>
      </c>
      <c r="O96" s="17" t="s">
        <v>1928</v>
      </c>
      <c r="P96" s="18" t="str">
        <f>VLOOKUP(B96,Sheet1!A:C,2,FALSE)</f>
        <v>Rental New Construction</v>
      </c>
      <c r="Q96" s="17" t="s">
        <v>1141</v>
      </c>
      <c r="R96" s="17" t="s">
        <v>998</v>
      </c>
      <c r="S96" s="17" t="s">
        <v>1929</v>
      </c>
      <c r="T96" s="17" t="s">
        <v>1622</v>
      </c>
      <c r="U96" s="17" t="s">
        <v>1066</v>
      </c>
      <c r="V96" s="17" t="s">
        <v>1930</v>
      </c>
      <c r="W96" s="17" t="s">
        <v>1215</v>
      </c>
      <c r="X96" s="17" t="s">
        <v>1201</v>
      </c>
      <c r="Y96" s="17" t="s">
        <v>1931</v>
      </c>
      <c r="Z96" s="17" t="s">
        <v>1217</v>
      </c>
      <c r="AA96" s="17" t="s">
        <v>998</v>
      </c>
      <c r="AB96" s="17" t="s">
        <v>1932</v>
      </c>
      <c r="AC96" s="17" t="s">
        <v>1933</v>
      </c>
      <c r="AD96" s="19">
        <f>AX96</f>
        <v>700000</v>
      </c>
      <c r="AE96" s="19"/>
      <c r="AF96" s="19"/>
      <c r="AG96" s="1">
        <v>0</v>
      </c>
      <c r="AH96" s="1">
        <v>40</v>
      </c>
      <c r="AI96" s="1">
        <v>0</v>
      </c>
      <c r="AJ96" s="1">
        <v>0</v>
      </c>
      <c r="AK96" s="1">
        <v>0</v>
      </c>
      <c r="AL96" s="1"/>
      <c r="AM96" s="1"/>
      <c r="AN96" s="1">
        <v>0</v>
      </c>
      <c r="AO96" s="1">
        <v>7</v>
      </c>
      <c r="AP96" s="1">
        <v>2</v>
      </c>
      <c r="AQ96" s="1"/>
      <c r="AR96" s="1">
        <v>0</v>
      </c>
      <c r="AS96" s="1">
        <v>40</v>
      </c>
      <c r="AT96" s="17" t="s">
        <v>1152</v>
      </c>
      <c r="AW96" t="str">
        <f>VLOOKUP(B96,'[1]Portfolio Tableau Data'!$C:$G,5,FALSE)</f>
        <v>VHTF</v>
      </c>
      <c r="AX96" s="4">
        <f>VLOOKUP(B96,'[2]Apps Tableau'!$B:$K,10,FALSE)</f>
        <v>700000</v>
      </c>
      <c r="AY96" t="str">
        <f>VLOOKUP(B96,'[1]Portfolio Tableau Data- VHTF'!$C:$I,6,FALSE)</f>
        <v>Spring 2020</v>
      </c>
      <c r="AZ96" t="str">
        <f>VLOOKUP(B96,'[1]Portfolio Tableau Data- VHTF'!$C:$I,7,FALSE)</f>
        <v>N/A</v>
      </c>
      <c r="BA96" t="s">
        <v>167</v>
      </c>
    </row>
    <row r="97" spans="1:56">
      <c r="A97" s="17" t="s">
        <v>1934</v>
      </c>
      <c r="B97" s="17" t="s">
        <v>358</v>
      </c>
      <c r="C97" s="17" t="s">
        <v>979</v>
      </c>
      <c r="D97" s="17" t="s">
        <v>980</v>
      </c>
      <c r="E97" s="17" t="s">
        <v>130</v>
      </c>
      <c r="F97" s="17" t="s">
        <v>1418</v>
      </c>
      <c r="G97" s="17" t="s">
        <v>1013</v>
      </c>
      <c r="H97" s="17" t="s">
        <v>983</v>
      </c>
      <c r="I97" s="17" t="s">
        <v>1293</v>
      </c>
      <c r="J97" s="17" t="s">
        <v>1935</v>
      </c>
      <c r="K97" s="17" t="s">
        <v>1335</v>
      </c>
      <c r="L97" s="17" t="s">
        <v>1936</v>
      </c>
      <c r="M97" s="17" t="s">
        <v>1937</v>
      </c>
      <c r="N97" s="17" t="s">
        <v>1013</v>
      </c>
      <c r="O97" s="17" t="s">
        <v>1366</v>
      </c>
      <c r="P97" s="18" t="s">
        <v>157</v>
      </c>
      <c r="Q97" s="17" t="s">
        <v>1228</v>
      </c>
      <c r="R97" s="17" t="s">
        <v>17</v>
      </c>
      <c r="S97" s="17" t="s">
        <v>1020</v>
      </c>
      <c r="T97" s="17" t="s">
        <v>1021</v>
      </c>
      <c r="U97" s="17" t="s">
        <v>992</v>
      </c>
      <c r="V97" s="17" t="s">
        <v>1295</v>
      </c>
      <c r="W97" s="17" t="s">
        <v>1296</v>
      </c>
      <c r="X97" s="17" t="s">
        <v>995</v>
      </c>
      <c r="Y97" s="17" t="s">
        <v>1422</v>
      </c>
      <c r="Z97" s="17" t="s">
        <v>1423</v>
      </c>
      <c r="AA97" s="17" t="s">
        <v>998</v>
      </c>
      <c r="AB97" s="17" t="s">
        <v>1938</v>
      </c>
      <c r="AC97" s="17" t="s">
        <v>1020</v>
      </c>
      <c r="AD97" s="19">
        <v>700000</v>
      </c>
      <c r="AE97" s="19"/>
      <c r="AF97" s="19">
        <v>700000</v>
      </c>
      <c r="AG97" s="1">
        <v>19</v>
      </c>
      <c r="AH97" s="1">
        <v>96</v>
      </c>
      <c r="AI97" s="1">
        <v>0</v>
      </c>
      <c r="AJ97" s="1">
        <v>0</v>
      </c>
      <c r="AK97" s="1">
        <v>0</v>
      </c>
      <c r="AL97" s="1">
        <v>0</v>
      </c>
      <c r="AM97" s="1">
        <v>11</v>
      </c>
      <c r="AN97" s="1">
        <v>0</v>
      </c>
      <c r="AO97" s="1">
        <v>12</v>
      </c>
      <c r="AP97" s="1">
        <v>2</v>
      </c>
      <c r="AQ97" s="1">
        <v>0</v>
      </c>
      <c r="AR97" s="1">
        <v>0</v>
      </c>
      <c r="AS97" s="1">
        <v>115</v>
      </c>
      <c r="AT97" s="17" t="s">
        <v>1000</v>
      </c>
      <c r="AU97" t="s">
        <v>1001</v>
      </c>
      <c r="AV97" t="s">
        <v>1002</v>
      </c>
      <c r="AW97" t="str" cm="1">
        <f t="array" ref="AW97">_xlfn.IFS(AU97=" Housing Innovations in Energy Efficiency ", "HIEE", AU97=" State Housing Trust Fund ", "VHTF", AU97="", "", AU97=" Permanent Supportive Housing ", "PSH")</f>
        <v>VHTF</v>
      </c>
      <c r="AY97" t="e">
        <f>VLOOKUP(B97,'[1]Portfolio Tableau Data'!$C:$I,6,FALSE)</f>
        <v>#N/A</v>
      </c>
      <c r="AZ97" t="e">
        <f>VLOOKUP(B97,'[1]Portfolio Tableau Data'!$C:$I,7,FALSE)</f>
        <v>#N/A</v>
      </c>
      <c r="BA97" t="str">
        <f>CONCATENATE(BC97,BD97)</f>
        <v>FY 2023</v>
      </c>
      <c r="BC97" t="s">
        <v>1003</v>
      </c>
      <c r="BD97">
        <v>2023</v>
      </c>
    </row>
    <row r="98" spans="1:56">
      <c r="A98" s="17" t="s">
        <v>1939</v>
      </c>
      <c r="B98" s="17" t="s">
        <v>238</v>
      </c>
      <c r="C98" s="17" t="s">
        <v>1130</v>
      </c>
      <c r="D98" s="17" t="s">
        <v>1131</v>
      </c>
      <c r="E98" s="17" t="s">
        <v>239</v>
      </c>
      <c r="F98" s="17" t="s">
        <v>1273</v>
      </c>
      <c r="G98" s="17" t="s">
        <v>1274</v>
      </c>
      <c r="H98" s="17" t="s">
        <v>998</v>
      </c>
      <c r="I98" s="17" t="s">
        <v>1275</v>
      </c>
      <c r="J98" s="17" t="s">
        <v>1940</v>
      </c>
      <c r="K98" s="17" t="s">
        <v>1343</v>
      </c>
      <c r="L98" s="17" t="s">
        <v>1344</v>
      </c>
      <c r="M98" s="17" t="s">
        <v>1941</v>
      </c>
      <c r="N98" s="17" t="s">
        <v>1525</v>
      </c>
      <c r="O98" s="17" t="s">
        <v>1526</v>
      </c>
      <c r="P98" s="18" t="s">
        <v>68</v>
      </c>
      <c r="Q98" s="17" t="s">
        <v>1228</v>
      </c>
      <c r="R98" s="17" t="s">
        <v>17</v>
      </c>
      <c r="S98" s="17" t="s">
        <v>1065</v>
      </c>
      <c r="T98" s="17" t="s">
        <v>1021</v>
      </c>
      <c r="U98" s="17" t="s">
        <v>1066</v>
      </c>
      <c r="V98" s="17" t="s">
        <v>1942</v>
      </c>
      <c r="W98" s="17" t="s">
        <v>1943</v>
      </c>
      <c r="X98" s="17" t="s">
        <v>1297</v>
      </c>
      <c r="Y98" s="17" t="s">
        <v>1944</v>
      </c>
      <c r="Z98" s="17" t="s">
        <v>1945</v>
      </c>
      <c r="AA98" s="17" t="s">
        <v>998</v>
      </c>
      <c r="AB98" s="17" t="s">
        <v>1946</v>
      </c>
      <c r="AC98" s="17" t="s">
        <v>1065</v>
      </c>
      <c r="AD98" s="19">
        <v>700000</v>
      </c>
      <c r="AE98" s="19"/>
      <c r="AF98" s="19">
        <v>700000</v>
      </c>
      <c r="AG98" s="1">
        <v>0</v>
      </c>
      <c r="AH98" s="1">
        <v>27</v>
      </c>
      <c r="AI98" s="1">
        <v>21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48</v>
      </c>
      <c r="AT98" s="17" t="s">
        <v>1000</v>
      </c>
      <c r="AU98" t="s">
        <v>1001</v>
      </c>
      <c r="AV98" t="s">
        <v>1150</v>
      </c>
      <c r="AW98" t="str" cm="1">
        <f t="array" ref="AW98">_xlfn.IFS(AU98=" Housing Innovations in Energy Efficiency ", "HIEE", AU98=" State Housing Trust Fund ", "VHTF", AU98="", "", AU98=" Permanent Supportive Housing ", "PSH")</f>
        <v>VHTF</v>
      </c>
      <c r="AY98" t="e">
        <f>VLOOKUP(B98,'[1]Portfolio Tableau Data'!$C:$I,6,FALSE)</f>
        <v>#N/A</v>
      </c>
      <c r="AZ98" t="e">
        <f>VLOOKUP(B98,'[1]Portfolio Tableau Data'!$C:$I,7,FALSE)</f>
        <v>#N/A</v>
      </c>
      <c r="BA98" t="str">
        <f>CONCATENATE(BC98,BD98)</f>
        <v>FY 2021</v>
      </c>
      <c r="BC98" t="s">
        <v>1003</v>
      </c>
      <c r="BD98">
        <v>2021</v>
      </c>
    </row>
    <row r="99" spans="1:56">
      <c r="A99" s="17" t="s">
        <v>1947</v>
      </c>
      <c r="B99" s="17" t="s">
        <v>360</v>
      </c>
      <c r="C99" s="17" t="s">
        <v>1010</v>
      </c>
      <c r="D99" s="17" t="s">
        <v>1011</v>
      </c>
      <c r="E99" s="17" t="s">
        <v>53</v>
      </c>
      <c r="F99" s="17" t="s">
        <v>1799</v>
      </c>
      <c r="G99" s="17" t="s">
        <v>1800</v>
      </c>
      <c r="H99" s="17" t="s">
        <v>983</v>
      </c>
      <c r="I99" s="17" t="s">
        <v>1801</v>
      </c>
      <c r="J99" s="17" t="s">
        <v>1948</v>
      </c>
      <c r="K99" s="17" t="s">
        <v>1210</v>
      </c>
      <c r="L99" s="17" t="s">
        <v>1949</v>
      </c>
      <c r="M99" s="17" t="s">
        <v>1950</v>
      </c>
      <c r="N99" s="17" t="s">
        <v>1951</v>
      </c>
      <c r="O99" s="17" t="s">
        <v>1952</v>
      </c>
      <c r="P99" s="18" t="s">
        <v>68</v>
      </c>
      <c r="Q99" s="17" t="s">
        <v>1006</v>
      </c>
      <c r="R99" s="17" t="s">
        <v>17</v>
      </c>
      <c r="S99" s="17" t="s">
        <v>1953</v>
      </c>
      <c r="T99" s="17" t="s">
        <v>1519</v>
      </c>
      <c r="U99" s="17" t="s">
        <v>992</v>
      </c>
      <c r="V99" s="17" t="s">
        <v>1954</v>
      </c>
      <c r="W99" s="17" t="s">
        <v>1955</v>
      </c>
      <c r="X99" s="17" t="s">
        <v>995</v>
      </c>
      <c r="Y99" s="17" t="s">
        <v>1956</v>
      </c>
      <c r="Z99" s="17" t="s">
        <v>1957</v>
      </c>
      <c r="AA99" s="17" t="s">
        <v>998</v>
      </c>
      <c r="AB99" s="17" t="s">
        <v>1958</v>
      </c>
      <c r="AC99" s="17" t="s">
        <v>1959</v>
      </c>
      <c r="AD99" s="19">
        <v>900000</v>
      </c>
      <c r="AE99" s="19"/>
      <c r="AF99" s="19">
        <v>900000</v>
      </c>
      <c r="AG99" s="1">
        <v>5</v>
      </c>
      <c r="AH99" s="1">
        <v>39</v>
      </c>
      <c r="AI99" s="1">
        <v>12</v>
      </c>
      <c r="AJ99" s="1">
        <v>0</v>
      </c>
      <c r="AK99" s="1">
        <v>2</v>
      </c>
      <c r="AL99" s="1">
        <v>9</v>
      </c>
      <c r="AM99" s="1">
        <v>5</v>
      </c>
      <c r="AN99" s="1">
        <v>5</v>
      </c>
      <c r="AO99" s="1">
        <v>7</v>
      </c>
      <c r="AP99" s="1">
        <v>2</v>
      </c>
      <c r="AQ99" s="1">
        <v>0</v>
      </c>
      <c r="AR99" s="1">
        <v>0</v>
      </c>
      <c r="AS99" s="1">
        <v>56</v>
      </c>
      <c r="AT99" s="17" t="s">
        <v>1000</v>
      </c>
      <c r="AU99" t="s">
        <v>1001</v>
      </c>
      <c r="AV99" t="s">
        <v>1027</v>
      </c>
      <c r="AW99" t="str" cm="1">
        <f t="array" ref="AW99">_xlfn.IFS(AU99=" Housing Innovations in Energy Efficiency ", "HIEE", AU99=" State Housing Trust Fund ", "VHTF", AU99="", "", AU99=" Permanent Supportive Housing ", "PSH")</f>
        <v>VHTF</v>
      </c>
      <c r="AY99" t="e">
        <f>VLOOKUP(B99,'[1]Portfolio Tableau Data'!$C:$I,6,FALSE)</f>
        <v>#N/A</v>
      </c>
      <c r="AZ99" t="e">
        <f>VLOOKUP(B99,'[1]Portfolio Tableau Data'!$C:$I,7,FALSE)</f>
        <v>#N/A</v>
      </c>
      <c r="BA99" t="str">
        <f>CONCATENATE(BC99,BD99)</f>
        <v>FY 2022</v>
      </c>
      <c r="BC99" t="s">
        <v>1003</v>
      </c>
      <c r="BD99">
        <v>2022</v>
      </c>
    </row>
    <row r="100" spans="1:56">
      <c r="A100" s="17" t="s">
        <v>1960</v>
      </c>
      <c r="B100" s="17" t="s">
        <v>658</v>
      </c>
      <c r="C100" s="17" t="s">
        <v>979</v>
      </c>
      <c r="D100" s="17" t="s">
        <v>980</v>
      </c>
      <c r="E100" s="17" t="s">
        <v>557</v>
      </c>
      <c r="F100" s="17" t="s">
        <v>1961</v>
      </c>
      <c r="G100" s="17" t="s">
        <v>1962</v>
      </c>
      <c r="H100" s="17" t="s">
        <v>983</v>
      </c>
      <c r="I100" s="17" t="s">
        <v>1963</v>
      </c>
      <c r="J100" s="17" t="s">
        <v>1964</v>
      </c>
      <c r="K100" s="17" t="s">
        <v>1335</v>
      </c>
      <c r="L100" s="17" t="s">
        <v>1965</v>
      </c>
      <c r="M100" s="17" t="s">
        <v>1966</v>
      </c>
      <c r="N100" s="17" t="s">
        <v>1962</v>
      </c>
      <c r="O100" s="17" t="s">
        <v>1963</v>
      </c>
      <c r="P100" s="18" t="s">
        <v>68</v>
      </c>
      <c r="Q100" s="17" t="s">
        <v>998</v>
      </c>
      <c r="R100" s="17" t="s">
        <v>17</v>
      </c>
      <c r="S100" s="17" t="s">
        <v>1849</v>
      </c>
      <c r="T100" s="17" t="s">
        <v>1124</v>
      </c>
      <c r="U100" s="17" t="s">
        <v>1397</v>
      </c>
      <c r="V100" s="17" t="s">
        <v>1967</v>
      </c>
      <c r="W100" s="17" t="s">
        <v>1968</v>
      </c>
      <c r="X100" s="17" t="s">
        <v>995</v>
      </c>
      <c r="Y100" s="17" t="s">
        <v>1969</v>
      </c>
      <c r="Z100" s="17" t="s">
        <v>1970</v>
      </c>
      <c r="AA100" s="17" t="s">
        <v>998</v>
      </c>
      <c r="AB100" s="17" t="s">
        <v>1971</v>
      </c>
      <c r="AC100" s="17" t="s">
        <v>1849</v>
      </c>
      <c r="AD100" s="19">
        <v>1400000</v>
      </c>
      <c r="AE100" s="19"/>
      <c r="AF100" s="19">
        <v>1400000</v>
      </c>
      <c r="AG100" s="1">
        <v>0</v>
      </c>
      <c r="AH100" s="1">
        <v>6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6</v>
      </c>
      <c r="AT100" s="17" t="s">
        <v>1000</v>
      </c>
      <c r="AU100" t="s">
        <v>1001</v>
      </c>
      <c r="AV100" t="s">
        <v>1002</v>
      </c>
      <c r="AW100" t="str" cm="1">
        <f t="array" ref="AW100">_xlfn.IFS(AU100=" Housing Innovations in Energy Efficiency ", "HIEE", AU100=" State Housing Trust Fund ", "VHTF", AU100="", "", AU100=" Permanent Supportive Housing ", "PSH")</f>
        <v>VHTF</v>
      </c>
      <c r="AY100" t="e">
        <f>VLOOKUP(B100,'[1]Portfolio Tableau Data'!$C:$I,6,FALSE)</f>
        <v>#N/A</v>
      </c>
      <c r="AZ100" t="e">
        <f>VLOOKUP(B100,'[1]Portfolio Tableau Data'!$C:$I,7,FALSE)</f>
        <v>#N/A</v>
      </c>
      <c r="BA100" t="str">
        <f>CONCATENATE(BC100,BD100)</f>
        <v>FY 2023</v>
      </c>
      <c r="BB100" s="13" t="s">
        <v>69</v>
      </c>
      <c r="BC100" t="s">
        <v>1003</v>
      </c>
      <c r="BD100">
        <v>2023</v>
      </c>
    </row>
    <row r="101" spans="1:56">
      <c r="A101" s="17" t="s">
        <v>1972</v>
      </c>
      <c r="B101" s="17" t="s">
        <v>870</v>
      </c>
      <c r="C101" s="17" t="s">
        <v>979</v>
      </c>
      <c r="D101" s="17" t="s">
        <v>980</v>
      </c>
      <c r="E101" s="17" t="s">
        <v>557</v>
      </c>
      <c r="F101" s="17" t="s">
        <v>1961</v>
      </c>
      <c r="G101" s="17" t="s">
        <v>1962</v>
      </c>
      <c r="H101" s="17" t="s">
        <v>983</v>
      </c>
      <c r="I101" s="17" t="s">
        <v>1963</v>
      </c>
      <c r="J101" s="17" t="s">
        <v>1973</v>
      </c>
      <c r="K101" s="17" t="s">
        <v>986</v>
      </c>
      <c r="L101" s="17" t="s">
        <v>987</v>
      </c>
      <c r="M101" s="17" t="s">
        <v>1974</v>
      </c>
      <c r="N101" s="17" t="s">
        <v>1962</v>
      </c>
      <c r="O101" s="17" t="s">
        <v>1963</v>
      </c>
      <c r="P101" s="18" t="s">
        <v>68</v>
      </c>
      <c r="Q101" s="17" t="s">
        <v>989</v>
      </c>
      <c r="R101" s="17" t="s">
        <v>17</v>
      </c>
      <c r="S101" s="17" t="s">
        <v>1975</v>
      </c>
      <c r="T101" s="17" t="s">
        <v>1124</v>
      </c>
      <c r="U101" s="17" t="s">
        <v>1397</v>
      </c>
      <c r="V101" s="17" t="s">
        <v>1967</v>
      </c>
      <c r="W101" s="17" t="s">
        <v>1968</v>
      </c>
      <c r="X101" s="17" t="s">
        <v>995</v>
      </c>
      <c r="Y101" s="17" t="s">
        <v>1969</v>
      </c>
      <c r="Z101" s="17" t="s">
        <v>1970</v>
      </c>
      <c r="AA101" s="17" t="s">
        <v>998</v>
      </c>
      <c r="AB101" s="17" t="s">
        <v>1976</v>
      </c>
      <c r="AC101" s="17" t="s">
        <v>1975</v>
      </c>
      <c r="AD101" s="19">
        <v>1400000</v>
      </c>
      <c r="AE101" s="19"/>
      <c r="AF101" s="19">
        <v>1400000</v>
      </c>
      <c r="AG101" s="1">
        <v>0</v>
      </c>
      <c r="AH101" s="1">
        <v>35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4</v>
      </c>
      <c r="AO101" s="1">
        <v>18</v>
      </c>
      <c r="AP101" s="1">
        <v>2</v>
      </c>
      <c r="AQ101" s="1">
        <v>0</v>
      </c>
      <c r="AR101" s="1">
        <v>0</v>
      </c>
      <c r="AS101" s="1">
        <v>35</v>
      </c>
      <c r="AT101" s="17" t="s">
        <v>1000</v>
      </c>
      <c r="AU101" t="s">
        <v>1001</v>
      </c>
      <c r="AV101" t="s">
        <v>1002</v>
      </c>
      <c r="AW101" t="str" cm="1">
        <f t="array" ref="AW101">_xlfn.IFS(AU101=" Housing Innovations in Energy Efficiency ", "HIEE", AU101=" State Housing Trust Fund ", "VHTF", AU101="", "", AU101=" Permanent Supportive Housing ", "PSH")</f>
        <v>VHTF</v>
      </c>
      <c r="AY101" t="e">
        <f>VLOOKUP(B101,'[1]Portfolio Tableau Data'!$C:$I,6,FALSE)</f>
        <v>#N/A</v>
      </c>
      <c r="AZ101" t="e">
        <f>VLOOKUP(B101,'[1]Portfolio Tableau Data'!$C:$I,7,FALSE)</f>
        <v>#N/A</v>
      </c>
      <c r="BA101" t="str">
        <f>CONCATENATE(BC101,BD101)</f>
        <v>FY 2023</v>
      </c>
      <c r="BB101" s="13" t="s">
        <v>69</v>
      </c>
      <c r="BC101" t="s">
        <v>1003</v>
      </c>
      <c r="BD101">
        <v>2023</v>
      </c>
    </row>
    <row r="102" spans="1:56">
      <c r="A102" s="17" t="s">
        <v>1977</v>
      </c>
      <c r="B102" s="17" t="s">
        <v>364</v>
      </c>
      <c r="C102" s="17" t="s">
        <v>1010</v>
      </c>
      <c r="D102" s="17" t="s">
        <v>1011</v>
      </c>
      <c r="E102" s="17" t="s">
        <v>365</v>
      </c>
      <c r="F102" s="17" t="s">
        <v>1222</v>
      </c>
      <c r="G102" s="17" t="s">
        <v>1223</v>
      </c>
      <c r="H102" s="17" t="s">
        <v>998</v>
      </c>
      <c r="I102" s="17" t="s">
        <v>1224</v>
      </c>
      <c r="J102" s="17" t="s">
        <v>1978</v>
      </c>
      <c r="K102" s="17" t="s">
        <v>1979</v>
      </c>
      <c r="L102" s="17" t="s">
        <v>1980</v>
      </c>
      <c r="M102" s="17" t="s">
        <v>1981</v>
      </c>
      <c r="N102" s="17" t="s">
        <v>1280</v>
      </c>
      <c r="O102" s="17" t="s">
        <v>1281</v>
      </c>
      <c r="P102" s="18" t="s">
        <v>68</v>
      </c>
      <c r="Q102" s="17" t="s">
        <v>1051</v>
      </c>
      <c r="R102" s="17" t="s">
        <v>17</v>
      </c>
      <c r="S102" s="17" t="s">
        <v>1283</v>
      </c>
      <c r="T102" s="17" t="s">
        <v>1124</v>
      </c>
      <c r="U102" s="17" t="s">
        <v>1066</v>
      </c>
      <c r="V102" s="17" t="s">
        <v>1982</v>
      </c>
      <c r="W102" s="17" t="s">
        <v>1983</v>
      </c>
      <c r="X102" s="17" t="s">
        <v>995</v>
      </c>
      <c r="Y102" s="17" t="s">
        <v>1984</v>
      </c>
      <c r="Z102" s="17" t="s">
        <v>1985</v>
      </c>
      <c r="AA102" s="17" t="s">
        <v>998</v>
      </c>
      <c r="AB102" s="17" t="s">
        <v>1986</v>
      </c>
      <c r="AC102" s="17" t="s">
        <v>1283</v>
      </c>
      <c r="AD102" s="19">
        <v>900000</v>
      </c>
      <c r="AE102" s="19"/>
      <c r="AF102" s="19">
        <v>900000</v>
      </c>
      <c r="AG102" s="1">
        <v>6</v>
      </c>
      <c r="AH102" s="1">
        <v>100</v>
      </c>
      <c r="AI102" s="1">
        <v>0</v>
      </c>
      <c r="AJ102" s="1">
        <v>0</v>
      </c>
      <c r="AK102" s="1">
        <v>0</v>
      </c>
      <c r="AL102" s="1">
        <v>0</v>
      </c>
      <c r="AM102" s="1">
        <v>6</v>
      </c>
      <c r="AN102" s="1">
        <v>0</v>
      </c>
      <c r="AO102" s="1">
        <v>9</v>
      </c>
      <c r="AP102" s="1">
        <v>3</v>
      </c>
      <c r="AQ102" s="1">
        <v>0</v>
      </c>
      <c r="AR102" s="1">
        <v>0</v>
      </c>
      <c r="AS102" s="1">
        <v>106</v>
      </c>
      <c r="AT102" s="17" t="s">
        <v>1000</v>
      </c>
      <c r="AU102" t="s">
        <v>1001</v>
      </c>
      <c r="AV102" t="s">
        <v>1027</v>
      </c>
      <c r="AW102" t="str" cm="1">
        <f t="array" ref="AW102">_xlfn.IFS(AU102=" Housing Innovations in Energy Efficiency ", "HIEE", AU102=" State Housing Trust Fund ", "VHTF", AU102="", "", AU102=" Permanent Supportive Housing ", "PSH")</f>
        <v>VHTF</v>
      </c>
      <c r="AY102" t="e">
        <f>VLOOKUP(B102,'[1]Portfolio Tableau Data'!$C:$I,6,FALSE)</f>
        <v>#N/A</v>
      </c>
      <c r="AZ102" t="e">
        <f>VLOOKUP(B102,'[1]Portfolio Tableau Data'!$C:$I,7,FALSE)</f>
        <v>#N/A</v>
      </c>
      <c r="BA102" t="str">
        <f>CONCATENATE(BC102,BD102)</f>
        <v>FY 2022</v>
      </c>
      <c r="BC102" t="s">
        <v>1003</v>
      </c>
      <c r="BD102">
        <v>2022</v>
      </c>
    </row>
    <row r="103" spans="1:56">
      <c r="A103" s="17" t="s">
        <v>1987</v>
      </c>
      <c r="B103" s="17" t="s">
        <v>435</v>
      </c>
      <c r="C103" s="17" t="s">
        <v>1010</v>
      </c>
      <c r="D103" s="17" t="s">
        <v>1011</v>
      </c>
      <c r="E103" s="17" t="s">
        <v>234</v>
      </c>
      <c r="F103" s="17" t="s">
        <v>1988</v>
      </c>
      <c r="G103" s="17" t="s">
        <v>1989</v>
      </c>
      <c r="H103" s="17" t="s">
        <v>998</v>
      </c>
      <c r="I103" s="17" t="s">
        <v>1990</v>
      </c>
      <c r="J103" s="17" t="s">
        <v>1991</v>
      </c>
      <c r="K103" s="17" t="s">
        <v>1194</v>
      </c>
      <c r="L103" s="17" t="s">
        <v>1381</v>
      </c>
      <c r="M103" s="17" t="s">
        <v>1992</v>
      </c>
      <c r="N103" s="17" t="s">
        <v>1993</v>
      </c>
      <c r="O103" s="17" t="s">
        <v>1994</v>
      </c>
      <c r="P103" s="18" t="s">
        <v>68</v>
      </c>
      <c r="Q103" s="17" t="s">
        <v>998</v>
      </c>
      <c r="R103" s="17" t="s">
        <v>17</v>
      </c>
      <c r="S103" s="17" t="s">
        <v>1065</v>
      </c>
      <c r="T103" s="17" t="s">
        <v>1021</v>
      </c>
      <c r="U103" s="17" t="s">
        <v>1066</v>
      </c>
      <c r="V103" s="17" t="s">
        <v>1995</v>
      </c>
      <c r="W103" s="17" t="s">
        <v>1996</v>
      </c>
      <c r="X103" s="17" t="s">
        <v>995</v>
      </c>
      <c r="Y103" s="17" t="s">
        <v>1997</v>
      </c>
      <c r="Z103" s="17" t="s">
        <v>1998</v>
      </c>
      <c r="AA103" s="17" t="s">
        <v>998</v>
      </c>
      <c r="AB103" s="17" t="s">
        <v>1999</v>
      </c>
      <c r="AC103" s="17" t="s">
        <v>1065</v>
      </c>
      <c r="AD103" s="19">
        <v>700000</v>
      </c>
      <c r="AE103" s="19"/>
      <c r="AF103" s="19">
        <v>700000</v>
      </c>
      <c r="AG103" s="1">
        <v>0</v>
      </c>
      <c r="AH103" s="1">
        <v>90</v>
      </c>
      <c r="AI103" s="1">
        <v>0</v>
      </c>
      <c r="AJ103" s="1">
        <v>0</v>
      </c>
      <c r="AK103" s="1">
        <v>0</v>
      </c>
      <c r="AL103" s="1">
        <v>0</v>
      </c>
      <c r="AM103" s="1">
        <v>5</v>
      </c>
      <c r="AN103" s="1">
        <v>0</v>
      </c>
      <c r="AO103" s="1">
        <v>9</v>
      </c>
      <c r="AP103" s="1">
        <v>3</v>
      </c>
      <c r="AQ103" s="1">
        <v>6</v>
      </c>
      <c r="AR103" s="1">
        <v>0</v>
      </c>
      <c r="AS103" s="1">
        <v>90</v>
      </c>
      <c r="AT103" s="17" t="s">
        <v>1000</v>
      </c>
      <c r="AU103" t="s">
        <v>1001</v>
      </c>
      <c r="AV103" t="s">
        <v>1027</v>
      </c>
      <c r="AW103" t="str" cm="1">
        <f t="array" ref="AW103">_xlfn.IFS(AU103=" Housing Innovations in Energy Efficiency ", "HIEE", AU103=" State Housing Trust Fund ", "VHTF", AU103="", "", AU103=" Permanent Supportive Housing ", "PSH")</f>
        <v>VHTF</v>
      </c>
      <c r="AY103" t="e">
        <f>VLOOKUP(B103,'[1]Portfolio Tableau Data'!$C:$I,6,FALSE)</f>
        <v>#N/A</v>
      </c>
      <c r="AZ103" t="e">
        <f>VLOOKUP(B103,'[1]Portfolio Tableau Data'!$C:$I,7,FALSE)</f>
        <v>#N/A</v>
      </c>
      <c r="BA103" t="str">
        <f>CONCATENATE(BC103,BD103)</f>
        <v>FY 2022</v>
      </c>
      <c r="BC103" t="s">
        <v>1003</v>
      </c>
      <c r="BD103">
        <v>2022</v>
      </c>
    </row>
    <row r="104" spans="1:56">
      <c r="A104" s="17" t="s">
        <v>2000</v>
      </c>
      <c r="B104" s="17" t="s">
        <v>367</v>
      </c>
      <c r="C104" s="17" t="s">
        <v>979</v>
      </c>
      <c r="D104" s="17" t="s">
        <v>980</v>
      </c>
      <c r="E104" s="17" t="s">
        <v>42</v>
      </c>
      <c r="F104" s="17" t="s">
        <v>2001</v>
      </c>
      <c r="G104" s="17" t="s">
        <v>2002</v>
      </c>
      <c r="H104" s="17" t="s">
        <v>983</v>
      </c>
      <c r="I104" s="17" t="s">
        <v>2003</v>
      </c>
      <c r="J104" s="17" t="s">
        <v>2004</v>
      </c>
      <c r="K104" s="17" t="s">
        <v>1335</v>
      </c>
      <c r="L104" s="17" t="s">
        <v>1049</v>
      </c>
      <c r="M104" s="17" t="s">
        <v>2005</v>
      </c>
      <c r="N104" s="17" t="s">
        <v>2006</v>
      </c>
      <c r="O104" s="17" t="s">
        <v>2007</v>
      </c>
      <c r="P104" s="18" t="s">
        <v>68</v>
      </c>
      <c r="Q104" s="17" t="s">
        <v>989</v>
      </c>
      <c r="R104" s="17" t="s">
        <v>17</v>
      </c>
      <c r="S104" s="17" t="s">
        <v>2008</v>
      </c>
      <c r="T104" s="17" t="s">
        <v>991</v>
      </c>
      <c r="U104" s="17" t="s">
        <v>992</v>
      </c>
      <c r="V104" s="17" t="s">
        <v>2009</v>
      </c>
      <c r="W104" s="17" t="s">
        <v>2010</v>
      </c>
      <c r="X104" s="17" t="s">
        <v>1201</v>
      </c>
      <c r="Y104" s="17" t="s">
        <v>2011</v>
      </c>
      <c r="Z104" s="17" t="s">
        <v>2012</v>
      </c>
      <c r="AA104" s="17" t="s">
        <v>998</v>
      </c>
      <c r="AB104" s="17" t="s">
        <v>2013</v>
      </c>
      <c r="AC104" s="17" t="s">
        <v>2008</v>
      </c>
      <c r="AD104" s="19">
        <v>700000</v>
      </c>
      <c r="AE104" s="19"/>
      <c r="AF104" s="19">
        <v>700000</v>
      </c>
      <c r="AG104" s="1">
        <v>0</v>
      </c>
      <c r="AH104" s="1">
        <v>60</v>
      </c>
      <c r="AI104" s="1">
        <v>0</v>
      </c>
      <c r="AJ104" s="1">
        <v>0</v>
      </c>
      <c r="AK104" s="1">
        <v>2</v>
      </c>
      <c r="AL104" s="1">
        <v>9</v>
      </c>
      <c r="AM104" s="1">
        <v>0</v>
      </c>
      <c r="AN104" s="1">
        <v>6</v>
      </c>
      <c r="AO104" s="1">
        <v>6</v>
      </c>
      <c r="AP104" s="1">
        <v>2</v>
      </c>
      <c r="AQ104" s="1">
        <v>0</v>
      </c>
      <c r="AR104" s="1">
        <v>0</v>
      </c>
      <c r="AS104" s="1">
        <v>60</v>
      </c>
      <c r="AT104" s="17" t="s">
        <v>1000</v>
      </c>
      <c r="AU104" t="s">
        <v>1001</v>
      </c>
      <c r="AV104" t="s">
        <v>1002</v>
      </c>
      <c r="AW104" t="str" cm="1">
        <f t="array" ref="AW104">_xlfn.IFS(AU104=" Housing Innovations in Energy Efficiency ", "HIEE", AU104=" State Housing Trust Fund ", "VHTF", AU104="", "", AU104=" Permanent Supportive Housing ", "PSH")</f>
        <v>VHTF</v>
      </c>
      <c r="AY104" t="e">
        <f>VLOOKUP(B104,'[1]Portfolio Tableau Data'!$C:$I,6,FALSE)</f>
        <v>#N/A</v>
      </c>
      <c r="AZ104" t="e">
        <f>VLOOKUP(B104,'[1]Portfolio Tableau Data'!$C:$I,7,FALSE)</f>
        <v>#N/A</v>
      </c>
      <c r="BA104" t="str">
        <f>CONCATENATE(BC104,BD104)</f>
        <v>FY 2023</v>
      </c>
      <c r="BC104" t="s">
        <v>1003</v>
      </c>
      <c r="BD104">
        <v>2023</v>
      </c>
    </row>
    <row r="105" spans="1:56">
      <c r="A105" s="17" t="s">
        <v>2014</v>
      </c>
      <c r="B105" s="17" t="s">
        <v>872</v>
      </c>
      <c r="C105" s="17" t="s">
        <v>1029</v>
      </c>
      <c r="D105" s="17" t="s">
        <v>1030</v>
      </c>
      <c r="E105" s="17" t="s">
        <v>324</v>
      </c>
      <c r="F105" s="17" t="s">
        <v>1814</v>
      </c>
      <c r="G105" s="17" t="s">
        <v>1815</v>
      </c>
      <c r="H105" s="17" t="s">
        <v>998</v>
      </c>
      <c r="I105" s="17" t="s">
        <v>1816</v>
      </c>
      <c r="J105" s="17" t="s">
        <v>2015</v>
      </c>
      <c r="K105" s="17" t="s">
        <v>1034</v>
      </c>
      <c r="L105" s="17" t="s">
        <v>1306</v>
      </c>
      <c r="M105" s="17" t="s">
        <v>2016</v>
      </c>
      <c r="N105" s="17" t="s">
        <v>2017</v>
      </c>
      <c r="O105" s="17" t="s">
        <v>2018</v>
      </c>
      <c r="P105" s="18" t="s">
        <v>68</v>
      </c>
      <c r="Q105" s="17" t="s">
        <v>989</v>
      </c>
      <c r="R105" s="17" t="s">
        <v>17</v>
      </c>
      <c r="S105" s="17" t="s">
        <v>2019</v>
      </c>
      <c r="T105" s="17" t="s">
        <v>1541</v>
      </c>
      <c r="U105" s="17" t="s">
        <v>1066</v>
      </c>
      <c r="V105" s="17" t="s">
        <v>1822</v>
      </c>
      <c r="W105" s="17" t="s">
        <v>1823</v>
      </c>
      <c r="X105" s="17" t="s">
        <v>995</v>
      </c>
      <c r="Y105" s="17" t="s">
        <v>1824</v>
      </c>
      <c r="Z105" s="17" t="s">
        <v>1825</v>
      </c>
      <c r="AA105" s="17" t="s">
        <v>1825</v>
      </c>
      <c r="AB105" s="17" t="s">
        <v>2020</v>
      </c>
      <c r="AC105" s="17" t="s">
        <v>2019</v>
      </c>
      <c r="AD105" s="19">
        <v>900000</v>
      </c>
      <c r="AE105" s="19"/>
      <c r="AF105" s="19">
        <v>900000</v>
      </c>
      <c r="AG105" s="1">
        <v>5</v>
      </c>
      <c r="AH105" s="1">
        <v>27</v>
      </c>
      <c r="AI105" s="1">
        <v>18</v>
      </c>
      <c r="AJ105" s="1">
        <v>0</v>
      </c>
      <c r="AK105" s="1">
        <v>0</v>
      </c>
      <c r="AL105" s="1">
        <v>0</v>
      </c>
      <c r="AM105" s="1">
        <v>5</v>
      </c>
      <c r="AN105" s="1">
        <v>6</v>
      </c>
      <c r="AO105" s="1">
        <v>7</v>
      </c>
      <c r="AP105" s="1">
        <v>2</v>
      </c>
      <c r="AQ105" s="1">
        <v>0</v>
      </c>
      <c r="AR105" s="1">
        <v>0</v>
      </c>
      <c r="AS105" s="1">
        <v>50</v>
      </c>
      <c r="AT105" s="17" t="s">
        <v>1000</v>
      </c>
      <c r="AU105" t="s">
        <v>1001</v>
      </c>
      <c r="AV105" t="s">
        <v>1045</v>
      </c>
      <c r="AW105" t="str" cm="1">
        <f t="array" ref="AW105">_xlfn.IFS(AU105=" Housing Innovations in Energy Efficiency ", "HIEE", AU105=" State Housing Trust Fund ", "VHTF", AU105="", "", AU105=" Permanent Supportive Housing ", "PSH")</f>
        <v>VHTF</v>
      </c>
      <c r="AY105" t="e">
        <f>VLOOKUP(B105,'[1]Portfolio Tableau Data'!$C:$I,6,FALSE)</f>
        <v>#N/A</v>
      </c>
      <c r="AZ105" t="e">
        <f>VLOOKUP(B105,'[1]Portfolio Tableau Data'!$C:$I,7,FALSE)</f>
        <v>#N/A</v>
      </c>
      <c r="BA105" t="str">
        <f>CONCATENATE(BC105,BD105)</f>
        <v>FY 2024</v>
      </c>
      <c r="BC105" t="s">
        <v>1003</v>
      </c>
      <c r="BD105">
        <v>2024</v>
      </c>
    </row>
    <row r="106" spans="1:56">
      <c r="A106" s="17" t="s">
        <v>2021</v>
      </c>
      <c r="B106" s="17" t="s">
        <v>52</v>
      </c>
      <c r="C106" s="17" t="s">
        <v>1116</v>
      </c>
      <c r="D106" s="17" t="s">
        <v>1594</v>
      </c>
      <c r="E106" s="17" t="s">
        <v>53</v>
      </c>
      <c r="F106" s="17" t="s">
        <v>1799</v>
      </c>
      <c r="G106" s="17" t="s">
        <v>1800</v>
      </c>
      <c r="H106" s="17" t="s">
        <v>983</v>
      </c>
      <c r="I106" s="17" t="s">
        <v>1801</v>
      </c>
      <c r="J106" s="17" t="s">
        <v>998</v>
      </c>
      <c r="K106" s="17" t="s">
        <v>2022</v>
      </c>
      <c r="L106" s="17" t="s">
        <v>2023</v>
      </c>
      <c r="M106" s="17" t="s">
        <v>2024</v>
      </c>
      <c r="N106" s="17" t="s">
        <v>2025</v>
      </c>
      <c r="O106" s="17" t="s">
        <v>2026</v>
      </c>
      <c r="P106" s="18" t="str">
        <f>VLOOKUP(B106,Sheet1!A:C,2,FALSE)</f>
        <v>Rental Rehab</v>
      </c>
      <c r="Q106" s="17" t="s">
        <v>1268</v>
      </c>
      <c r="R106" s="17" t="s">
        <v>998</v>
      </c>
      <c r="S106" s="17" t="s">
        <v>2027</v>
      </c>
      <c r="T106" s="17" t="s">
        <v>1162</v>
      </c>
      <c r="U106" s="17" t="s">
        <v>992</v>
      </c>
      <c r="V106" s="17" t="s">
        <v>2028</v>
      </c>
      <c r="W106" s="17" t="s">
        <v>2029</v>
      </c>
      <c r="X106" s="17" t="s">
        <v>1297</v>
      </c>
      <c r="Y106" s="17" t="s">
        <v>2030</v>
      </c>
      <c r="Z106" s="17" t="s">
        <v>2031</v>
      </c>
      <c r="AA106" s="17" t="s">
        <v>998</v>
      </c>
      <c r="AB106" s="17" t="s">
        <v>2032</v>
      </c>
      <c r="AC106" s="17" t="s">
        <v>2027</v>
      </c>
      <c r="AD106" s="19">
        <f>AX106</f>
        <v>512398</v>
      </c>
      <c r="AE106" s="19"/>
      <c r="AF106" s="19"/>
      <c r="AG106" s="1">
        <v>0</v>
      </c>
      <c r="AH106" s="1">
        <v>55</v>
      </c>
      <c r="AI106" s="1">
        <v>0</v>
      </c>
      <c r="AJ106" s="1">
        <v>0</v>
      </c>
      <c r="AK106" s="1">
        <v>0</v>
      </c>
      <c r="AL106" s="1"/>
      <c r="AM106" s="1"/>
      <c r="AN106" s="1">
        <v>0</v>
      </c>
      <c r="AO106" s="1">
        <v>7</v>
      </c>
      <c r="AP106" s="1">
        <v>2</v>
      </c>
      <c r="AQ106" s="1"/>
      <c r="AR106" s="1">
        <v>0</v>
      </c>
      <c r="AS106" s="1">
        <v>55</v>
      </c>
      <c r="AT106" s="17" t="s">
        <v>1594</v>
      </c>
      <c r="AW106" t="str">
        <f>VLOOKUP(B106,'[1]Portfolio Tableau Data'!$C:$G,5,FALSE)</f>
        <v>VHTF</v>
      </c>
      <c r="AX106" s="4">
        <f>VLOOKUP(B106,'[2]Apps Tableau'!$B:$K,10,FALSE)</f>
        <v>512398</v>
      </c>
      <c r="AY106" t="str">
        <f>VLOOKUP(B106,'[1]Portfolio Tableau Data- VHTF'!$C:$I,6,FALSE)</f>
        <v>Fall 2016</v>
      </c>
      <c r="AZ106" t="str">
        <f>VLOOKUP(B106,'[1]Portfolio Tableau Data- VHTF'!$C:$I,7,FALSE)</f>
        <v>N/A</v>
      </c>
      <c r="BA106" t="s">
        <v>15</v>
      </c>
    </row>
    <row r="107" spans="1:56">
      <c r="A107" s="17" t="s">
        <v>342</v>
      </c>
      <c r="B107" s="17" t="s">
        <v>466</v>
      </c>
      <c r="C107" s="17" t="s">
        <v>1010</v>
      </c>
      <c r="D107" s="17" t="s">
        <v>1011</v>
      </c>
      <c r="E107" s="17" t="s">
        <v>372</v>
      </c>
      <c r="F107" s="17" t="s">
        <v>1534</v>
      </c>
      <c r="G107" s="17" t="s">
        <v>1535</v>
      </c>
      <c r="H107" s="17" t="s">
        <v>983</v>
      </c>
      <c r="I107" s="17" t="s">
        <v>1536</v>
      </c>
      <c r="J107" s="17" t="s">
        <v>2033</v>
      </c>
      <c r="K107" s="17" t="s">
        <v>1194</v>
      </c>
      <c r="L107" s="17" t="s">
        <v>1195</v>
      </c>
      <c r="M107" s="17" t="s">
        <v>2034</v>
      </c>
      <c r="N107" s="17" t="s">
        <v>1535</v>
      </c>
      <c r="O107" s="17" t="s">
        <v>1536</v>
      </c>
      <c r="P107" s="18" t="s">
        <v>157</v>
      </c>
      <c r="Q107" s="17" t="s">
        <v>1228</v>
      </c>
      <c r="R107" s="17" t="s">
        <v>17</v>
      </c>
      <c r="S107" s="17" t="s">
        <v>1540</v>
      </c>
      <c r="T107" s="17" t="s">
        <v>1541</v>
      </c>
      <c r="U107" s="17" t="s">
        <v>992</v>
      </c>
      <c r="V107" s="17" t="s">
        <v>1542</v>
      </c>
      <c r="W107" s="17" t="s">
        <v>1543</v>
      </c>
      <c r="X107" s="17" t="s">
        <v>1297</v>
      </c>
      <c r="Y107" s="17" t="s">
        <v>1544</v>
      </c>
      <c r="Z107" s="17" t="s">
        <v>1545</v>
      </c>
      <c r="AA107" s="17" t="s">
        <v>998</v>
      </c>
      <c r="AB107" s="17" t="s">
        <v>2035</v>
      </c>
      <c r="AC107" s="17" t="s">
        <v>1540</v>
      </c>
      <c r="AD107" s="19">
        <v>1090000</v>
      </c>
      <c r="AE107" s="19"/>
      <c r="AF107" s="19">
        <v>1090000</v>
      </c>
      <c r="AG107" s="1">
        <v>60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20</v>
      </c>
      <c r="AO107" s="1">
        <v>60</v>
      </c>
      <c r="AP107" s="1">
        <v>1</v>
      </c>
      <c r="AQ107" s="1">
        <v>0</v>
      </c>
      <c r="AR107" s="1">
        <v>0</v>
      </c>
      <c r="AS107" s="1">
        <v>60</v>
      </c>
      <c r="AT107" s="17" t="s">
        <v>1000</v>
      </c>
      <c r="AU107" t="s">
        <v>1001</v>
      </c>
      <c r="AV107" t="s">
        <v>1027</v>
      </c>
      <c r="AW107" t="str" cm="1">
        <f t="array" ref="AW107">_xlfn.IFS(AU107=" Housing Innovations in Energy Efficiency ", "HIEE", AU107=" State Housing Trust Fund ", "VHTF", AU107="", "", AU107=" Permanent Supportive Housing ", "PSH")</f>
        <v>VHTF</v>
      </c>
      <c r="AY107" t="e">
        <f>VLOOKUP(B107,'[1]Portfolio Tableau Data'!$C:$I,6,FALSE)</f>
        <v>#N/A</v>
      </c>
      <c r="AZ107" t="e">
        <f>VLOOKUP(B107,'[1]Portfolio Tableau Data'!$C:$I,7,FALSE)</f>
        <v>#N/A</v>
      </c>
      <c r="BA107" t="str">
        <f>CONCATENATE(BC107,BD107)</f>
        <v>FY 2022</v>
      </c>
      <c r="BC107" t="s">
        <v>1003</v>
      </c>
      <c r="BD107">
        <v>2022</v>
      </c>
    </row>
    <row r="108" spans="1:56">
      <c r="A108" s="17" t="s">
        <v>2036</v>
      </c>
      <c r="B108" s="17" t="s">
        <v>874</v>
      </c>
      <c r="C108" s="17" t="s">
        <v>1029</v>
      </c>
      <c r="D108" s="17" t="s">
        <v>1030</v>
      </c>
      <c r="E108" s="17" t="s">
        <v>875</v>
      </c>
      <c r="F108" s="17" t="s">
        <v>2037</v>
      </c>
      <c r="G108" s="17" t="s">
        <v>1243</v>
      </c>
      <c r="H108" s="17" t="s">
        <v>983</v>
      </c>
      <c r="I108" s="17" t="s">
        <v>1244</v>
      </c>
      <c r="J108" s="17" t="s">
        <v>2038</v>
      </c>
      <c r="K108" s="17" t="s">
        <v>1034</v>
      </c>
      <c r="L108" s="17" t="s">
        <v>1035</v>
      </c>
      <c r="M108" s="17" t="s">
        <v>2039</v>
      </c>
      <c r="N108" s="17" t="s">
        <v>2040</v>
      </c>
      <c r="O108" s="17" t="s">
        <v>1346</v>
      </c>
      <c r="P108" s="18" t="s">
        <v>157</v>
      </c>
      <c r="Q108" s="17" t="s">
        <v>2041</v>
      </c>
      <c r="R108" s="17" t="s">
        <v>17</v>
      </c>
      <c r="S108" s="17" t="s">
        <v>1161</v>
      </c>
      <c r="T108" s="17" t="s">
        <v>1162</v>
      </c>
      <c r="U108" s="17" t="s">
        <v>992</v>
      </c>
      <c r="V108" s="17" t="s">
        <v>2042</v>
      </c>
      <c r="W108" s="17" t="s">
        <v>2043</v>
      </c>
      <c r="X108" s="17" t="s">
        <v>995</v>
      </c>
      <c r="Y108" s="17" t="s">
        <v>2044</v>
      </c>
      <c r="Z108" s="17" t="s">
        <v>2045</v>
      </c>
      <c r="AA108" s="17" t="s">
        <v>2046</v>
      </c>
      <c r="AB108" s="17" t="s">
        <v>2047</v>
      </c>
      <c r="AC108" s="17" t="s">
        <v>1161</v>
      </c>
      <c r="AD108" s="19">
        <v>700000</v>
      </c>
      <c r="AE108" s="19"/>
      <c r="AF108" s="19">
        <v>700000</v>
      </c>
      <c r="AG108" s="1">
        <v>5</v>
      </c>
      <c r="AH108" s="1">
        <v>115</v>
      </c>
      <c r="AI108" s="1">
        <v>0</v>
      </c>
      <c r="AJ108" s="1">
        <v>0</v>
      </c>
      <c r="AK108" s="1">
        <v>2</v>
      </c>
      <c r="AL108" s="1">
        <v>9</v>
      </c>
      <c r="AM108" s="1">
        <v>5</v>
      </c>
      <c r="AN108" s="1">
        <v>0</v>
      </c>
      <c r="AO108" s="1">
        <v>6</v>
      </c>
      <c r="AP108" s="1">
        <v>3</v>
      </c>
      <c r="AQ108" s="1">
        <v>0</v>
      </c>
      <c r="AR108" s="1">
        <v>0</v>
      </c>
      <c r="AS108" s="1">
        <v>120</v>
      </c>
      <c r="AT108" s="17" t="s">
        <v>1000</v>
      </c>
      <c r="AU108" t="s">
        <v>1001</v>
      </c>
      <c r="AV108" t="s">
        <v>1045</v>
      </c>
      <c r="AW108" t="str" cm="1">
        <f t="array" ref="AW108">_xlfn.IFS(AU108=" Housing Innovations in Energy Efficiency ", "HIEE", AU108=" State Housing Trust Fund ", "VHTF", AU108="", "", AU108=" Permanent Supportive Housing ", "PSH")</f>
        <v>VHTF</v>
      </c>
      <c r="AY108" t="e">
        <f>VLOOKUP(B108,'[1]Portfolio Tableau Data'!$C:$I,6,FALSE)</f>
        <v>#N/A</v>
      </c>
      <c r="AZ108" t="e">
        <f>VLOOKUP(B108,'[1]Portfolio Tableau Data'!$C:$I,7,FALSE)</f>
        <v>#N/A</v>
      </c>
      <c r="BA108" t="str">
        <f>CONCATENATE(BC108,BD108)</f>
        <v>FY 2024</v>
      </c>
      <c r="BC108" t="s">
        <v>1003</v>
      </c>
      <c r="BD108">
        <v>2024</v>
      </c>
    </row>
    <row r="109" spans="1:56">
      <c r="A109" s="17" t="s">
        <v>2048</v>
      </c>
      <c r="B109" s="17" t="s">
        <v>877</v>
      </c>
      <c r="C109" s="17" t="s">
        <v>1029</v>
      </c>
      <c r="D109" s="17" t="s">
        <v>1030</v>
      </c>
      <c r="E109" s="17" t="s">
        <v>875</v>
      </c>
      <c r="F109" s="17" t="s">
        <v>2037</v>
      </c>
      <c r="G109" s="17" t="s">
        <v>1243</v>
      </c>
      <c r="H109" s="17" t="s">
        <v>983</v>
      </c>
      <c r="I109" s="17" t="s">
        <v>1244</v>
      </c>
      <c r="J109" s="17" t="s">
        <v>2049</v>
      </c>
      <c r="K109" s="17" t="s">
        <v>1034</v>
      </c>
      <c r="L109" s="17" t="s">
        <v>1035</v>
      </c>
      <c r="M109" s="17" t="s">
        <v>2050</v>
      </c>
      <c r="N109" s="17" t="s">
        <v>2040</v>
      </c>
      <c r="O109" s="17" t="s">
        <v>1346</v>
      </c>
      <c r="P109" s="18" t="s">
        <v>68</v>
      </c>
      <c r="Q109" s="17" t="s">
        <v>2041</v>
      </c>
      <c r="R109" s="17" t="s">
        <v>17</v>
      </c>
      <c r="S109" s="17" t="s">
        <v>1161</v>
      </c>
      <c r="T109" s="17" t="s">
        <v>1162</v>
      </c>
      <c r="U109" s="17" t="s">
        <v>992</v>
      </c>
      <c r="V109" s="17" t="s">
        <v>2042</v>
      </c>
      <c r="W109" s="17" t="s">
        <v>2043</v>
      </c>
      <c r="X109" s="17" t="s">
        <v>995</v>
      </c>
      <c r="Y109" s="17" t="s">
        <v>2044</v>
      </c>
      <c r="Z109" s="17" t="s">
        <v>2045</v>
      </c>
      <c r="AA109" s="17" t="s">
        <v>2046</v>
      </c>
      <c r="AB109" s="17" t="s">
        <v>2051</v>
      </c>
      <c r="AC109" s="17" t="s">
        <v>1161</v>
      </c>
      <c r="AD109" s="19">
        <v>700000</v>
      </c>
      <c r="AE109" s="19"/>
      <c r="AF109" s="19">
        <v>700000</v>
      </c>
      <c r="AG109" s="1">
        <v>0</v>
      </c>
      <c r="AH109" s="1">
        <v>60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8</v>
      </c>
      <c r="AP109" s="1">
        <v>4</v>
      </c>
      <c r="AQ109" s="1">
        <v>0</v>
      </c>
      <c r="AR109" s="1">
        <v>0</v>
      </c>
      <c r="AS109" s="1">
        <v>60</v>
      </c>
      <c r="AT109" s="17" t="s">
        <v>1000</v>
      </c>
      <c r="AU109" t="s">
        <v>1001</v>
      </c>
      <c r="AV109" t="s">
        <v>1045</v>
      </c>
      <c r="AW109" t="str" cm="1">
        <f t="array" ref="AW109">_xlfn.IFS(AU109=" Housing Innovations in Energy Efficiency ", "HIEE", AU109=" State Housing Trust Fund ", "VHTF", AU109="", "", AU109=" Permanent Supportive Housing ", "PSH")</f>
        <v>VHTF</v>
      </c>
      <c r="AY109" t="e">
        <f>VLOOKUP(B109,'[1]Portfolio Tableau Data'!$C:$I,6,FALSE)</f>
        <v>#N/A</v>
      </c>
      <c r="AZ109" t="e">
        <f>VLOOKUP(B109,'[1]Portfolio Tableau Data'!$C:$I,7,FALSE)</f>
        <v>#N/A</v>
      </c>
      <c r="BA109" t="str">
        <f>CONCATENATE(BC109,BD109)</f>
        <v>FY 2024</v>
      </c>
      <c r="BC109" t="s">
        <v>1003</v>
      </c>
      <c r="BD109">
        <v>2024</v>
      </c>
    </row>
    <row r="110" spans="1:56">
      <c r="A110" s="17" t="s">
        <v>2052</v>
      </c>
      <c r="B110" s="17" t="s">
        <v>559</v>
      </c>
      <c r="C110" s="17" t="s">
        <v>979</v>
      </c>
      <c r="D110" s="17" t="s">
        <v>980</v>
      </c>
      <c r="E110" s="17" t="s">
        <v>560</v>
      </c>
      <c r="F110" s="17" t="s">
        <v>2053</v>
      </c>
      <c r="G110" s="17" t="s">
        <v>2006</v>
      </c>
      <c r="H110" s="17" t="s">
        <v>998</v>
      </c>
      <c r="I110" s="17" t="s">
        <v>2007</v>
      </c>
      <c r="J110" s="17" t="s">
        <v>2054</v>
      </c>
      <c r="K110" s="17" t="s">
        <v>986</v>
      </c>
      <c r="L110" s="17" t="s">
        <v>987</v>
      </c>
      <c r="M110" s="17" t="s">
        <v>2055</v>
      </c>
      <c r="N110" s="17" t="s">
        <v>2056</v>
      </c>
      <c r="O110" s="17" t="s">
        <v>2057</v>
      </c>
      <c r="P110" s="18" t="s">
        <v>68</v>
      </c>
      <c r="Q110" s="17" t="s">
        <v>2058</v>
      </c>
      <c r="R110" s="17" t="s">
        <v>17</v>
      </c>
      <c r="S110" s="17" t="s">
        <v>2059</v>
      </c>
      <c r="T110" s="17" t="s">
        <v>991</v>
      </c>
      <c r="U110" s="17" t="s">
        <v>1397</v>
      </c>
      <c r="V110" s="17" t="s">
        <v>2060</v>
      </c>
      <c r="W110" s="17" t="s">
        <v>2061</v>
      </c>
      <c r="X110" s="17" t="s">
        <v>995</v>
      </c>
      <c r="Y110" s="17" t="s">
        <v>2062</v>
      </c>
      <c r="Z110" s="17" t="s">
        <v>2063</v>
      </c>
      <c r="AA110" s="17" t="s">
        <v>998</v>
      </c>
      <c r="AB110" s="17" t="s">
        <v>2064</v>
      </c>
      <c r="AC110" s="17" t="s">
        <v>2059</v>
      </c>
      <c r="AD110" s="19">
        <v>1800000</v>
      </c>
      <c r="AE110" s="19"/>
      <c r="AF110" s="19">
        <v>1800000</v>
      </c>
      <c r="AG110" s="1">
        <v>4</v>
      </c>
      <c r="AH110" s="1">
        <v>17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21</v>
      </c>
      <c r="AO110" s="1">
        <v>21</v>
      </c>
      <c r="AP110" s="1">
        <v>1</v>
      </c>
      <c r="AQ110" s="1">
        <v>0</v>
      </c>
      <c r="AR110" s="1">
        <v>0</v>
      </c>
      <c r="AS110" s="1">
        <v>21</v>
      </c>
      <c r="AT110" s="17" t="s">
        <v>1000</v>
      </c>
      <c r="AU110" t="s">
        <v>1001</v>
      </c>
      <c r="AV110" t="s">
        <v>1002</v>
      </c>
      <c r="AW110" t="str" cm="1">
        <f t="array" ref="AW110">_xlfn.IFS(AU110=" Housing Innovations in Energy Efficiency ", "HIEE", AU110=" State Housing Trust Fund ", "VHTF", AU110="", "", AU110=" Permanent Supportive Housing ", "PSH")</f>
        <v>VHTF</v>
      </c>
      <c r="AY110" t="e">
        <f>VLOOKUP(B110,'[1]Portfolio Tableau Data'!$C:$I,6,FALSE)</f>
        <v>#N/A</v>
      </c>
      <c r="AZ110" t="e">
        <f>VLOOKUP(B110,'[1]Portfolio Tableau Data'!$C:$I,7,FALSE)</f>
        <v>#N/A</v>
      </c>
      <c r="BA110" t="str">
        <f>CONCATENATE(BC110,BD110)</f>
        <v>FY 2023</v>
      </c>
      <c r="BB110" s="13" t="s">
        <v>69</v>
      </c>
      <c r="BC110" t="s">
        <v>1003</v>
      </c>
      <c r="BD110">
        <v>2023</v>
      </c>
    </row>
    <row r="111" spans="1:56">
      <c r="A111" s="17" t="s">
        <v>772</v>
      </c>
      <c r="B111" s="17" t="s">
        <v>241</v>
      </c>
      <c r="C111" s="17" t="s">
        <v>1130</v>
      </c>
      <c r="D111" s="17" t="s">
        <v>1131</v>
      </c>
      <c r="E111" s="17" t="s">
        <v>36</v>
      </c>
      <c r="F111" s="17" t="s">
        <v>1645</v>
      </c>
      <c r="G111" s="17" t="s">
        <v>1646</v>
      </c>
      <c r="H111" s="17" t="s">
        <v>998</v>
      </c>
      <c r="I111" s="17" t="s">
        <v>1647</v>
      </c>
      <c r="J111" s="17" t="s">
        <v>2065</v>
      </c>
      <c r="K111" s="17" t="s">
        <v>1343</v>
      </c>
      <c r="L111" s="17" t="s">
        <v>1344</v>
      </c>
      <c r="M111" s="17" t="s">
        <v>2066</v>
      </c>
      <c r="N111" s="17" t="s">
        <v>2067</v>
      </c>
      <c r="O111" s="17" t="s">
        <v>2068</v>
      </c>
      <c r="P111" s="18" t="s">
        <v>157</v>
      </c>
      <c r="Q111" s="17" t="s">
        <v>1141</v>
      </c>
      <c r="R111" s="17" t="s">
        <v>17</v>
      </c>
      <c r="S111" s="17" t="s">
        <v>2069</v>
      </c>
      <c r="T111" s="17" t="s">
        <v>1143</v>
      </c>
      <c r="U111" s="17" t="s">
        <v>1066</v>
      </c>
      <c r="V111" s="17" t="s">
        <v>1917</v>
      </c>
      <c r="W111" s="17" t="s">
        <v>1918</v>
      </c>
      <c r="X111" s="17" t="s">
        <v>1201</v>
      </c>
      <c r="Y111" s="17" t="s">
        <v>1919</v>
      </c>
      <c r="Z111" s="17" t="s">
        <v>1920</v>
      </c>
      <c r="AA111" s="17" t="s">
        <v>998</v>
      </c>
      <c r="AB111" s="17" t="s">
        <v>2070</v>
      </c>
      <c r="AC111" s="17" t="s">
        <v>2071</v>
      </c>
      <c r="AD111" s="19">
        <v>700000</v>
      </c>
      <c r="AE111" s="19"/>
      <c r="AF111" s="19">
        <v>700000</v>
      </c>
      <c r="AG111" s="1">
        <v>6</v>
      </c>
      <c r="AH111" s="1">
        <v>50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6</v>
      </c>
      <c r="AP111" s="1">
        <v>3</v>
      </c>
      <c r="AQ111" s="1">
        <v>5</v>
      </c>
      <c r="AR111" s="1">
        <v>0</v>
      </c>
      <c r="AS111" s="1">
        <v>56</v>
      </c>
      <c r="AT111" s="17" t="s">
        <v>1000</v>
      </c>
      <c r="AU111" t="s">
        <v>1001</v>
      </c>
      <c r="AV111" t="s">
        <v>1150</v>
      </c>
      <c r="AW111" t="str" cm="1">
        <f t="array" ref="AW111">_xlfn.IFS(AU111=" Housing Innovations in Energy Efficiency ", "HIEE", AU111=" State Housing Trust Fund ", "VHTF", AU111="", "", AU111=" Permanent Supportive Housing ", "PSH")</f>
        <v>VHTF</v>
      </c>
      <c r="AY111" t="e">
        <f>VLOOKUP(B111,'[1]Portfolio Tableau Data'!$C:$I,6,FALSE)</f>
        <v>#N/A</v>
      </c>
      <c r="AZ111" t="e">
        <f>VLOOKUP(B111,'[1]Portfolio Tableau Data'!$C:$I,7,FALSE)</f>
        <v>#N/A</v>
      </c>
      <c r="BA111" t="str">
        <f>CONCATENATE(BC111,BD111)</f>
        <v>FY 2021</v>
      </c>
      <c r="BC111" t="s">
        <v>1003</v>
      </c>
      <c r="BD111">
        <v>2021</v>
      </c>
    </row>
    <row r="112" spans="1:56">
      <c r="A112" s="17" t="s">
        <v>2072</v>
      </c>
      <c r="B112" s="17" t="s">
        <v>468</v>
      </c>
      <c r="C112" s="17" t="s">
        <v>1010</v>
      </c>
      <c r="D112" s="17" t="s">
        <v>1011</v>
      </c>
      <c r="E112" s="17" t="s">
        <v>469</v>
      </c>
      <c r="F112" s="17" t="s">
        <v>2073</v>
      </c>
      <c r="G112" s="17" t="s">
        <v>2074</v>
      </c>
      <c r="H112" s="17" t="s">
        <v>983</v>
      </c>
      <c r="I112" s="17" t="s">
        <v>2075</v>
      </c>
      <c r="J112" s="17" t="s">
        <v>2076</v>
      </c>
      <c r="K112" s="17" t="s">
        <v>2077</v>
      </c>
      <c r="L112" s="17" t="s">
        <v>1049</v>
      </c>
      <c r="M112" s="17" t="s">
        <v>2078</v>
      </c>
      <c r="N112" s="17" t="s">
        <v>2074</v>
      </c>
      <c r="O112" s="17" t="s">
        <v>2075</v>
      </c>
      <c r="P112" s="18" t="s">
        <v>68</v>
      </c>
      <c r="Q112" s="17" t="s">
        <v>1141</v>
      </c>
      <c r="R112" s="17" t="s">
        <v>17</v>
      </c>
      <c r="S112" s="17" t="s">
        <v>2079</v>
      </c>
      <c r="T112" s="17" t="s">
        <v>1696</v>
      </c>
      <c r="U112" s="17" t="s">
        <v>992</v>
      </c>
      <c r="V112" s="17" t="s">
        <v>2080</v>
      </c>
      <c r="W112" s="17" t="s">
        <v>2081</v>
      </c>
      <c r="X112" s="17" t="s">
        <v>995</v>
      </c>
      <c r="Y112" s="17" t="s">
        <v>2082</v>
      </c>
      <c r="Z112" s="17" t="s">
        <v>2083</v>
      </c>
      <c r="AA112" s="17" t="s">
        <v>2084</v>
      </c>
      <c r="AB112" s="17" t="s">
        <v>2085</v>
      </c>
      <c r="AC112" s="17" t="s">
        <v>2086</v>
      </c>
      <c r="AD112" s="19">
        <v>950000</v>
      </c>
      <c r="AE112" s="19"/>
      <c r="AF112" s="19">
        <v>950000</v>
      </c>
      <c r="AG112" s="1">
        <v>7</v>
      </c>
      <c r="AH112" s="1">
        <v>14</v>
      </c>
      <c r="AI112" s="1">
        <v>0</v>
      </c>
      <c r="AJ112" s="1">
        <v>0</v>
      </c>
      <c r="AK112" s="1">
        <v>1</v>
      </c>
      <c r="AL112" s="1">
        <v>4</v>
      </c>
      <c r="AM112" s="1">
        <v>5</v>
      </c>
      <c r="AN112" s="1">
        <v>3</v>
      </c>
      <c r="AO112" s="1">
        <v>21</v>
      </c>
      <c r="AP112" s="1">
        <v>2</v>
      </c>
      <c r="AQ112" s="1">
        <v>0</v>
      </c>
      <c r="AR112" s="1">
        <v>0</v>
      </c>
      <c r="AS112" s="1">
        <v>21</v>
      </c>
      <c r="AT112" s="17" t="s">
        <v>1000</v>
      </c>
      <c r="AU112" t="s">
        <v>1001</v>
      </c>
      <c r="AV112" t="s">
        <v>1027</v>
      </c>
      <c r="AW112" t="str" cm="1">
        <f t="array" ref="AW112">_xlfn.IFS(AU112=" Housing Innovations in Energy Efficiency ", "HIEE", AU112=" State Housing Trust Fund ", "VHTF", AU112="", "", AU112=" Permanent Supportive Housing ", "PSH")</f>
        <v>VHTF</v>
      </c>
      <c r="AY112" t="e">
        <f>VLOOKUP(B112,'[1]Portfolio Tableau Data'!$C:$I,6,FALSE)</f>
        <v>#N/A</v>
      </c>
      <c r="AZ112" t="e">
        <f>VLOOKUP(B112,'[1]Portfolio Tableau Data'!$C:$I,7,FALSE)</f>
        <v>#N/A</v>
      </c>
      <c r="BA112" t="str">
        <f>CONCATENATE(BC112,BD112)</f>
        <v>FY 2022</v>
      </c>
      <c r="BB112" s="13" t="s">
        <v>69</v>
      </c>
      <c r="BC112" t="s">
        <v>1003</v>
      </c>
      <c r="BD112">
        <v>2022</v>
      </c>
    </row>
    <row r="113" spans="1:56">
      <c r="A113" s="17" t="s">
        <v>2087</v>
      </c>
      <c r="B113" s="17" t="s">
        <v>881</v>
      </c>
      <c r="C113" s="17" t="s">
        <v>1029</v>
      </c>
      <c r="D113" s="17" t="s">
        <v>1030</v>
      </c>
      <c r="E113" s="17" t="s">
        <v>334</v>
      </c>
      <c r="F113" s="17" t="s">
        <v>1058</v>
      </c>
      <c r="G113" s="17" t="s">
        <v>1059</v>
      </c>
      <c r="H113" s="17" t="s">
        <v>983</v>
      </c>
      <c r="I113" s="17" t="s">
        <v>1060</v>
      </c>
      <c r="J113" s="17" t="s">
        <v>2088</v>
      </c>
      <c r="K113" s="17" t="s">
        <v>1034</v>
      </c>
      <c r="L113" s="17" t="s">
        <v>1035</v>
      </c>
      <c r="M113" s="17" t="s">
        <v>2089</v>
      </c>
      <c r="N113" s="17" t="s">
        <v>2090</v>
      </c>
      <c r="O113" s="17" t="s">
        <v>2091</v>
      </c>
      <c r="P113" s="18" t="s">
        <v>68</v>
      </c>
      <c r="Q113" s="17" t="s">
        <v>1637</v>
      </c>
      <c r="R113" s="17" t="s">
        <v>17</v>
      </c>
      <c r="S113" s="17" t="s">
        <v>2092</v>
      </c>
      <c r="T113" s="17" t="s">
        <v>1622</v>
      </c>
      <c r="U113" s="17" t="s">
        <v>1066</v>
      </c>
      <c r="V113" s="17" t="s">
        <v>1067</v>
      </c>
      <c r="W113" s="17" t="s">
        <v>1068</v>
      </c>
      <c r="X113" s="17" t="s">
        <v>995</v>
      </c>
      <c r="Y113" s="17" t="s">
        <v>1069</v>
      </c>
      <c r="Z113" s="17" t="s">
        <v>1070</v>
      </c>
      <c r="AA113" s="17" t="s">
        <v>1071</v>
      </c>
      <c r="AB113" s="17" t="s">
        <v>2093</v>
      </c>
      <c r="AC113" s="17" t="s">
        <v>2092</v>
      </c>
      <c r="AD113" s="19">
        <v>700000</v>
      </c>
      <c r="AE113" s="19"/>
      <c r="AF113" s="19">
        <v>700000</v>
      </c>
      <c r="AG113" s="1">
        <v>0</v>
      </c>
      <c r="AH113" s="1">
        <v>140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10</v>
      </c>
      <c r="AP113" s="1">
        <v>3</v>
      </c>
      <c r="AQ113" s="1">
        <v>0</v>
      </c>
      <c r="AR113" s="1">
        <v>0</v>
      </c>
      <c r="AS113" s="1">
        <v>140</v>
      </c>
      <c r="AT113" s="17" t="s">
        <v>1000</v>
      </c>
      <c r="AU113" t="s">
        <v>1001</v>
      </c>
      <c r="AV113" t="s">
        <v>1045</v>
      </c>
      <c r="AW113" t="str" cm="1">
        <f t="array" ref="AW113">_xlfn.IFS(AU113=" Housing Innovations in Energy Efficiency ", "HIEE", AU113=" State Housing Trust Fund ", "VHTF", AU113="", "", AU113=" Permanent Supportive Housing ", "PSH")</f>
        <v>VHTF</v>
      </c>
      <c r="AY113" t="e">
        <f>VLOOKUP(B113,'[1]Portfolio Tableau Data'!$C:$I,6,FALSE)</f>
        <v>#N/A</v>
      </c>
      <c r="AZ113" t="e">
        <f>VLOOKUP(B113,'[1]Portfolio Tableau Data'!$C:$I,7,FALSE)</f>
        <v>#N/A</v>
      </c>
      <c r="BA113" t="str">
        <f>CONCATENATE(BC113,BD113)</f>
        <v>FY 2024</v>
      </c>
      <c r="BC113" t="s">
        <v>1003</v>
      </c>
      <c r="BD113">
        <v>2024</v>
      </c>
    </row>
    <row r="114" spans="1:56">
      <c r="A114" s="17" t="s">
        <v>2094</v>
      </c>
      <c r="B114" s="17" t="s">
        <v>883</v>
      </c>
      <c r="C114" s="17" t="s">
        <v>1029</v>
      </c>
      <c r="D114" s="17" t="s">
        <v>1030</v>
      </c>
      <c r="E114" s="17" t="s">
        <v>334</v>
      </c>
      <c r="F114" s="17" t="s">
        <v>1058</v>
      </c>
      <c r="G114" s="17" t="s">
        <v>1059</v>
      </c>
      <c r="H114" s="17" t="s">
        <v>983</v>
      </c>
      <c r="I114" s="17" t="s">
        <v>1060</v>
      </c>
      <c r="J114" s="17" t="s">
        <v>2095</v>
      </c>
      <c r="K114" s="17" t="s">
        <v>1034</v>
      </c>
      <c r="L114" s="17" t="s">
        <v>1035</v>
      </c>
      <c r="M114" s="17" t="s">
        <v>2089</v>
      </c>
      <c r="N114" s="17" t="s">
        <v>2090</v>
      </c>
      <c r="O114" s="17" t="s">
        <v>2091</v>
      </c>
      <c r="P114" s="18" t="s">
        <v>68</v>
      </c>
      <c r="Q114" s="17" t="s">
        <v>1081</v>
      </c>
      <c r="R114" s="17" t="s">
        <v>17</v>
      </c>
      <c r="S114" s="17" t="s">
        <v>2092</v>
      </c>
      <c r="T114" s="17" t="s">
        <v>1622</v>
      </c>
      <c r="U114" s="17" t="s">
        <v>1066</v>
      </c>
      <c r="V114" s="17" t="s">
        <v>1067</v>
      </c>
      <c r="W114" s="17" t="s">
        <v>1068</v>
      </c>
      <c r="X114" s="17" t="s">
        <v>995</v>
      </c>
      <c r="Y114" s="17" t="s">
        <v>1069</v>
      </c>
      <c r="Z114" s="17" t="s">
        <v>1070</v>
      </c>
      <c r="AA114" s="17" t="s">
        <v>1071</v>
      </c>
      <c r="AB114" s="17" t="s">
        <v>2096</v>
      </c>
      <c r="AC114" s="17" t="s">
        <v>2092</v>
      </c>
      <c r="AD114" s="19">
        <v>700000</v>
      </c>
      <c r="AE114" s="19"/>
      <c r="AF114" s="19">
        <v>700000</v>
      </c>
      <c r="AG114" s="1">
        <v>0</v>
      </c>
      <c r="AH114" s="1">
        <v>140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10</v>
      </c>
      <c r="AP114" s="1">
        <v>3</v>
      </c>
      <c r="AQ114" s="1">
        <v>0</v>
      </c>
      <c r="AR114" s="1">
        <v>0</v>
      </c>
      <c r="AS114" s="1">
        <v>140</v>
      </c>
      <c r="AT114" s="17" t="s">
        <v>1000</v>
      </c>
      <c r="AU114" t="s">
        <v>1001</v>
      </c>
      <c r="AV114" t="s">
        <v>1045</v>
      </c>
      <c r="AW114" t="str" cm="1">
        <f t="array" ref="AW114">_xlfn.IFS(AU114=" Housing Innovations in Energy Efficiency ", "HIEE", AU114=" State Housing Trust Fund ", "VHTF", AU114="", "", AU114=" Permanent Supportive Housing ", "PSH")</f>
        <v>VHTF</v>
      </c>
      <c r="AY114" t="e">
        <f>VLOOKUP(B114,'[1]Portfolio Tableau Data'!$C:$I,6,FALSE)</f>
        <v>#N/A</v>
      </c>
      <c r="AZ114" t="e">
        <f>VLOOKUP(B114,'[1]Portfolio Tableau Data'!$C:$I,7,FALSE)</f>
        <v>#N/A</v>
      </c>
      <c r="BA114" t="str">
        <f>CONCATENATE(BC114,BD114)</f>
        <v>FY 2024</v>
      </c>
      <c r="BC114" t="s">
        <v>1003</v>
      </c>
      <c r="BD114">
        <v>2024</v>
      </c>
    </row>
    <row r="115" spans="1:56">
      <c r="A115" s="17" t="s">
        <v>2097</v>
      </c>
      <c r="B115" s="17" t="s">
        <v>885</v>
      </c>
      <c r="C115" s="17" t="s">
        <v>1029</v>
      </c>
      <c r="D115" s="17" t="s">
        <v>1030</v>
      </c>
      <c r="E115" s="17" t="s">
        <v>42</v>
      </c>
      <c r="F115" s="17" t="s">
        <v>2001</v>
      </c>
      <c r="G115" s="17" t="s">
        <v>2002</v>
      </c>
      <c r="H115" s="17" t="s">
        <v>983</v>
      </c>
      <c r="I115" s="17" t="s">
        <v>2003</v>
      </c>
      <c r="J115" s="17" t="s">
        <v>2098</v>
      </c>
      <c r="K115" s="17" t="s">
        <v>1034</v>
      </c>
      <c r="L115" s="17" t="s">
        <v>1035</v>
      </c>
      <c r="M115" s="17" t="s">
        <v>2099</v>
      </c>
      <c r="N115" s="17" t="s">
        <v>2100</v>
      </c>
      <c r="O115" s="17" t="s">
        <v>2101</v>
      </c>
      <c r="P115" s="18" t="s">
        <v>68</v>
      </c>
      <c r="Q115" s="17" t="s">
        <v>989</v>
      </c>
      <c r="R115" s="17" t="s">
        <v>17</v>
      </c>
      <c r="S115" s="17" t="s">
        <v>2102</v>
      </c>
      <c r="T115" s="17" t="s">
        <v>1162</v>
      </c>
      <c r="U115" s="17" t="s">
        <v>992</v>
      </c>
      <c r="V115" s="17" t="s">
        <v>2009</v>
      </c>
      <c r="W115" s="17" t="s">
        <v>2010</v>
      </c>
      <c r="X115" s="17" t="s">
        <v>1201</v>
      </c>
      <c r="Y115" s="17" t="s">
        <v>2011</v>
      </c>
      <c r="Z115" s="17" t="s">
        <v>2012</v>
      </c>
      <c r="AA115" s="17" t="s">
        <v>998</v>
      </c>
      <c r="AB115" s="17" t="s">
        <v>2103</v>
      </c>
      <c r="AC115" s="17" t="s">
        <v>2102</v>
      </c>
      <c r="AD115" s="19">
        <v>700000</v>
      </c>
      <c r="AE115" s="19"/>
      <c r="AF115" s="19">
        <v>700000</v>
      </c>
      <c r="AG115" s="1">
        <v>0</v>
      </c>
      <c r="AH115" s="1">
        <v>12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2</v>
      </c>
      <c r="AP115" s="1">
        <v>0</v>
      </c>
      <c r="AQ115" s="1">
        <v>0</v>
      </c>
      <c r="AR115" s="1">
        <v>0</v>
      </c>
      <c r="AS115" s="1">
        <v>12</v>
      </c>
      <c r="AT115" s="17" t="s">
        <v>1000</v>
      </c>
      <c r="AU115" t="s">
        <v>1001</v>
      </c>
      <c r="AV115" t="s">
        <v>1045</v>
      </c>
      <c r="AW115" t="str" cm="1">
        <f t="array" ref="AW115">_xlfn.IFS(AU115=" Housing Innovations in Energy Efficiency ", "HIEE", AU115=" State Housing Trust Fund ", "VHTF", AU115="", "", AU115=" Permanent Supportive Housing ", "PSH")</f>
        <v>VHTF</v>
      </c>
      <c r="AY115" t="e">
        <f>VLOOKUP(B115,'[1]Portfolio Tableau Data'!$C:$I,6,FALSE)</f>
        <v>#N/A</v>
      </c>
      <c r="AZ115" t="e">
        <f>VLOOKUP(B115,'[1]Portfolio Tableau Data'!$C:$I,7,FALSE)</f>
        <v>#N/A</v>
      </c>
      <c r="BA115" t="str">
        <f>CONCATENATE(BC115,BD115)</f>
        <v>FY 2024</v>
      </c>
      <c r="BC115" t="s">
        <v>1003</v>
      </c>
      <c r="BD115">
        <v>2024</v>
      </c>
    </row>
    <row r="116" spans="1:56">
      <c r="A116" s="17" t="s">
        <v>2104</v>
      </c>
      <c r="B116" s="17" t="s">
        <v>662</v>
      </c>
      <c r="C116" s="17" t="s">
        <v>979</v>
      </c>
      <c r="D116" s="17" t="s">
        <v>980</v>
      </c>
      <c r="E116" s="17" t="s">
        <v>45</v>
      </c>
      <c r="F116" s="17" t="s">
        <v>1153</v>
      </c>
      <c r="G116" s="17" t="s">
        <v>1154</v>
      </c>
      <c r="H116" s="17" t="s">
        <v>983</v>
      </c>
      <c r="I116" s="17" t="s">
        <v>1155</v>
      </c>
      <c r="J116" s="17" t="s">
        <v>2105</v>
      </c>
      <c r="K116" s="17" t="s">
        <v>2106</v>
      </c>
      <c r="L116" s="17" t="s">
        <v>2107</v>
      </c>
      <c r="M116" s="17" t="s">
        <v>2108</v>
      </c>
      <c r="N116" s="17" t="s">
        <v>1154</v>
      </c>
      <c r="O116" s="17" t="s">
        <v>1155</v>
      </c>
      <c r="P116" s="18" t="s">
        <v>68</v>
      </c>
      <c r="Q116" s="17" t="s">
        <v>989</v>
      </c>
      <c r="R116" s="17" t="s">
        <v>17</v>
      </c>
      <c r="S116" s="17" t="s">
        <v>1186</v>
      </c>
      <c r="T116" s="17" t="s">
        <v>1162</v>
      </c>
      <c r="U116" s="17" t="s">
        <v>992</v>
      </c>
      <c r="V116" s="17" t="s">
        <v>1347</v>
      </c>
      <c r="W116" s="17" t="s">
        <v>1348</v>
      </c>
      <c r="X116" s="17" t="s">
        <v>995</v>
      </c>
      <c r="Y116" s="17" t="s">
        <v>1349</v>
      </c>
      <c r="Z116" s="17" t="s">
        <v>1350</v>
      </c>
      <c r="AA116" s="17" t="s">
        <v>998</v>
      </c>
      <c r="AB116" s="17" t="s">
        <v>2109</v>
      </c>
      <c r="AC116" s="17" t="s">
        <v>1186</v>
      </c>
      <c r="AD116" s="19">
        <v>900000</v>
      </c>
      <c r="AE116" s="19"/>
      <c r="AF116" s="19">
        <v>900000</v>
      </c>
      <c r="AG116" s="1">
        <v>10</v>
      </c>
      <c r="AH116" s="1">
        <v>86</v>
      </c>
      <c r="AI116" s="1">
        <v>0</v>
      </c>
      <c r="AJ116" s="1">
        <v>0</v>
      </c>
      <c r="AK116" s="1">
        <v>0</v>
      </c>
      <c r="AL116" s="1">
        <v>0</v>
      </c>
      <c r="AM116" s="1">
        <v>6</v>
      </c>
      <c r="AN116" s="1">
        <v>10</v>
      </c>
      <c r="AO116" s="1">
        <v>28</v>
      </c>
      <c r="AP116" s="1">
        <v>20</v>
      </c>
      <c r="AQ116" s="1">
        <v>0</v>
      </c>
      <c r="AR116" s="1">
        <v>0</v>
      </c>
      <c r="AS116" s="1">
        <v>96</v>
      </c>
      <c r="AT116" s="17" t="s">
        <v>1000</v>
      </c>
      <c r="AU116" t="s">
        <v>1001</v>
      </c>
      <c r="AV116" t="s">
        <v>1002</v>
      </c>
      <c r="AW116" t="str" cm="1">
        <f t="array" ref="AW116">_xlfn.IFS(AU116=" Housing Innovations in Energy Efficiency ", "HIEE", AU116=" State Housing Trust Fund ", "VHTF", AU116="", "", AU116=" Permanent Supportive Housing ", "PSH")</f>
        <v>VHTF</v>
      </c>
      <c r="AY116" t="e">
        <f>VLOOKUP(B116,'[1]Portfolio Tableau Data'!$C:$I,6,FALSE)</f>
        <v>#N/A</v>
      </c>
      <c r="AZ116" t="e">
        <f>VLOOKUP(B116,'[1]Portfolio Tableau Data'!$C:$I,7,FALSE)</f>
        <v>#N/A</v>
      </c>
      <c r="BA116" t="str">
        <f>CONCATENATE(BC116,BD116)</f>
        <v>FY 2023</v>
      </c>
      <c r="BC116" t="s">
        <v>1003</v>
      </c>
      <c r="BD116">
        <v>2023</v>
      </c>
    </row>
    <row r="117" spans="1:56">
      <c r="A117" s="17" t="s">
        <v>2110</v>
      </c>
      <c r="B117" s="17" t="s">
        <v>664</v>
      </c>
      <c r="C117" s="17" t="s">
        <v>979</v>
      </c>
      <c r="D117" s="17" t="s">
        <v>980</v>
      </c>
      <c r="E117" s="17" t="s">
        <v>45</v>
      </c>
      <c r="F117" s="17" t="s">
        <v>1153</v>
      </c>
      <c r="G117" s="17" t="s">
        <v>1154</v>
      </c>
      <c r="H117" s="17" t="s">
        <v>983</v>
      </c>
      <c r="I117" s="17" t="s">
        <v>1155</v>
      </c>
      <c r="J117" s="17" t="s">
        <v>2111</v>
      </c>
      <c r="K117" s="17" t="s">
        <v>2106</v>
      </c>
      <c r="L117" s="17" t="s">
        <v>2107</v>
      </c>
      <c r="M117" s="17" t="s">
        <v>2108</v>
      </c>
      <c r="N117" s="17" t="s">
        <v>1154</v>
      </c>
      <c r="O117" s="17" t="s">
        <v>1155</v>
      </c>
      <c r="P117" s="18" t="s">
        <v>68</v>
      </c>
      <c r="Q117" s="17" t="s">
        <v>1637</v>
      </c>
      <c r="R117" s="17" t="s">
        <v>17</v>
      </c>
      <c r="S117" s="17" t="s">
        <v>1186</v>
      </c>
      <c r="T117" s="17" t="s">
        <v>1162</v>
      </c>
      <c r="U117" s="17" t="s">
        <v>992</v>
      </c>
      <c r="V117" s="17" t="s">
        <v>1347</v>
      </c>
      <c r="W117" s="17" t="s">
        <v>1348</v>
      </c>
      <c r="X117" s="17" t="s">
        <v>995</v>
      </c>
      <c r="Y117" s="17" t="s">
        <v>1349</v>
      </c>
      <c r="Z117" s="17" t="s">
        <v>1350</v>
      </c>
      <c r="AA117" s="17" t="s">
        <v>998</v>
      </c>
      <c r="AB117" s="17" t="s">
        <v>2112</v>
      </c>
      <c r="AC117" s="17" t="s">
        <v>1186</v>
      </c>
      <c r="AD117" s="19">
        <v>900000</v>
      </c>
      <c r="AE117" s="19"/>
      <c r="AF117" s="19">
        <v>900000</v>
      </c>
      <c r="AG117" s="1">
        <v>10</v>
      </c>
      <c r="AH117" s="1">
        <v>128</v>
      </c>
      <c r="AI117" s="1">
        <v>0</v>
      </c>
      <c r="AJ117" s="1">
        <v>0</v>
      </c>
      <c r="AK117" s="1">
        <v>0</v>
      </c>
      <c r="AL117" s="1">
        <v>0</v>
      </c>
      <c r="AM117" s="1">
        <v>10</v>
      </c>
      <c r="AN117" s="1">
        <v>10</v>
      </c>
      <c r="AO117" s="1">
        <v>14</v>
      </c>
      <c r="AP117" s="1">
        <v>4</v>
      </c>
      <c r="AQ117" s="1">
        <v>0</v>
      </c>
      <c r="AR117" s="1">
        <v>0</v>
      </c>
      <c r="AS117" s="1">
        <v>138</v>
      </c>
      <c r="AT117" s="17" t="s">
        <v>1000</v>
      </c>
      <c r="AU117" t="s">
        <v>1001</v>
      </c>
      <c r="AV117" t="s">
        <v>1002</v>
      </c>
      <c r="AW117" t="str" cm="1">
        <f t="array" ref="AW117">_xlfn.IFS(AU117=" Housing Innovations in Energy Efficiency ", "HIEE", AU117=" State Housing Trust Fund ", "VHTF", AU117="", "", AU117=" Permanent Supportive Housing ", "PSH")</f>
        <v>VHTF</v>
      </c>
      <c r="AY117" t="e">
        <f>VLOOKUP(B117,'[1]Portfolio Tableau Data'!$C:$I,6,FALSE)</f>
        <v>#N/A</v>
      </c>
      <c r="AZ117" t="e">
        <f>VLOOKUP(B117,'[1]Portfolio Tableau Data'!$C:$I,7,FALSE)</f>
        <v>#N/A</v>
      </c>
      <c r="BA117" t="str">
        <f>CONCATENATE(BC117,BD117)</f>
        <v>FY 2023</v>
      </c>
      <c r="BC117" t="s">
        <v>1003</v>
      </c>
      <c r="BD117">
        <v>2023</v>
      </c>
    </row>
    <row r="118" spans="1:56">
      <c r="A118" s="17" t="s">
        <v>2113</v>
      </c>
      <c r="B118" s="17" t="s">
        <v>666</v>
      </c>
      <c r="C118" s="17" t="s">
        <v>1116</v>
      </c>
      <c r="D118" s="17" t="s">
        <v>1315</v>
      </c>
      <c r="E118" s="17" t="s">
        <v>523</v>
      </c>
      <c r="F118" s="17" t="s">
        <v>1078</v>
      </c>
      <c r="G118" s="17" t="s">
        <v>1059</v>
      </c>
      <c r="H118" s="17" t="s">
        <v>983</v>
      </c>
      <c r="I118" s="17" t="s">
        <v>1060</v>
      </c>
      <c r="J118" s="17" t="s">
        <v>998</v>
      </c>
      <c r="K118" s="17" t="s">
        <v>2114</v>
      </c>
      <c r="L118" s="17" t="s">
        <v>2115</v>
      </c>
      <c r="M118" s="17" t="s">
        <v>2116</v>
      </c>
      <c r="N118" s="17" t="s">
        <v>1059</v>
      </c>
      <c r="O118" s="17" t="s">
        <v>1395</v>
      </c>
      <c r="P118" s="18" t="str">
        <f>VLOOKUP(B118,Sheet1!A:C,2,FALSE)</f>
        <v>Rental New Construction</v>
      </c>
      <c r="Q118" s="17" t="s">
        <v>1075</v>
      </c>
      <c r="R118" s="17" t="s">
        <v>998</v>
      </c>
      <c r="S118" s="17" t="s">
        <v>1229</v>
      </c>
      <c r="T118" s="17" t="s">
        <v>1124</v>
      </c>
      <c r="U118" s="17" t="s">
        <v>1066</v>
      </c>
      <c r="V118" s="17" t="s">
        <v>1082</v>
      </c>
      <c r="W118" s="17" t="s">
        <v>1083</v>
      </c>
      <c r="X118" s="17" t="s">
        <v>995</v>
      </c>
      <c r="Y118" s="17" t="s">
        <v>1084</v>
      </c>
      <c r="Z118" s="17" t="s">
        <v>1085</v>
      </c>
      <c r="AA118" s="17" t="s">
        <v>998</v>
      </c>
      <c r="AB118" s="17" t="s">
        <v>2117</v>
      </c>
      <c r="AC118" s="17" t="s">
        <v>1229</v>
      </c>
      <c r="AD118" s="19">
        <f>AX118</f>
        <v>700000</v>
      </c>
      <c r="AE118" s="19"/>
      <c r="AF118" s="19"/>
      <c r="AG118" s="1">
        <v>0</v>
      </c>
      <c r="AH118" s="1">
        <v>21</v>
      </c>
      <c r="AI118" s="1">
        <v>63</v>
      </c>
      <c r="AJ118" s="1">
        <v>0</v>
      </c>
      <c r="AK118" s="1">
        <v>0</v>
      </c>
      <c r="AL118" s="1"/>
      <c r="AM118" s="1"/>
      <c r="AN118" s="1">
        <v>9</v>
      </c>
      <c r="AO118" s="1">
        <v>7</v>
      </c>
      <c r="AP118" s="1">
        <v>2</v>
      </c>
      <c r="AQ118" s="1"/>
      <c r="AR118" s="1">
        <v>0</v>
      </c>
      <c r="AS118" s="1">
        <v>84</v>
      </c>
      <c r="AT118" s="17" t="s">
        <v>1315</v>
      </c>
      <c r="AW118" t="str">
        <f>VLOOKUP(B118,'[1]Portfolio Tableau Data'!$C:$G,5,FALSE)</f>
        <v>VHTF</v>
      </c>
      <c r="AX118" s="4">
        <f>VLOOKUP(B118,'[2]Apps Tableau'!$B:$K,10,FALSE)</f>
        <v>700000</v>
      </c>
      <c r="AY118" t="str">
        <f>VLOOKUP(B118,'[1]Portfolio Tableau Data- VHTF'!$C:$I,6,FALSE)</f>
        <v>Fall 2022</v>
      </c>
      <c r="AZ118" t="str">
        <f>VLOOKUP(B118,'[1]Portfolio Tableau Data- VHTF'!$C:$I,7,FALSE)</f>
        <v>N/A</v>
      </c>
      <c r="BA118" t="s">
        <v>516</v>
      </c>
    </row>
    <row r="119" spans="1:56">
      <c r="A119" s="17" t="s">
        <v>2118</v>
      </c>
      <c r="B119" s="17" t="s">
        <v>668</v>
      </c>
      <c r="C119" s="17" t="s">
        <v>1116</v>
      </c>
      <c r="D119" s="17" t="s">
        <v>1315</v>
      </c>
      <c r="E119" s="17" t="s">
        <v>523</v>
      </c>
      <c r="F119" s="17" t="s">
        <v>1078</v>
      </c>
      <c r="G119" s="17" t="s">
        <v>1059</v>
      </c>
      <c r="H119" s="17" t="s">
        <v>983</v>
      </c>
      <c r="I119" s="17" t="s">
        <v>1060</v>
      </c>
      <c r="J119" s="17" t="s">
        <v>998</v>
      </c>
      <c r="K119" s="17" t="s">
        <v>2114</v>
      </c>
      <c r="L119" s="17" t="s">
        <v>2115</v>
      </c>
      <c r="M119" s="17" t="s">
        <v>2119</v>
      </c>
      <c r="N119" s="17" t="s">
        <v>1059</v>
      </c>
      <c r="O119" s="17" t="s">
        <v>1395</v>
      </c>
      <c r="P119" s="18" t="str">
        <f>VLOOKUP(B119,Sheet1!A:C,2,FALSE)</f>
        <v>Rental New Construction</v>
      </c>
      <c r="Q119" s="17" t="s">
        <v>1501</v>
      </c>
      <c r="R119" s="17" t="s">
        <v>998</v>
      </c>
      <c r="S119" s="17" t="s">
        <v>1229</v>
      </c>
      <c r="T119" s="17" t="s">
        <v>1124</v>
      </c>
      <c r="U119" s="17" t="s">
        <v>1066</v>
      </c>
      <c r="V119" s="17" t="s">
        <v>1082</v>
      </c>
      <c r="W119" s="17" t="s">
        <v>1083</v>
      </c>
      <c r="X119" s="17" t="s">
        <v>995</v>
      </c>
      <c r="Y119" s="17" t="s">
        <v>1084</v>
      </c>
      <c r="Z119" s="17" t="s">
        <v>1085</v>
      </c>
      <c r="AA119" s="17" t="s">
        <v>998</v>
      </c>
      <c r="AB119" s="17" t="s">
        <v>2120</v>
      </c>
      <c r="AC119" s="17" t="s">
        <v>1229</v>
      </c>
      <c r="AD119" s="19">
        <f>AX119</f>
        <v>700000</v>
      </c>
      <c r="AE119" s="19"/>
      <c r="AF119" s="19"/>
      <c r="AG119" s="1">
        <v>0</v>
      </c>
      <c r="AH119" s="1">
        <v>40</v>
      </c>
      <c r="AI119" s="1">
        <v>40</v>
      </c>
      <c r="AJ119" s="1">
        <v>0</v>
      </c>
      <c r="AK119" s="1">
        <v>0</v>
      </c>
      <c r="AL119" s="1"/>
      <c r="AM119" s="1"/>
      <c r="AN119" s="1">
        <v>12</v>
      </c>
      <c r="AO119" s="1">
        <v>14</v>
      </c>
      <c r="AP119" s="1">
        <v>2</v>
      </c>
      <c r="AQ119" s="1"/>
      <c r="AR119" s="1">
        <v>0</v>
      </c>
      <c r="AS119" s="1">
        <v>80</v>
      </c>
      <c r="AT119" s="17" t="s">
        <v>1315</v>
      </c>
      <c r="AW119" t="str">
        <f>VLOOKUP(B119,'[1]Portfolio Tableau Data'!$C:$G,5,FALSE)</f>
        <v>VHTF</v>
      </c>
      <c r="AX119" s="4">
        <f>VLOOKUP(B119,'[2]Apps Tableau'!$B:$K,10,FALSE)</f>
        <v>700000</v>
      </c>
      <c r="AY119" t="str">
        <f>VLOOKUP(B119,'[1]Portfolio Tableau Data- VHTF'!$C:$I,6,FALSE)</f>
        <v>Fall 2022</v>
      </c>
      <c r="AZ119" t="str">
        <f>VLOOKUP(B119,'[1]Portfolio Tableau Data- VHTF'!$C:$I,7,FALSE)</f>
        <v>N/A</v>
      </c>
      <c r="BA119" t="s">
        <v>516</v>
      </c>
    </row>
    <row r="120" spans="1:56">
      <c r="A120" s="17" t="s">
        <v>2121</v>
      </c>
      <c r="B120" s="17" t="s">
        <v>473</v>
      </c>
      <c r="C120" s="17" t="s">
        <v>1010</v>
      </c>
      <c r="D120" s="17" t="s">
        <v>1011</v>
      </c>
      <c r="E120" s="17" t="s">
        <v>474</v>
      </c>
      <c r="F120" s="17" t="s">
        <v>2122</v>
      </c>
      <c r="G120" s="17" t="s">
        <v>1428</v>
      </c>
      <c r="H120" s="17" t="s">
        <v>998</v>
      </c>
      <c r="I120" s="17" t="s">
        <v>2123</v>
      </c>
      <c r="J120" s="17" t="s">
        <v>2124</v>
      </c>
      <c r="K120" s="17" t="s">
        <v>2125</v>
      </c>
      <c r="L120" s="17" t="s">
        <v>2126</v>
      </c>
      <c r="M120" s="17" t="s">
        <v>2127</v>
      </c>
      <c r="N120" s="17" t="s">
        <v>2128</v>
      </c>
      <c r="O120" s="17" t="s">
        <v>2129</v>
      </c>
      <c r="P120" s="18" t="s">
        <v>157</v>
      </c>
      <c r="Q120" s="17" t="s">
        <v>1006</v>
      </c>
      <c r="R120" s="17" t="s">
        <v>17</v>
      </c>
      <c r="S120" s="17" t="s">
        <v>2130</v>
      </c>
      <c r="T120" s="17" t="s">
        <v>998</v>
      </c>
      <c r="U120" s="17" t="s">
        <v>1066</v>
      </c>
      <c r="V120" s="17" t="s">
        <v>2131</v>
      </c>
      <c r="W120" s="17" t="s">
        <v>2132</v>
      </c>
      <c r="X120" s="17" t="s">
        <v>995</v>
      </c>
      <c r="Y120" s="17" t="s">
        <v>2133</v>
      </c>
      <c r="Z120" s="17" t="s">
        <v>2134</v>
      </c>
      <c r="AA120" s="17" t="s">
        <v>2135</v>
      </c>
      <c r="AB120" s="17" t="s">
        <v>2136</v>
      </c>
      <c r="AC120" s="17" t="s">
        <v>2137</v>
      </c>
      <c r="AD120" s="19">
        <v>700000</v>
      </c>
      <c r="AE120" s="19"/>
      <c r="AF120" s="19">
        <v>700000</v>
      </c>
      <c r="AG120" s="1">
        <v>0</v>
      </c>
      <c r="AH120" s="1">
        <v>51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6</v>
      </c>
      <c r="AP120" s="1">
        <v>1</v>
      </c>
      <c r="AQ120" s="1">
        <v>0</v>
      </c>
      <c r="AR120" s="1">
        <v>0</v>
      </c>
      <c r="AS120" s="1">
        <v>51</v>
      </c>
      <c r="AT120" s="17" t="s">
        <v>1000</v>
      </c>
      <c r="AU120" t="s">
        <v>1001</v>
      </c>
      <c r="AV120" t="s">
        <v>1027</v>
      </c>
      <c r="AW120" t="str" cm="1">
        <f t="array" ref="AW120">_xlfn.IFS(AU120=" Housing Innovations in Energy Efficiency ", "HIEE", AU120=" State Housing Trust Fund ", "VHTF", AU120="", "", AU120=" Permanent Supportive Housing ", "PSH")</f>
        <v>VHTF</v>
      </c>
      <c r="AY120" t="e">
        <f>VLOOKUP(B120,'[1]Portfolio Tableau Data'!$C:$I,6,FALSE)</f>
        <v>#N/A</v>
      </c>
      <c r="AZ120" t="e">
        <f>VLOOKUP(B120,'[1]Portfolio Tableau Data'!$C:$I,7,FALSE)</f>
        <v>#N/A</v>
      </c>
      <c r="BA120" t="str">
        <f>CONCATENATE(BC120,BD120)</f>
        <v>FY 2022</v>
      </c>
      <c r="BC120" t="s">
        <v>1003</v>
      </c>
      <c r="BD120">
        <v>2022</v>
      </c>
    </row>
    <row r="121" spans="1:56">
      <c r="A121" s="17" t="s">
        <v>2138</v>
      </c>
      <c r="B121" s="17" t="s">
        <v>476</v>
      </c>
      <c r="C121" s="17" t="s">
        <v>1010</v>
      </c>
      <c r="D121" s="17" t="s">
        <v>1011</v>
      </c>
      <c r="E121" s="17" t="s">
        <v>324</v>
      </c>
      <c r="F121" s="17" t="s">
        <v>1814</v>
      </c>
      <c r="G121" s="17" t="s">
        <v>1815</v>
      </c>
      <c r="H121" s="17" t="s">
        <v>998</v>
      </c>
      <c r="I121" s="17" t="s">
        <v>1816</v>
      </c>
      <c r="J121" s="17" t="s">
        <v>2139</v>
      </c>
      <c r="K121" s="17" t="s">
        <v>2077</v>
      </c>
      <c r="L121" s="17" t="s">
        <v>2140</v>
      </c>
      <c r="M121" s="17" t="s">
        <v>2141</v>
      </c>
      <c r="N121" s="17" t="s">
        <v>2142</v>
      </c>
      <c r="O121" s="17" t="s">
        <v>2018</v>
      </c>
      <c r="P121" s="18" t="s">
        <v>68</v>
      </c>
      <c r="Q121" s="17" t="s">
        <v>1006</v>
      </c>
      <c r="R121" s="17" t="s">
        <v>17</v>
      </c>
      <c r="S121" s="17" t="s">
        <v>2019</v>
      </c>
      <c r="T121" s="17" t="s">
        <v>1541</v>
      </c>
      <c r="U121" s="17" t="s">
        <v>1066</v>
      </c>
      <c r="V121" s="17" t="s">
        <v>1822</v>
      </c>
      <c r="W121" s="17" t="s">
        <v>1823</v>
      </c>
      <c r="X121" s="17" t="s">
        <v>995</v>
      </c>
      <c r="Y121" s="17" t="s">
        <v>1824</v>
      </c>
      <c r="Z121" s="17" t="s">
        <v>1825</v>
      </c>
      <c r="AA121" s="17" t="s">
        <v>1825</v>
      </c>
      <c r="AB121" s="17" t="s">
        <v>2143</v>
      </c>
      <c r="AC121" s="17" t="s">
        <v>2144</v>
      </c>
      <c r="AD121" s="19">
        <v>900000</v>
      </c>
      <c r="AE121" s="19">
        <v>900000</v>
      </c>
      <c r="AF121" s="19">
        <v>0</v>
      </c>
      <c r="AG121" s="1">
        <v>21</v>
      </c>
      <c r="AH121" s="1">
        <v>61</v>
      </c>
      <c r="AI121" s="1">
        <v>0</v>
      </c>
      <c r="AJ121" s="1">
        <v>0</v>
      </c>
      <c r="AK121" s="1">
        <v>0</v>
      </c>
      <c r="AL121" s="1">
        <v>0</v>
      </c>
      <c r="AM121" s="1">
        <v>9</v>
      </c>
      <c r="AN121" s="1">
        <v>8</v>
      </c>
      <c r="AO121" s="1">
        <v>2</v>
      </c>
      <c r="AP121" s="1">
        <v>2</v>
      </c>
      <c r="AQ121" s="1">
        <v>0</v>
      </c>
      <c r="AR121" s="1">
        <v>0</v>
      </c>
      <c r="AS121" s="1">
        <v>82</v>
      </c>
      <c r="AT121" s="17" t="s">
        <v>1000</v>
      </c>
      <c r="AU121" t="s">
        <v>1001</v>
      </c>
      <c r="AV121" t="s">
        <v>1027</v>
      </c>
      <c r="AW121" t="str" cm="1">
        <f t="array" ref="AW121">_xlfn.IFS(AU121=" Housing Innovations in Energy Efficiency ", "HIEE", AU121=" State Housing Trust Fund ", "VHTF", AU121="", "", AU121=" Permanent Supportive Housing ", "PSH")</f>
        <v>VHTF</v>
      </c>
      <c r="AY121" t="e">
        <f>VLOOKUP(B121,'[1]Portfolio Tableau Data'!$C:$I,6,FALSE)</f>
        <v>#N/A</v>
      </c>
      <c r="AZ121" t="e">
        <f>VLOOKUP(B121,'[1]Portfolio Tableau Data'!$C:$I,7,FALSE)</f>
        <v>#N/A</v>
      </c>
      <c r="BA121" t="str">
        <f>CONCATENATE(BC121,BD121)</f>
        <v>FY 2022</v>
      </c>
      <c r="BC121" t="s">
        <v>1003</v>
      </c>
      <c r="BD121">
        <v>2022</v>
      </c>
    </row>
    <row r="122" spans="1:56">
      <c r="A122" s="17" t="s">
        <v>2145</v>
      </c>
      <c r="B122" s="17" t="s">
        <v>671</v>
      </c>
      <c r="C122" s="17" t="s">
        <v>979</v>
      </c>
      <c r="D122" s="17" t="s">
        <v>980</v>
      </c>
      <c r="E122" s="17" t="s">
        <v>324</v>
      </c>
      <c r="F122" s="17" t="s">
        <v>1814</v>
      </c>
      <c r="G122" s="17" t="s">
        <v>1815</v>
      </c>
      <c r="H122" s="17" t="s">
        <v>998</v>
      </c>
      <c r="I122" s="17" t="s">
        <v>1816</v>
      </c>
      <c r="J122" s="17" t="s">
        <v>2146</v>
      </c>
      <c r="K122" s="17" t="s">
        <v>1335</v>
      </c>
      <c r="L122" s="17" t="s">
        <v>1965</v>
      </c>
      <c r="M122" s="17" t="s">
        <v>2141</v>
      </c>
      <c r="N122" s="17" t="s">
        <v>2142</v>
      </c>
      <c r="O122" s="17" t="s">
        <v>2018</v>
      </c>
      <c r="P122" s="18" t="s">
        <v>68</v>
      </c>
      <c r="Q122" s="17" t="s">
        <v>1006</v>
      </c>
      <c r="R122" s="17" t="s">
        <v>17</v>
      </c>
      <c r="S122" s="17" t="s">
        <v>2019</v>
      </c>
      <c r="T122" s="17" t="s">
        <v>1541</v>
      </c>
      <c r="U122" s="17" t="s">
        <v>1066</v>
      </c>
      <c r="V122" s="17" t="s">
        <v>2147</v>
      </c>
      <c r="W122" s="17" t="s">
        <v>1907</v>
      </c>
      <c r="X122" s="17" t="s">
        <v>1201</v>
      </c>
      <c r="Y122" s="17" t="s">
        <v>2148</v>
      </c>
      <c r="Z122" s="17" t="s">
        <v>2149</v>
      </c>
      <c r="AA122" s="17" t="s">
        <v>998</v>
      </c>
      <c r="AB122" s="17" t="s">
        <v>2150</v>
      </c>
      <c r="AC122" s="17" t="s">
        <v>2019</v>
      </c>
      <c r="AD122" s="19">
        <v>900000</v>
      </c>
      <c r="AE122" s="19"/>
      <c r="AF122" s="19">
        <v>900000</v>
      </c>
      <c r="AG122" s="1">
        <v>12</v>
      </c>
      <c r="AH122" s="1">
        <v>24</v>
      </c>
      <c r="AI122" s="1">
        <v>12</v>
      </c>
      <c r="AJ122" s="1">
        <v>0</v>
      </c>
      <c r="AK122" s="1">
        <v>0</v>
      </c>
      <c r="AL122" s="1">
        <v>0</v>
      </c>
      <c r="AM122" s="1">
        <v>6</v>
      </c>
      <c r="AN122" s="1">
        <v>5</v>
      </c>
      <c r="AO122" s="1">
        <v>5</v>
      </c>
      <c r="AP122" s="1">
        <v>2</v>
      </c>
      <c r="AQ122" s="1">
        <v>0</v>
      </c>
      <c r="AR122" s="1">
        <v>0</v>
      </c>
      <c r="AS122" s="1">
        <v>48</v>
      </c>
      <c r="AT122" s="17" t="s">
        <v>1000</v>
      </c>
      <c r="AU122" t="s">
        <v>1001</v>
      </c>
      <c r="AV122" t="s">
        <v>1002</v>
      </c>
      <c r="AW122" t="str" cm="1">
        <f t="array" ref="AW122">_xlfn.IFS(AU122=" Housing Innovations in Energy Efficiency ", "HIEE", AU122=" State Housing Trust Fund ", "VHTF", AU122="", "", AU122=" Permanent Supportive Housing ", "PSH")</f>
        <v>VHTF</v>
      </c>
      <c r="AY122" t="e">
        <f>VLOOKUP(B122,'[1]Portfolio Tableau Data'!$C:$I,6,FALSE)</f>
        <v>#N/A</v>
      </c>
      <c r="AZ122" t="e">
        <f>VLOOKUP(B122,'[1]Portfolio Tableau Data'!$C:$I,7,FALSE)</f>
        <v>#N/A</v>
      </c>
      <c r="BA122" t="str">
        <f>CONCATENATE(BC122,BD122)</f>
        <v>FY 2023</v>
      </c>
      <c r="BC122" t="s">
        <v>1003</v>
      </c>
      <c r="BD122">
        <v>2023</v>
      </c>
    </row>
    <row r="123" spans="1:56">
      <c r="A123" s="17" t="s">
        <v>2151</v>
      </c>
      <c r="B123" s="17" t="s">
        <v>673</v>
      </c>
      <c r="C123" s="17" t="s">
        <v>979</v>
      </c>
      <c r="D123" s="17" t="s">
        <v>980</v>
      </c>
      <c r="E123" s="17" t="s">
        <v>523</v>
      </c>
      <c r="F123" s="17" t="s">
        <v>1078</v>
      </c>
      <c r="G123" s="17" t="s">
        <v>1059</v>
      </c>
      <c r="H123" s="17" t="s">
        <v>983</v>
      </c>
      <c r="I123" s="17" t="s">
        <v>1060</v>
      </c>
      <c r="J123" s="17" t="s">
        <v>2152</v>
      </c>
      <c r="K123" s="17" t="s">
        <v>1090</v>
      </c>
      <c r="L123" s="17" t="s">
        <v>2153</v>
      </c>
      <c r="M123" s="17" t="s">
        <v>2154</v>
      </c>
      <c r="N123" s="17" t="s">
        <v>1715</v>
      </c>
      <c r="O123" s="17" t="s">
        <v>2155</v>
      </c>
      <c r="P123" s="18" t="s">
        <v>68</v>
      </c>
      <c r="Q123" s="17" t="s">
        <v>2156</v>
      </c>
      <c r="R123" s="17" t="s">
        <v>17</v>
      </c>
      <c r="S123" s="17" t="s">
        <v>1638</v>
      </c>
      <c r="T123" s="17" t="s">
        <v>1519</v>
      </c>
      <c r="U123" s="17" t="s">
        <v>1066</v>
      </c>
      <c r="V123" s="17" t="s">
        <v>1082</v>
      </c>
      <c r="W123" s="17" t="s">
        <v>1083</v>
      </c>
      <c r="X123" s="17" t="s">
        <v>995</v>
      </c>
      <c r="Y123" s="17" t="s">
        <v>1084</v>
      </c>
      <c r="Z123" s="17" t="s">
        <v>1085</v>
      </c>
      <c r="AA123" s="17" t="s">
        <v>998</v>
      </c>
      <c r="AB123" s="17" t="s">
        <v>2157</v>
      </c>
      <c r="AC123" s="17" t="s">
        <v>1638</v>
      </c>
      <c r="AD123" s="19">
        <v>700000</v>
      </c>
      <c r="AE123" s="19"/>
      <c r="AF123" s="19">
        <v>700000</v>
      </c>
      <c r="AG123" s="1">
        <v>0</v>
      </c>
      <c r="AH123" s="1">
        <v>40</v>
      </c>
      <c r="AI123" s="1">
        <v>40</v>
      </c>
      <c r="AJ123" s="1">
        <v>0</v>
      </c>
      <c r="AK123" s="1">
        <v>0</v>
      </c>
      <c r="AL123" s="1">
        <v>0</v>
      </c>
      <c r="AM123" s="1">
        <v>0</v>
      </c>
      <c r="AN123" s="1">
        <v>8</v>
      </c>
      <c r="AO123" s="1">
        <v>12</v>
      </c>
      <c r="AP123" s="1">
        <v>2</v>
      </c>
      <c r="AQ123" s="1">
        <v>0</v>
      </c>
      <c r="AR123" s="1">
        <v>0</v>
      </c>
      <c r="AS123" s="1">
        <v>80</v>
      </c>
      <c r="AT123" s="17" t="s">
        <v>1000</v>
      </c>
      <c r="AU123" t="s">
        <v>1001</v>
      </c>
      <c r="AV123" t="s">
        <v>1002</v>
      </c>
      <c r="AW123" t="str" cm="1">
        <f t="array" ref="AW123">_xlfn.IFS(AU123=" Housing Innovations in Energy Efficiency ", "HIEE", AU123=" State Housing Trust Fund ", "VHTF", AU123="", "", AU123=" Permanent Supportive Housing ", "PSH")</f>
        <v>VHTF</v>
      </c>
      <c r="AY123" t="e">
        <f>VLOOKUP(B123,'[1]Portfolio Tableau Data'!$C:$I,6,FALSE)</f>
        <v>#N/A</v>
      </c>
      <c r="AZ123" t="e">
        <f>VLOOKUP(B123,'[1]Portfolio Tableau Data'!$C:$I,7,FALSE)</f>
        <v>#N/A</v>
      </c>
      <c r="BA123" t="str">
        <f>CONCATENATE(BC123,BD123)</f>
        <v>FY 2023</v>
      </c>
      <c r="BC123" t="s">
        <v>1003</v>
      </c>
      <c r="BD123">
        <v>2023</v>
      </c>
    </row>
    <row r="124" spans="1:56">
      <c r="A124" s="17" t="s">
        <v>2158</v>
      </c>
      <c r="B124" s="17" t="s">
        <v>2159</v>
      </c>
      <c r="C124" s="17" t="s">
        <v>1029</v>
      </c>
      <c r="D124" s="17" t="s">
        <v>1030</v>
      </c>
      <c r="E124" s="17" t="s">
        <v>523</v>
      </c>
      <c r="F124" s="17" t="s">
        <v>1078</v>
      </c>
      <c r="G124" s="17" t="s">
        <v>1059</v>
      </c>
      <c r="H124" s="17" t="s">
        <v>983</v>
      </c>
      <c r="I124" s="17" t="s">
        <v>1060</v>
      </c>
      <c r="J124" s="17" t="s">
        <v>2160</v>
      </c>
      <c r="K124" s="17" t="s">
        <v>1034</v>
      </c>
      <c r="L124" s="17" t="s">
        <v>1306</v>
      </c>
      <c r="M124" s="17" t="s">
        <v>2161</v>
      </c>
      <c r="N124" s="17" t="s">
        <v>1715</v>
      </c>
      <c r="O124" s="17" t="s">
        <v>2155</v>
      </c>
      <c r="P124" s="18" t="s">
        <v>68</v>
      </c>
      <c r="Q124" s="17" t="s">
        <v>1081</v>
      </c>
      <c r="R124" s="17" t="s">
        <v>17</v>
      </c>
      <c r="S124" s="17" t="s">
        <v>1638</v>
      </c>
      <c r="T124" s="17" t="s">
        <v>1519</v>
      </c>
      <c r="U124" s="17" t="s">
        <v>1066</v>
      </c>
      <c r="V124" s="17" t="s">
        <v>1082</v>
      </c>
      <c r="W124" s="17" t="s">
        <v>1083</v>
      </c>
      <c r="X124" s="17" t="s">
        <v>995</v>
      </c>
      <c r="Y124" s="17" t="s">
        <v>1084</v>
      </c>
      <c r="Z124" s="17" t="s">
        <v>1085</v>
      </c>
      <c r="AA124" s="17" t="s">
        <v>998</v>
      </c>
      <c r="AB124" s="17" t="s">
        <v>2162</v>
      </c>
      <c r="AC124" s="17" t="s">
        <v>1638</v>
      </c>
      <c r="AD124" s="19">
        <v>700000</v>
      </c>
      <c r="AE124" s="19"/>
      <c r="AF124" s="19">
        <v>700000</v>
      </c>
      <c r="AG124" s="1">
        <v>0</v>
      </c>
      <c r="AH124" s="1">
        <v>75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6</v>
      </c>
      <c r="AP124" s="1">
        <v>2</v>
      </c>
      <c r="AQ124" s="1">
        <v>8</v>
      </c>
      <c r="AR124" s="1">
        <v>0</v>
      </c>
      <c r="AS124" s="1">
        <v>75</v>
      </c>
      <c r="AT124" s="17" t="s">
        <v>1000</v>
      </c>
      <c r="AU124" t="s">
        <v>1001</v>
      </c>
      <c r="AV124" t="s">
        <v>1045</v>
      </c>
      <c r="AW124" t="str" cm="1">
        <f t="array" ref="AW124">_xlfn.IFS(AU124=" Housing Innovations in Energy Efficiency ", "HIEE", AU124=" State Housing Trust Fund ", "VHTF", AU124="", "", AU124=" Permanent Supportive Housing ", "PSH")</f>
        <v>VHTF</v>
      </c>
      <c r="AY124" t="e">
        <f>VLOOKUP(B124,'[1]Portfolio Tableau Data'!$C:$I,6,FALSE)</f>
        <v>#N/A</v>
      </c>
      <c r="AZ124" t="e">
        <f>VLOOKUP(B124,'[1]Portfolio Tableau Data'!$C:$I,7,FALSE)</f>
        <v>#N/A</v>
      </c>
      <c r="BA124" t="str">
        <f>CONCATENATE(BC124,BD124)</f>
        <v>FY 2024</v>
      </c>
      <c r="BC124" t="s">
        <v>1003</v>
      </c>
      <c r="BD124">
        <v>2024</v>
      </c>
    </row>
    <row r="125" spans="1:56">
      <c r="A125" s="17" t="s">
        <v>2163</v>
      </c>
      <c r="B125" s="17" t="s">
        <v>2164</v>
      </c>
      <c r="C125" s="17" t="s">
        <v>1029</v>
      </c>
      <c r="D125" s="17" t="s">
        <v>1030</v>
      </c>
      <c r="E125" s="17" t="s">
        <v>523</v>
      </c>
      <c r="F125" s="17" t="s">
        <v>1078</v>
      </c>
      <c r="G125" s="17" t="s">
        <v>1059</v>
      </c>
      <c r="H125" s="17" t="s">
        <v>983</v>
      </c>
      <c r="I125" s="17" t="s">
        <v>1060</v>
      </c>
      <c r="J125" s="17" t="s">
        <v>2165</v>
      </c>
      <c r="K125" s="17" t="s">
        <v>1034</v>
      </c>
      <c r="L125" s="17" t="s">
        <v>1306</v>
      </c>
      <c r="M125" s="17" t="s">
        <v>2166</v>
      </c>
      <c r="N125" s="17" t="s">
        <v>1715</v>
      </c>
      <c r="O125" s="17" t="s">
        <v>2155</v>
      </c>
      <c r="P125" s="18" t="s">
        <v>68</v>
      </c>
      <c r="Q125" s="17" t="s">
        <v>989</v>
      </c>
      <c r="R125" s="17" t="s">
        <v>17</v>
      </c>
      <c r="S125" s="17" t="s">
        <v>1638</v>
      </c>
      <c r="T125" s="17" t="s">
        <v>1519</v>
      </c>
      <c r="U125" s="17" t="s">
        <v>1066</v>
      </c>
      <c r="V125" s="17" t="s">
        <v>1082</v>
      </c>
      <c r="W125" s="17" t="s">
        <v>1083</v>
      </c>
      <c r="X125" s="17" t="s">
        <v>995</v>
      </c>
      <c r="Y125" s="17" t="s">
        <v>1084</v>
      </c>
      <c r="Z125" s="17" t="s">
        <v>1085</v>
      </c>
      <c r="AA125" s="17" t="s">
        <v>998</v>
      </c>
      <c r="AB125" s="17" t="s">
        <v>2167</v>
      </c>
      <c r="AC125" s="17" t="s">
        <v>1638</v>
      </c>
      <c r="AD125" s="19">
        <v>700000</v>
      </c>
      <c r="AE125" s="19"/>
      <c r="AF125" s="19">
        <v>700000</v>
      </c>
      <c r="AG125" s="1">
        <v>4</v>
      </c>
      <c r="AH125" s="1">
        <v>36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6</v>
      </c>
      <c r="AP125" s="1">
        <v>1</v>
      </c>
      <c r="AQ125" s="1">
        <v>4</v>
      </c>
      <c r="AR125" s="1">
        <v>0</v>
      </c>
      <c r="AS125" s="1">
        <v>40</v>
      </c>
      <c r="AT125" s="17" t="s">
        <v>1000</v>
      </c>
      <c r="AU125" t="s">
        <v>1001</v>
      </c>
      <c r="AV125" t="s">
        <v>1045</v>
      </c>
      <c r="AW125" t="str" cm="1">
        <f t="array" ref="AW125">_xlfn.IFS(AU125=" Housing Innovations in Energy Efficiency ", "HIEE", AU125=" State Housing Trust Fund ", "VHTF", AU125="", "", AU125=" Permanent Supportive Housing ", "PSH")</f>
        <v>VHTF</v>
      </c>
      <c r="AY125" t="e">
        <f>VLOOKUP(B125,'[1]Portfolio Tableau Data'!$C:$I,6,FALSE)</f>
        <v>#N/A</v>
      </c>
      <c r="AZ125" t="e">
        <f>VLOOKUP(B125,'[1]Portfolio Tableau Data'!$C:$I,7,FALSE)</f>
        <v>#N/A</v>
      </c>
      <c r="BA125" t="str">
        <f>CONCATENATE(BC125,BD125)</f>
        <v>FY 2024</v>
      </c>
      <c r="BC125" t="s">
        <v>1003</v>
      </c>
      <c r="BD125">
        <v>2024</v>
      </c>
    </row>
    <row r="126" spans="1:56">
      <c r="A126" s="17" t="s">
        <v>2168</v>
      </c>
      <c r="B126" s="17" t="s">
        <v>562</v>
      </c>
      <c r="C126" s="17" t="s">
        <v>979</v>
      </c>
      <c r="D126" s="17" t="s">
        <v>980</v>
      </c>
      <c r="E126" s="17" t="s">
        <v>523</v>
      </c>
      <c r="F126" s="17" t="s">
        <v>1078</v>
      </c>
      <c r="G126" s="17" t="s">
        <v>1059</v>
      </c>
      <c r="H126" s="17" t="s">
        <v>983</v>
      </c>
      <c r="I126" s="17" t="s">
        <v>1060</v>
      </c>
      <c r="J126" s="17" t="s">
        <v>2169</v>
      </c>
      <c r="K126" s="17" t="s">
        <v>986</v>
      </c>
      <c r="L126" s="17" t="s">
        <v>1049</v>
      </c>
      <c r="M126" s="17" t="s">
        <v>2170</v>
      </c>
      <c r="N126" s="17" t="s">
        <v>1715</v>
      </c>
      <c r="O126" s="17" t="s">
        <v>2155</v>
      </c>
      <c r="P126" s="18" t="s">
        <v>68</v>
      </c>
      <c r="Q126" s="17" t="s">
        <v>989</v>
      </c>
      <c r="R126" s="17" t="s">
        <v>17</v>
      </c>
      <c r="S126" s="17" t="s">
        <v>1638</v>
      </c>
      <c r="T126" s="17" t="s">
        <v>1519</v>
      </c>
      <c r="U126" s="17" t="s">
        <v>1066</v>
      </c>
      <c r="V126" s="17" t="s">
        <v>1082</v>
      </c>
      <c r="W126" s="17" t="s">
        <v>1083</v>
      </c>
      <c r="X126" s="17" t="s">
        <v>995</v>
      </c>
      <c r="Y126" s="17" t="s">
        <v>1084</v>
      </c>
      <c r="Z126" s="17" t="s">
        <v>1085</v>
      </c>
      <c r="AA126" s="17" t="s">
        <v>998</v>
      </c>
      <c r="AB126" s="17" t="s">
        <v>2171</v>
      </c>
      <c r="AC126" s="17" t="s">
        <v>1638</v>
      </c>
      <c r="AD126" s="19">
        <v>700000</v>
      </c>
      <c r="AE126" s="19"/>
      <c r="AF126" s="19">
        <v>700000</v>
      </c>
      <c r="AG126" s="1">
        <v>8</v>
      </c>
      <c r="AH126" s="1">
        <v>72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12</v>
      </c>
      <c r="AP126" s="1">
        <v>2</v>
      </c>
      <c r="AQ126" s="1">
        <v>8</v>
      </c>
      <c r="AR126" s="1">
        <v>0</v>
      </c>
      <c r="AS126" s="1">
        <v>80</v>
      </c>
      <c r="AT126" s="17" t="s">
        <v>1000</v>
      </c>
      <c r="AU126" t="s">
        <v>1001</v>
      </c>
      <c r="AV126" t="s">
        <v>1002</v>
      </c>
      <c r="AW126" t="str" cm="1">
        <f t="array" ref="AW126">_xlfn.IFS(AU126=" Housing Innovations in Energy Efficiency ", "HIEE", AU126=" State Housing Trust Fund ", "VHTF", AU126="", "", AU126=" Permanent Supportive Housing ", "PSH")</f>
        <v>VHTF</v>
      </c>
      <c r="AY126" t="e">
        <f>VLOOKUP(B126,'[1]Portfolio Tableau Data'!$C:$I,6,FALSE)</f>
        <v>#N/A</v>
      </c>
      <c r="AZ126" t="e">
        <f>VLOOKUP(B126,'[1]Portfolio Tableau Data'!$C:$I,7,FALSE)</f>
        <v>#N/A</v>
      </c>
      <c r="BA126" t="str">
        <f>CONCATENATE(BC126,BD126)</f>
        <v>FY 2023</v>
      </c>
      <c r="BC126" t="s">
        <v>1003</v>
      </c>
      <c r="BD126">
        <v>2023</v>
      </c>
    </row>
    <row r="127" spans="1:56">
      <c r="A127" s="17" t="s">
        <v>2172</v>
      </c>
      <c r="B127" s="17" t="s">
        <v>564</v>
      </c>
      <c r="C127" s="17" t="s">
        <v>979</v>
      </c>
      <c r="D127" s="17" t="s">
        <v>980</v>
      </c>
      <c r="E127" s="17" t="s">
        <v>48</v>
      </c>
      <c r="F127" s="17" t="s">
        <v>1689</v>
      </c>
      <c r="G127" s="17" t="s">
        <v>1690</v>
      </c>
      <c r="H127" s="17" t="s">
        <v>983</v>
      </c>
      <c r="I127" s="17" t="s">
        <v>1691</v>
      </c>
      <c r="J127" s="17" t="s">
        <v>2173</v>
      </c>
      <c r="K127" s="17" t="s">
        <v>986</v>
      </c>
      <c r="L127" s="17" t="s">
        <v>987</v>
      </c>
      <c r="M127" s="17" t="s">
        <v>2174</v>
      </c>
      <c r="N127" s="17" t="s">
        <v>1690</v>
      </c>
      <c r="O127" s="17" t="s">
        <v>1691</v>
      </c>
      <c r="P127" s="18" t="s">
        <v>68</v>
      </c>
      <c r="Q127" s="17" t="s">
        <v>1228</v>
      </c>
      <c r="R127" s="17" t="s">
        <v>17</v>
      </c>
      <c r="S127" s="17" t="s">
        <v>1842</v>
      </c>
      <c r="T127" s="17" t="s">
        <v>1696</v>
      </c>
      <c r="U127" s="17" t="s">
        <v>1397</v>
      </c>
      <c r="V127" s="17" t="s">
        <v>1697</v>
      </c>
      <c r="W127" s="17" t="s">
        <v>1698</v>
      </c>
      <c r="X127" s="17" t="s">
        <v>995</v>
      </c>
      <c r="Y127" s="17" t="s">
        <v>1699</v>
      </c>
      <c r="Z127" s="17" t="s">
        <v>1700</v>
      </c>
      <c r="AA127" s="17" t="s">
        <v>1701</v>
      </c>
      <c r="AB127" s="17" t="s">
        <v>2175</v>
      </c>
      <c r="AC127" s="17" t="s">
        <v>1842</v>
      </c>
      <c r="AD127" s="19">
        <v>2700000</v>
      </c>
      <c r="AE127" s="19"/>
      <c r="AF127" s="19">
        <v>2700000</v>
      </c>
      <c r="AG127" s="1">
        <v>6</v>
      </c>
      <c r="AH127" s="1">
        <v>24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10</v>
      </c>
      <c r="AO127" s="1">
        <v>4</v>
      </c>
      <c r="AP127" s="1">
        <v>1</v>
      </c>
      <c r="AQ127" s="1">
        <v>4</v>
      </c>
      <c r="AR127" s="1">
        <v>0</v>
      </c>
      <c r="AS127" s="1">
        <v>30</v>
      </c>
      <c r="AT127" s="17" t="s">
        <v>1000</v>
      </c>
      <c r="AU127" t="s">
        <v>1001</v>
      </c>
      <c r="AV127" t="s">
        <v>1002</v>
      </c>
      <c r="AW127" t="str" cm="1">
        <f t="array" ref="AW127">_xlfn.IFS(AU127=" Housing Innovations in Energy Efficiency ", "HIEE", AU127=" State Housing Trust Fund ", "VHTF", AU127="", "", AU127=" Permanent Supportive Housing ", "PSH")</f>
        <v>VHTF</v>
      </c>
      <c r="AY127" t="e">
        <f>VLOOKUP(B127,'[1]Portfolio Tableau Data'!$C:$I,6,FALSE)</f>
        <v>#N/A</v>
      </c>
      <c r="AZ127" t="e">
        <f>VLOOKUP(B127,'[1]Portfolio Tableau Data'!$C:$I,7,FALSE)</f>
        <v>#N/A</v>
      </c>
      <c r="BA127" t="str">
        <f>CONCATENATE(BC127,BD127)</f>
        <v>FY 2023</v>
      </c>
      <c r="BB127" s="13" t="s">
        <v>69</v>
      </c>
      <c r="BC127" t="s">
        <v>1003</v>
      </c>
      <c r="BD127">
        <v>2023</v>
      </c>
    </row>
    <row r="128" spans="1:56">
      <c r="A128" s="17" t="s">
        <v>2176</v>
      </c>
      <c r="B128" s="17" t="s">
        <v>566</v>
      </c>
      <c r="C128" s="17" t="s">
        <v>1116</v>
      </c>
      <c r="D128" s="17" t="s">
        <v>1117</v>
      </c>
      <c r="E128" s="17" t="s">
        <v>220</v>
      </c>
      <c r="F128" s="17" t="s">
        <v>1302</v>
      </c>
      <c r="G128" s="17" t="s">
        <v>1303</v>
      </c>
      <c r="H128" s="17" t="s">
        <v>983</v>
      </c>
      <c r="I128" s="17" t="s">
        <v>1304</v>
      </c>
      <c r="J128" s="17" t="s">
        <v>998</v>
      </c>
      <c r="K128" s="17" t="s">
        <v>2177</v>
      </c>
      <c r="L128" s="17" t="s">
        <v>2178</v>
      </c>
      <c r="M128" s="17" t="s">
        <v>2179</v>
      </c>
      <c r="N128" s="17" t="s">
        <v>2142</v>
      </c>
      <c r="O128" s="17" t="s">
        <v>2018</v>
      </c>
      <c r="P128" s="18" t="str">
        <f>VLOOKUP(B128,Sheet1!A:C,2,FALSE)</f>
        <v>Rental New Construction</v>
      </c>
      <c r="Q128" s="17" t="s">
        <v>989</v>
      </c>
      <c r="R128" s="17" t="s">
        <v>998</v>
      </c>
      <c r="S128" s="17" t="s">
        <v>2019</v>
      </c>
      <c r="T128" s="17" t="s">
        <v>1541</v>
      </c>
      <c r="U128" s="17" t="s">
        <v>1066</v>
      </c>
      <c r="V128" s="17" t="s">
        <v>1309</v>
      </c>
      <c r="W128" s="17" t="s">
        <v>1310</v>
      </c>
      <c r="X128" s="17" t="s">
        <v>995</v>
      </c>
      <c r="Y128" s="17" t="s">
        <v>1311</v>
      </c>
      <c r="Z128" s="17" t="s">
        <v>1312</v>
      </c>
      <c r="AA128" s="17" t="s">
        <v>1312</v>
      </c>
      <c r="AB128" s="17" t="s">
        <v>2180</v>
      </c>
      <c r="AC128" s="17" t="s">
        <v>2019</v>
      </c>
      <c r="AD128" s="19">
        <f>AX128</f>
        <v>552000</v>
      </c>
      <c r="AE128" s="19"/>
      <c r="AF128" s="19"/>
      <c r="AG128" s="1">
        <v>13</v>
      </c>
      <c r="AH128" s="1">
        <v>35</v>
      </c>
      <c r="AI128" s="1">
        <v>0</v>
      </c>
      <c r="AJ128" s="1">
        <v>0</v>
      </c>
      <c r="AK128" s="1">
        <v>0</v>
      </c>
      <c r="AL128" s="1"/>
      <c r="AM128" s="1"/>
      <c r="AN128" s="1">
        <v>5</v>
      </c>
      <c r="AO128" s="1">
        <v>10</v>
      </c>
      <c r="AP128" s="1">
        <v>5</v>
      </c>
      <c r="AQ128" s="1"/>
      <c r="AR128" s="1">
        <v>0</v>
      </c>
      <c r="AS128" s="1">
        <v>48</v>
      </c>
      <c r="AT128" s="17" t="s">
        <v>1117</v>
      </c>
      <c r="AW128" t="str">
        <f>VLOOKUP(B128,'[1]Portfolio Tableau Data'!$C:$G,5,FALSE)</f>
        <v>VHTF</v>
      </c>
      <c r="AX128" s="4">
        <f>VLOOKUP(B128,'[2]Apps Tableau'!$B:$K,10,FALSE)</f>
        <v>552000</v>
      </c>
      <c r="AY128" t="str">
        <f>VLOOKUP(B128,'[1]Portfolio Tableau Data- VHTF'!$C:$I,6,FALSE)</f>
        <v>Spring 2023</v>
      </c>
      <c r="AZ128" t="str">
        <f>VLOOKUP(B128,'[1]Portfolio Tableau Data- VHTF'!$C:$I,7,FALSE)</f>
        <v>N/A</v>
      </c>
      <c r="BA128" t="s">
        <v>516</v>
      </c>
    </row>
    <row r="129" spans="1:56">
      <c r="A129" s="17" t="s">
        <v>2181</v>
      </c>
      <c r="B129" s="17" t="s">
        <v>202</v>
      </c>
      <c r="C129" s="17" t="s">
        <v>1116</v>
      </c>
      <c r="D129" s="17" t="s">
        <v>1152</v>
      </c>
      <c r="E129" s="17" t="s">
        <v>45</v>
      </c>
      <c r="F129" s="17" t="s">
        <v>1153</v>
      </c>
      <c r="G129" s="17" t="s">
        <v>1154</v>
      </c>
      <c r="H129" s="17" t="s">
        <v>983</v>
      </c>
      <c r="I129" s="17" t="s">
        <v>1155</v>
      </c>
      <c r="J129" s="17" t="s">
        <v>998</v>
      </c>
      <c r="K129" s="17" t="s">
        <v>2182</v>
      </c>
      <c r="L129" s="17" t="s">
        <v>2183</v>
      </c>
      <c r="M129" s="17" t="s">
        <v>2184</v>
      </c>
      <c r="N129" s="17" t="s">
        <v>2185</v>
      </c>
      <c r="O129" s="17" t="s">
        <v>2186</v>
      </c>
      <c r="P129" s="18" t="str">
        <f>VLOOKUP(B129,Sheet1!A:C,2,FALSE)</f>
        <v>Rental New Construction</v>
      </c>
      <c r="Q129" s="17" t="s">
        <v>1141</v>
      </c>
      <c r="R129" s="17" t="s">
        <v>998</v>
      </c>
      <c r="S129" s="17" t="s">
        <v>1269</v>
      </c>
      <c r="T129" s="17" t="s">
        <v>1162</v>
      </c>
      <c r="U129" s="17" t="s">
        <v>992</v>
      </c>
      <c r="V129" s="17" t="s">
        <v>1347</v>
      </c>
      <c r="W129" s="17" t="s">
        <v>1348</v>
      </c>
      <c r="X129" s="17" t="s">
        <v>995</v>
      </c>
      <c r="Y129" s="17" t="s">
        <v>1349</v>
      </c>
      <c r="Z129" s="17" t="s">
        <v>1350</v>
      </c>
      <c r="AA129" s="17" t="s">
        <v>998</v>
      </c>
      <c r="AB129" s="17" t="s">
        <v>2187</v>
      </c>
      <c r="AC129" s="17" t="s">
        <v>1269</v>
      </c>
      <c r="AD129" s="19">
        <f>AX129</f>
        <v>700000</v>
      </c>
      <c r="AE129" s="19"/>
      <c r="AF129" s="19"/>
      <c r="AG129" s="1">
        <v>5</v>
      </c>
      <c r="AH129" s="1">
        <v>45</v>
      </c>
      <c r="AI129" s="1">
        <v>0</v>
      </c>
      <c r="AJ129" s="1">
        <v>0</v>
      </c>
      <c r="AK129" s="1">
        <v>0</v>
      </c>
      <c r="AL129" s="1"/>
      <c r="AM129" s="1"/>
      <c r="AN129" s="1">
        <v>0</v>
      </c>
      <c r="AO129" s="1">
        <v>5</v>
      </c>
      <c r="AP129" s="1">
        <v>2</v>
      </c>
      <c r="AQ129" s="1"/>
      <c r="AR129" s="1">
        <v>0</v>
      </c>
      <c r="AS129" s="1">
        <v>50</v>
      </c>
      <c r="AT129" s="17" t="s">
        <v>1152</v>
      </c>
      <c r="AW129" t="str">
        <f>VLOOKUP(B129,'[1]Portfolio Tableau Data'!$C:$G,5,FALSE)</f>
        <v>VHTF</v>
      </c>
      <c r="AX129" s="4">
        <f>VLOOKUP(B129,'[2]Apps Tableau'!$B:$K,10,FALSE)</f>
        <v>700000</v>
      </c>
      <c r="AY129" t="str">
        <f>VLOOKUP(B129,'[1]Portfolio Tableau Data- VHTF'!$C:$I,6,FALSE)</f>
        <v>Fall 2019</v>
      </c>
      <c r="AZ129" t="str">
        <f>VLOOKUP(B129,'[1]Portfolio Tableau Data- VHTF'!$C:$I,7,FALSE)</f>
        <v>Fall 2021</v>
      </c>
      <c r="BA129" t="s">
        <v>167</v>
      </c>
      <c r="BB129" s="13" t="s">
        <v>307</v>
      </c>
    </row>
    <row r="130" spans="1:56">
      <c r="A130" s="17" t="s">
        <v>2188</v>
      </c>
      <c r="B130" s="17" t="s">
        <v>479</v>
      </c>
      <c r="C130" s="17" t="s">
        <v>1116</v>
      </c>
      <c r="D130" s="17" t="s">
        <v>1152</v>
      </c>
      <c r="E130" s="17" t="s">
        <v>45</v>
      </c>
      <c r="F130" s="17" t="s">
        <v>1153</v>
      </c>
      <c r="G130" s="17" t="s">
        <v>1154</v>
      </c>
      <c r="H130" s="17" t="s">
        <v>983</v>
      </c>
      <c r="I130" s="17" t="s">
        <v>1155</v>
      </c>
      <c r="J130" s="17" t="s">
        <v>998</v>
      </c>
      <c r="K130" s="17" t="s">
        <v>2189</v>
      </c>
      <c r="L130" s="17" t="s">
        <v>2190</v>
      </c>
      <c r="M130" s="17" t="s">
        <v>2191</v>
      </c>
      <c r="N130" s="17" t="s">
        <v>2185</v>
      </c>
      <c r="O130" s="17" t="s">
        <v>2186</v>
      </c>
      <c r="P130" s="18" t="str">
        <f>VLOOKUP(B130,Sheet1!A:C,2,FALSE)</f>
        <v>Rental New Construction</v>
      </c>
      <c r="Q130" s="17" t="s">
        <v>1268</v>
      </c>
      <c r="R130" s="17" t="s">
        <v>998</v>
      </c>
      <c r="S130" s="17" t="s">
        <v>1269</v>
      </c>
      <c r="T130" s="17" t="s">
        <v>1162</v>
      </c>
      <c r="U130" s="17" t="s">
        <v>992</v>
      </c>
      <c r="V130" s="17" t="s">
        <v>1347</v>
      </c>
      <c r="W130" s="17" t="s">
        <v>1348</v>
      </c>
      <c r="X130" s="17" t="s">
        <v>995</v>
      </c>
      <c r="Y130" s="17" t="s">
        <v>1349</v>
      </c>
      <c r="Z130" s="17" t="s">
        <v>1350</v>
      </c>
      <c r="AA130" s="17" t="s">
        <v>998</v>
      </c>
      <c r="AB130" s="17" t="s">
        <v>2192</v>
      </c>
      <c r="AC130" s="17" t="s">
        <v>1269</v>
      </c>
      <c r="AD130" s="19">
        <f>AX130</f>
        <v>900000</v>
      </c>
      <c r="AE130" s="19"/>
      <c r="AF130" s="19"/>
      <c r="AG130" s="1">
        <v>5</v>
      </c>
      <c r="AH130" s="1">
        <v>43</v>
      </c>
      <c r="AI130" s="1">
        <v>0</v>
      </c>
      <c r="AJ130" s="1">
        <v>0</v>
      </c>
      <c r="AK130" s="1">
        <v>0</v>
      </c>
      <c r="AL130" s="1"/>
      <c r="AM130" s="1"/>
      <c r="AN130" s="1">
        <v>0</v>
      </c>
      <c r="AO130" s="1">
        <v>5</v>
      </c>
      <c r="AP130" s="1">
        <v>2</v>
      </c>
      <c r="AQ130" s="1"/>
      <c r="AR130" s="1">
        <v>0</v>
      </c>
      <c r="AS130" s="1">
        <v>48</v>
      </c>
      <c r="AT130" s="17" t="s">
        <v>1152</v>
      </c>
      <c r="AW130" t="str">
        <f>VLOOKUP(B130,'[1]Portfolio Tableau Data'!$C:$G,5,FALSE)</f>
        <v>VHTF</v>
      </c>
      <c r="AX130" s="4">
        <f>VLOOKUP(B130,'[2]Apps Tableau'!$B:$K,10,FALSE)</f>
        <v>900000</v>
      </c>
      <c r="AY130" t="str">
        <f>VLOOKUP(B130,'[1]Portfolio Tableau Data- VHTF'!$C:$I,6,FALSE)</f>
        <v>Fall 2021</v>
      </c>
      <c r="AZ130" t="str">
        <f>VLOOKUP(B130,'[1]Portfolio Tableau Data- VHTF'!$C:$I,7,FALSE)</f>
        <v>N/A</v>
      </c>
      <c r="BA130" t="s">
        <v>307</v>
      </c>
    </row>
    <row r="131" spans="1:56">
      <c r="A131" s="17" t="s">
        <v>2193</v>
      </c>
      <c r="B131" s="17" t="s">
        <v>204</v>
      </c>
      <c r="C131" s="17" t="s">
        <v>1116</v>
      </c>
      <c r="D131" s="17" t="s">
        <v>1315</v>
      </c>
      <c r="E131" s="17" t="s">
        <v>243</v>
      </c>
      <c r="F131" s="17" t="s">
        <v>2194</v>
      </c>
      <c r="G131" s="17" t="s">
        <v>2195</v>
      </c>
      <c r="H131" s="17" t="s">
        <v>983</v>
      </c>
      <c r="I131" s="17" t="s">
        <v>2196</v>
      </c>
      <c r="J131" s="17" t="s">
        <v>998</v>
      </c>
      <c r="K131" s="17" t="s">
        <v>998</v>
      </c>
      <c r="L131" s="17" t="s">
        <v>998</v>
      </c>
      <c r="M131" s="17" t="s">
        <v>2197</v>
      </c>
      <c r="N131" s="17" t="s">
        <v>2198</v>
      </c>
      <c r="O131" s="17" t="s">
        <v>2196</v>
      </c>
      <c r="P131" s="18" t="s">
        <v>68</v>
      </c>
      <c r="Q131" s="17" t="s">
        <v>998</v>
      </c>
      <c r="R131" s="17" t="s">
        <v>998</v>
      </c>
      <c r="S131" s="17" t="s">
        <v>2027</v>
      </c>
      <c r="T131" s="17" t="s">
        <v>1162</v>
      </c>
      <c r="U131" s="17" t="s">
        <v>1066</v>
      </c>
      <c r="V131" s="17" t="s">
        <v>2199</v>
      </c>
      <c r="W131" s="17" t="s">
        <v>2200</v>
      </c>
      <c r="X131" s="17" t="s">
        <v>995</v>
      </c>
      <c r="Y131" s="17" t="s">
        <v>2201</v>
      </c>
      <c r="Z131" s="17" t="s">
        <v>2202</v>
      </c>
      <c r="AA131" s="17" t="s">
        <v>2202</v>
      </c>
      <c r="AB131" s="17" t="s">
        <v>2203</v>
      </c>
      <c r="AC131" s="17" t="s">
        <v>2204</v>
      </c>
      <c r="AD131" s="19">
        <v>400000</v>
      </c>
      <c r="AE131" s="19"/>
      <c r="AF131" s="19"/>
      <c r="AG131" s="21">
        <v>7</v>
      </c>
      <c r="AH131" s="21">
        <v>0</v>
      </c>
      <c r="AI131" s="21">
        <v>0</v>
      </c>
      <c r="AJ131" s="21">
        <v>0</v>
      </c>
      <c r="AK131" s="1">
        <v>0</v>
      </c>
      <c r="AL131" s="1"/>
      <c r="AM131" s="1"/>
      <c r="AN131" s="21">
        <v>7</v>
      </c>
      <c r="AO131" s="21"/>
      <c r="AP131" s="21"/>
      <c r="AQ131" s="21"/>
      <c r="AR131" s="21">
        <v>0</v>
      </c>
      <c r="AS131" s="21">
        <v>7</v>
      </c>
      <c r="AT131" s="17" t="s">
        <v>1315</v>
      </c>
      <c r="AW131" t="s">
        <v>1324</v>
      </c>
      <c r="AX131" s="4">
        <f>VLOOKUP(B131,'[2]Apps Tableau'!$B:$K,10,FALSE)</f>
        <v>0</v>
      </c>
      <c r="AY131" t="str">
        <f>VLOOKUP(B131,'[1]Portfolio Tableau Data- VHTF'!$C:$I,6,FALSE)</f>
        <v>Fall 2019</v>
      </c>
      <c r="AZ131" t="s">
        <v>2205</v>
      </c>
      <c r="BA131" t="s">
        <v>167</v>
      </c>
    </row>
    <row r="132" spans="1:56">
      <c r="A132" s="17" t="s">
        <v>2206</v>
      </c>
      <c r="B132" s="17" t="s">
        <v>132</v>
      </c>
      <c r="C132" s="17" t="s">
        <v>1116</v>
      </c>
      <c r="D132" s="17" t="s">
        <v>2207</v>
      </c>
      <c r="E132" s="17" t="s">
        <v>32</v>
      </c>
      <c r="F132" s="17" t="s">
        <v>1012</v>
      </c>
      <c r="G132" s="17" t="s">
        <v>1013</v>
      </c>
      <c r="H132" s="17" t="s">
        <v>983</v>
      </c>
      <c r="I132" s="17" t="s">
        <v>1014</v>
      </c>
      <c r="J132" s="17" t="s">
        <v>998</v>
      </c>
      <c r="K132" s="17" t="s">
        <v>2208</v>
      </c>
      <c r="L132" s="17" t="s">
        <v>2209</v>
      </c>
      <c r="M132" s="17" t="s">
        <v>2210</v>
      </c>
      <c r="N132" s="17" t="s">
        <v>2211</v>
      </c>
      <c r="O132" s="17" t="s">
        <v>2212</v>
      </c>
      <c r="P132" s="18" t="str">
        <f>VLOOKUP(B132,Sheet1!A:C,2,FALSE)</f>
        <v>Rental New Construction</v>
      </c>
      <c r="Q132" s="17" t="s">
        <v>1261</v>
      </c>
      <c r="R132" s="17" t="s">
        <v>998</v>
      </c>
      <c r="S132" s="17" t="s">
        <v>1161</v>
      </c>
      <c r="T132" s="17" t="s">
        <v>1162</v>
      </c>
      <c r="U132" s="17" t="s">
        <v>992</v>
      </c>
      <c r="V132" s="17" t="s">
        <v>1052</v>
      </c>
      <c r="W132" s="17" t="s">
        <v>1859</v>
      </c>
      <c r="X132" s="17" t="s">
        <v>1297</v>
      </c>
      <c r="Y132" s="17" t="s">
        <v>1860</v>
      </c>
      <c r="Z132" s="17" t="s">
        <v>1861</v>
      </c>
      <c r="AA132" s="17" t="s">
        <v>998</v>
      </c>
      <c r="AB132" s="17" t="s">
        <v>2213</v>
      </c>
      <c r="AC132" s="17" t="s">
        <v>1161</v>
      </c>
      <c r="AD132" s="19">
        <f>AX132</f>
        <v>700000</v>
      </c>
      <c r="AE132" s="19"/>
      <c r="AF132" s="19"/>
      <c r="AG132" s="1">
        <v>0</v>
      </c>
      <c r="AH132" s="1">
        <v>240</v>
      </c>
      <c r="AI132" s="1">
        <v>0</v>
      </c>
      <c r="AJ132" s="1">
        <v>0</v>
      </c>
      <c r="AK132" s="1">
        <v>0</v>
      </c>
      <c r="AL132" s="1"/>
      <c r="AM132" s="1"/>
      <c r="AN132" s="1">
        <v>0</v>
      </c>
      <c r="AO132" s="1">
        <v>26</v>
      </c>
      <c r="AP132" s="1">
        <v>4</v>
      </c>
      <c r="AQ132" s="1"/>
      <c r="AR132" s="1">
        <v>0</v>
      </c>
      <c r="AS132" s="1">
        <v>240</v>
      </c>
      <c r="AT132" s="17" t="s">
        <v>2207</v>
      </c>
      <c r="AW132" t="str">
        <f>VLOOKUP(B132,'[1]Portfolio Tableau Data'!$C:$G,5,FALSE)</f>
        <v>VHTF</v>
      </c>
      <c r="AX132" s="4">
        <f>VLOOKUP(B132,'[2]Apps Tableau'!$B:$K,10,FALSE)</f>
        <v>700000</v>
      </c>
      <c r="AY132" t="str">
        <f>VLOOKUP(B132,'[1]Portfolio Tableau Data- VHTF'!$C:$I,6,FALSE)</f>
        <v>Spring 2019</v>
      </c>
      <c r="AZ132" t="str">
        <f>VLOOKUP(B132,'[1]Portfolio Tableau Data- VHTF'!$C:$I,7,FALSE)</f>
        <v>N/A</v>
      </c>
      <c r="BA132" t="s">
        <v>109</v>
      </c>
    </row>
    <row r="133" spans="1:56">
      <c r="A133" s="17" t="s">
        <v>2214</v>
      </c>
      <c r="B133" s="17" t="s">
        <v>245</v>
      </c>
      <c r="C133" s="17" t="s">
        <v>1130</v>
      </c>
      <c r="D133" s="17" t="s">
        <v>1131</v>
      </c>
      <c r="E133" s="17" t="s">
        <v>246</v>
      </c>
      <c r="F133" s="17" t="s">
        <v>2215</v>
      </c>
      <c r="G133" s="17" t="s">
        <v>1013</v>
      </c>
      <c r="H133" s="17" t="s">
        <v>998</v>
      </c>
      <c r="I133" s="17" t="s">
        <v>1094</v>
      </c>
      <c r="J133" s="17" t="s">
        <v>2216</v>
      </c>
      <c r="K133" s="17" t="s">
        <v>2217</v>
      </c>
      <c r="L133" s="17" t="s">
        <v>2218</v>
      </c>
      <c r="M133" s="17" t="s">
        <v>2219</v>
      </c>
      <c r="N133" s="17" t="s">
        <v>1059</v>
      </c>
      <c r="O133" s="17" t="s">
        <v>2220</v>
      </c>
      <c r="P133" s="18" t="s">
        <v>68</v>
      </c>
      <c r="Q133" s="17" t="s">
        <v>1228</v>
      </c>
      <c r="R133" s="17" t="s">
        <v>17</v>
      </c>
      <c r="S133" s="17" t="s">
        <v>1229</v>
      </c>
      <c r="T133" s="17" t="s">
        <v>1124</v>
      </c>
      <c r="U133" s="17" t="s">
        <v>1066</v>
      </c>
      <c r="V133" s="17" t="s">
        <v>2221</v>
      </c>
      <c r="W133" s="17" t="s">
        <v>2222</v>
      </c>
      <c r="X133" s="17" t="s">
        <v>1201</v>
      </c>
      <c r="Y133" s="17" t="s">
        <v>2223</v>
      </c>
      <c r="Z133" s="17" t="s">
        <v>2224</v>
      </c>
      <c r="AA133" s="17" t="s">
        <v>998</v>
      </c>
      <c r="AB133" s="17" t="s">
        <v>2225</v>
      </c>
      <c r="AC133" s="17" t="s">
        <v>1229</v>
      </c>
      <c r="AD133" s="19">
        <v>850000</v>
      </c>
      <c r="AE133" s="19"/>
      <c r="AF133" s="19">
        <v>850000</v>
      </c>
      <c r="AG133" s="1">
        <v>0</v>
      </c>
      <c r="AH133" s="1">
        <v>50</v>
      </c>
      <c r="AI133" s="1">
        <v>0</v>
      </c>
      <c r="AJ133" s="1">
        <v>0</v>
      </c>
      <c r="AK133" s="1">
        <v>2</v>
      </c>
      <c r="AL133" s="1">
        <v>9</v>
      </c>
      <c r="AM133" s="1">
        <v>0</v>
      </c>
      <c r="AN133" s="1">
        <v>5</v>
      </c>
      <c r="AO133" s="1">
        <v>5</v>
      </c>
      <c r="AP133" s="1">
        <v>0</v>
      </c>
      <c r="AQ133" s="1">
        <v>5</v>
      </c>
      <c r="AR133" s="1">
        <v>0</v>
      </c>
      <c r="AS133" s="1">
        <v>50</v>
      </c>
      <c r="AT133" s="17" t="s">
        <v>1000</v>
      </c>
      <c r="AU133" t="s">
        <v>1001</v>
      </c>
      <c r="AV133" t="s">
        <v>1150</v>
      </c>
      <c r="AW133" t="str" cm="1">
        <f t="array" ref="AW133">_xlfn.IFS(AU133=" Housing Innovations in Energy Efficiency ", "HIEE", AU133=" State Housing Trust Fund ", "VHTF", AU133="", "", AU133=" Permanent Supportive Housing ", "PSH")</f>
        <v>VHTF</v>
      </c>
      <c r="AY133" t="e">
        <f>VLOOKUP(B133,'[1]Portfolio Tableau Data'!$C:$I,6,FALSE)</f>
        <v>#N/A</v>
      </c>
      <c r="AZ133" t="e">
        <f>VLOOKUP(B133,'[1]Portfolio Tableau Data'!$C:$I,7,FALSE)</f>
        <v>#N/A</v>
      </c>
      <c r="BA133" t="str">
        <f>CONCATENATE(BC133,BD133)</f>
        <v>FY 2021</v>
      </c>
      <c r="BC133" t="s">
        <v>1003</v>
      </c>
      <c r="BD133">
        <v>2021</v>
      </c>
    </row>
    <row r="134" spans="1:56">
      <c r="A134" s="17" t="s">
        <v>2226</v>
      </c>
      <c r="B134" s="17" t="s">
        <v>775</v>
      </c>
      <c r="C134" s="17" t="s">
        <v>1029</v>
      </c>
      <c r="D134" s="17" t="s">
        <v>1030</v>
      </c>
      <c r="E134" s="17" t="s">
        <v>53</v>
      </c>
      <c r="F134" s="17" t="s">
        <v>1799</v>
      </c>
      <c r="G134" s="17" t="s">
        <v>1800</v>
      </c>
      <c r="H134" s="17" t="s">
        <v>983</v>
      </c>
      <c r="I134" s="17" t="s">
        <v>1801</v>
      </c>
      <c r="J134" s="17" t="s">
        <v>2227</v>
      </c>
      <c r="K134" s="17" t="s">
        <v>1277</v>
      </c>
      <c r="L134" s="17" t="s">
        <v>1278</v>
      </c>
      <c r="M134" s="17" t="s">
        <v>2228</v>
      </c>
      <c r="N134" s="17" t="s">
        <v>2229</v>
      </c>
      <c r="O134" s="17" t="s">
        <v>2230</v>
      </c>
      <c r="P134" s="18" t="s">
        <v>157</v>
      </c>
      <c r="Q134" s="17" t="s">
        <v>1019</v>
      </c>
      <c r="R134" s="17" t="s">
        <v>1282</v>
      </c>
      <c r="S134" s="17" t="s">
        <v>2231</v>
      </c>
      <c r="T134" s="17" t="s">
        <v>1696</v>
      </c>
      <c r="U134" s="17" t="s">
        <v>992</v>
      </c>
      <c r="V134" s="17" t="s">
        <v>1954</v>
      </c>
      <c r="W134" s="17" t="s">
        <v>1955</v>
      </c>
      <c r="X134" s="17" t="s">
        <v>995</v>
      </c>
      <c r="Y134" s="17" t="s">
        <v>1956</v>
      </c>
      <c r="Z134" s="17" t="s">
        <v>1957</v>
      </c>
      <c r="AA134" s="17" t="s">
        <v>998</v>
      </c>
      <c r="AB134" s="17" t="s">
        <v>2232</v>
      </c>
      <c r="AC134" s="17" t="s">
        <v>2231</v>
      </c>
      <c r="AD134" s="19">
        <v>900000</v>
      </c>
      <c r="AE134" s="19"/>
      <c r="AF134" s="19"/>
      <c r="AG134" s="1">
        <v>5</v>
      </c>
      <c r="AH134" s="1">
        <v>51</v>
      </c>
      <c r="AI134" s="1">
        <v>0</v>
      </c>
      <c r="AJ134" s="1">
        <v>0</v>
      </c>
      <c r="AK134" s="1">
        <v>0</v>
      </c>
      <c r="AL134" s="1">
        <v>0</v>
      </c>
      <c r="AM134" s="1">
        <v>5</v>
      </c>
      <c r="AN134" s="1">
        <v>5</v>
      </c>
      <c r="AO134" s="1">
        <v>8</v>
      </c>
      <c r="AP134" s="1">
        <v>2</v>
      </c>
      <c r="AQ134" s="1">
        <v>0</v>
      </c>
      <c r="AR134" s="1">
        <v>0</v>
      </c>
      <c r="AS134" s="1">
        <v>56</v>
      </c>
      <c r="AT134" s="17" t="s">
        <v>1000</v>
      </c>
      <c r="AU134" t="s">
        <v>1001</v>
      </c>
      <c r="AV134" t="s">
        <v>1045</v>
      </c>
      <c r="AW134" t="str" cm="1">
        <f t="array" ref="AW134">_xlfn.IFS(AU134=" Housing Innovations in Energy Efficiency ", "HIEE", AU134=" State Housing Trust Fund ", "VHTF", AU134="", "", AU134=" Permanent Supportive Housing ", "PSH")</f>
        <v>VHTF</v>
      </c>
      <c r="AY134" t="e">
        <f>VLOOKUP(B134,'[1]Portfolio Tableau Data'!$C:$I,6,FALSE)</f>
        <v>#N/A</v>
      </c>
      <c r="AZ134" t="e">
        <f>VLOOKUP(B134,'[1]Portfolio Tableau Data'!$C:$I,7,FALSE)</f>
        <v>#N/A</v>
      </c>
      <c r="BA134" t="str">
        <f>CONCATENATE(BC134,BD134)</f>
        <v>FY 2024</v>
      </c>
      <c r="BC134" t="s">
        <v>1003</v>
      </c>
      <c r="BD134">
        <v>2024</v>
      </c>
    </row>
    <row r="135" spans="1:56">
      <c r="A135" s="17" t="s">
        <v>2233</v>
      </c>
      <c r="B135" s="17" t="s">
        <v>568</v>
      </c>
      <c r="C135" s="17" t="s">
        <v>979</v>
      </c>
      <c r="D135" s="17" t="s">
        <v>980</v>
      </c>
      <c r="E135" s="17" t="s">
        <v>14</v>
      </c>
      <c r="F135" s="17" t="s">
        <v>2234</v>
      </c>
      <c r="G135" s="17" t="s">
        <v>982</v>
      </c>
      <c r="H135" s="17" t="s">
        <v>983</v>
      </c>
      <c r="I135" s="17" t="s">
        <v>1574</v>
      </c>
      <c r="J135" s="17" t="s">
        <v>2235</v>
      </c>
      <c r="K135" s="17" t="s">
        <v>986</v>
      </c>
      <c r="L135" s="17" t="s">
        <v>987</v>
      </c>
      <c r="M135" s="17" t="s">
        <v>2236</v>
      </c>
      <c r="N135" s="17" t="s">
        <v>982</v>
      </c>
      <c r="O135" s="17" t="s">
        <v>1574</v>
      </c>
      <c r="P135" s="18" t="s">
        <v>157</v>
      </c>
      <c r="Q135" s="17" t="s">
        <v>989</v>
      </c>
      <c r="R135" s="17" t="s">
        <v>17</v>
      </c>
      <c r="S135" s="17" t="s">
        <v>990</v>
      </c>
      <c r="T135" s="17" t="s">
        <v>991</v>
      </c>
      <c r="U135" s="17" t="s">
        <v>992</v>
      </c>
      <c r="V135" s="17" t="s">
        <v>1502</v>
      </c>
      <c r="W135" s="17" t="s">
        <v>2237</v>
      </c>
      <c r="X135" s="17" t="s">
        <v>995</v>
      </c>
      <c r="Y135" s="17" t="s">
        <v>2238</v>
      </c>
      <c r="Z135" s="17" t="s">
        <v>2239</v>
      </c>
      <c r="AA135" s="17" t="s">
        <v>998</v>
      </c>
      <c r="AB135" s="17" t="s">
        <v>2240</v>
      </c>
      <c r="AC135" s="17" t="s">
        <v>990</v>
      </c>
      <c r="AD135" s="19">
        <v>900000</v>
      </c>
      <c r="AE135" s="19"/>
      <c r="AF135" s="19">
        <v>900000</v>
      </c>
      <c r="AG135" s="1">
        <v>0</v>
      </c>
      <c r="AH135" s="1">
        <v>40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6</v>
      </c>
      <c r="AO135" s="1">
        <v>6</v>
      </c>
      <c r="AP135" s="1">
        <v>1</v>
      </c>
      <c r="AQ135" s="1">
        <v>0</v>
      </c>
      <c r="AR135" s="1">
        <v>0</v>
      </c>
      <c r="AS135" s="1">
        <v>40</v>
      </c>
      <c r="AT135" s="17" t="s">
        <v>1000</v>
      </c>
      <c r="AU135" t="s">
        <v>1001</v>
      </c>
      <c r="AV135" t="s">
        <v>1002</v>
      </c>
      <c r="AW135" t="str" cm="1">
        <f t="array" ref="AW135">_xlfn.IFS(AU135=" Housing Innovations in Energy Efficiency ", "HIEE", AU135=" State Housing Trust Fund ", "VHTF", AU135="", "", AU135=" Permanent Supportive Housing ", "PSH")</f>
        <v>VHTF</v>
      </c>
      <c r="AY135" t="e">
        <f>VLOOKUP(B135,'[1]Portfolio Tableau Data'!$C:$I,6,FALSE)</f>
        <v>#N/A</v>
      </c>
      <c r="AZ135" t="e">
        <f>VLOOKUP(B135,'[1]Portfolio Tableau Data'!$C:$I,7,FALSE)</f>
        <v>#N/A</v>
      </c>
      <c r="BA135" t="str">
        <f>CONCATENATE(BC135,BD135)</f>
        <v>FY 2023</v>
      </c>
      <c r="BC135" t="s">
        <v>1003</v>
      </c>
      <c r="BD135">
        <v>2023</v>
      </c>
    </row>
    <row r="136" spans="1:56">
      <c r="A136" s="17" t="s">
        <v>2241</v>
      </c>
      <c r="B136" s="17" t="s">
        <v>179</v>
      </c>
      <c r="C136" s="17" t="s">
        <v>1357</v>
      </c>
      <c r="D136" s="17" t="s">
        <v>1358</v>
      </c>
      <c r="E136" s="17" t="s">
        <v>53</v>
      </c>
      <c r="F136" s="17" t="s">
        <v>1799</v>
      </c>
      <c r="G136" s="17" t="s">
        <v>1800</v>
      </c>
      <c r="H136" s="17" t="s">
        <v>983</v>
      </c>
      <c r="I136" s="17" t="s">
        <v>1801</v>
      </c>
      <c r="J136" s="17" t="s">
        <v>2242</v>
      </c>
      <c r="K136" s="17" t="s">
        <v>1363</v>
      </c>
      <c r="L136" s="17" t="s">
        <v>2243</v>
      </c>
      <c r="M136" s="17" t="s">
        <v>2244</v>
      </c>
      <c r="N136" s="17" t="s">
        <v>2245</v>
      </c>
      <c r="O136" s="17" t="s">
        <v>2246</v>
      </c>
      <c r="P136" s="18" t="s">
        <v>157</v>
      </c>
      <c r="Q136" s="17" t="s">
        <v>1006</v>
      </c>
      <c r="R136" s="17" t="s">
        <v>17</v>
      </c>
      <c r="S136" s="17" t="s">
        <v>2247</v>
      </c>
      <c r="T136" s="17" t="s">
        <v>1696</v>
      </c>
      <c r="U136" s="17" t="s">
        <v>992</v>
      </c>
      <c r="V136" s="17" t="s">
        <v>2248</v>
      </c>
      <c r="W136" s="17" t="s">
        <v>2249</v>
      </c>
      <c r="X136" s="17" t="s">
        <v>1297</v>
      </c>
      <c r="Y136" s="17" t="s">
        <v>2250</v>
      </c>
      <c r="Z136" s="17" t="s">
        <v>2251</v>
      </c>
      <c r="AA136" s="17" t="s">
        <v>2251</v>
      </c>
      <c r="AB136" s="17" t="s">
        <v>2252</v>
      </c>
      <c r="AC136" s="17" t="s">
        <v>2253</v>
      </c>
      <c r="AD136" s="19">
        <v>1000000</v>
      </c>
      <c r="AE136" s="19">
        <v>1000000</v>
      </c>
      <c r="AF136" s="19">
        <v>0</v>
      </c>
      <c r="AG136" s="1">
        <v>0</v>
      </c>
      <c r="AH136" s="1">
        <v>72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11</v>
      </c>
      <c r="AP136" s="1">
        <v>2</v>
      </c>
      <c r="AQ136" s="1">
        <v>0</v>
      </c>
      <c r="AR136" s="1">
        <v>0</v>
      </c>
      <c r="AS136" s="1">
        <v>72</v>
      </c>
      <c r="AT136" s="17" t="s">
        <v>1000</v>
      </c>
      <c r="AU136" t="s">
        <v>1001</v>
      </c>
      <c r="AV136" t="s">
        <v>1374</v>
      </c>
      <c r="AW136" t="str" cm="1">
        <f t="array" ref="AW136">_xlfn.IFS(AU136=" Housing Innovations in Energy Efficiency ", "HIEE", AU136=" State Housing Trust Fund ", "VHTF", AU136="", "", AU136=" Permanent Supportive Housing ", "PSH")</f>
        <v>VHTF</v>
      </c>
      <c r="AY136" t="e">
        <f>VLOOKUP(B136,'[1]Portfolio Tableau Data'!$C:$I,6,FALSE)</f>
        <v>#N/A</v>
      </c>
      <c r="AZ136" t="e">
        <f>VLOOKUP(B136,'[1]Portfolio Tableau Data'!$C:$I,7,FALSE)</f>
        <v>#N/A</v>
      </c>
      <c r="BA136" t="str">
        <f>CONCATENATE(BC136,BD136)</f>
        <v>FY 2020</v>
      </c>
      <c r="BB136" s="13" t="s">
        <v>217</v>
      </c>
      <c r="BC136" t="s">
        <v>1003</v>
      </c>
      <c r="BD136">
        <v>2020</v>
      </c>
    </row>
    <row r="137" spans="1:56">
      <c r="A137" s="17" t="s">
        <v>2254</v>
      </c>
      <c r="B137" s="17" t="s">
        <v>893</v>
      </c>
      <c r="C137" s="17" t="s">
        <v>1029</v>
      </c>
      <c r="D137" s="17" t="s">
        <v>1030</v>
      </c>
      <c r="E137" s="17" t="s">
        <v>310</v>
      </c>
      <c r="F137" s="17" t="s">
        <v>1093</v>
      </c>
      <c r="G137" s="17" t="s">
        <v>1013</v>
      </c>
      <c r="H137" s="17" t="s">
        <v>983</v>
      </c>
      <c r="I137" s="17" t="s">
        <v>1094</v>
      </c>
      <c r="J137" s="17" t="s">
        <v>2255</v>
      </c>
      <c r="K137" s="17" t="s">
        <v>1034</v>
      </c>
      <c r="L137" s="17" t="s">
        <v>1035</v>
      </c>
      <c r="M137" s="17" t="s">
        <v>2256</v>
      </c>
      <c r="N137" s="17" t="s">
        <v>1037</v>
      </c>
      <c r="O137" s="17" t="s">
        <v>1094</v>
      </c>
      <c r="P137" s="18" t="s">
        <v>68</v>
      </c>
      <c r="Q137" s="17" t="s">
        <v>1637</v>
      </c>
      <c r="R137" s="17" t="s">
        <v>17</v>
      </c>
      <c r="S137" s="17" t="s">
        <v>1020</v>
      </c>
      <c r="T137" s="17" t="s">
        <v>1021</v>
      </c>
      <c r="U137" s="17" t="s">
        <v>1066</v>
      </c>
      <c r="V137" s="17" t="s">
        <v>1099</v>
      </c>
      <c r="W137" s="17" t="s">
        <v>1100</v>
      </c>
      <c r="X137" s="17" t="s">
        <v>995</v>
      </c>
      <c r="Y137" s="17" t="s">
        <v>1101</v>
      </c>
      <c r="Z137" s="17" t="s">
        <v>1102</v>
      </c>
      <c r="AA137" s="17" t="s">
        <v>998</v>
      </c>
      <c r="AB137" s="17" t="s">
        <v>2257</v>
      </c>
      <c r="AC137" s="17" t="s">
        <v>1020</v>
      </c>
      <c r="AD137" s="19">
        <v>700000</v>
      </c>
      <c r="AE137" s="19"/>
      <c r="AF137" s="19">
        <v>700000</v>
      </c>
      <c r="AG137" s="1">
        <v>0</v>
      </c>
      <c r="AH137" s="1">
        <v>218</v>
      </c>
      <c r="AI137" s="1">
        <v>25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19</v>
      </c>
      <c r="AP137" s="1">
        <v>6</v>
      </c>
      <c r="AQ137" s="1">
        <v>0</v>
      </c>
      <c r="AR137" s="1">
        <v>0</v>
      </c>
      <c r="AS137" s="1">
        <v>243</v>
      </c>
      <c r="AT137" s="17" t="s">
        <v>1000</v>
      </c>
      <c r="AU137" t="s">
        <v>1001</v>
      </c>
      <c r="AV137" t="s">
        <v>1045</v>
      </c>
      <c r="AW137" t="str" cm="1">
        <f t="array" ref="AW137">_xlfn.IFS(AU137=" Housing Innovations in Energy Efficiency ", "HIEE", AU137=" State Housing Trust Fund ", "VHTF", AU137="", "", AU137=" Permanent Supportive Housing ", "PSH")</f>
        <v>VHTF</v>
      </c>
      <c r="AY137" t="e">
        <f>VLOOKUP(B137,'[1]Portfolio Tableau Data'!$C:$I,6,FALSE)</f>
        <v>#N/A</v>
      </c>
      <c r="AZ137" t="e">
        <f>VLOOKUP(B137,'[1]Portfolio Tableau Data'!$C:$I,7,FALSE)</f>
        <v>#N/A</v>
      </c>
      <c r="BA137" t="str">
        <f>CONCATENATE(BC137,BD137)</f>
        <v>FY 2024</v>
      </c>
      <c r="BC137" t="s">
        <v>1003</v>
      </c>
      <c r="BD137">
        <v>2024</v>
      </c>
    </row>
    <row r="138" spans="1:56">
      <c r="A138" s="17" t="s">
        <v>460</v>
      </c>
      <c r="B138" s="17" t="s">
        <v>248</v>
      </c>
      <c r="C138" s="17" t="s">
        <v>1130</v>
      </c>
      <c r="D138" s="17" t="s">
        <v>1131</v>
      </c>
      <c r="E138" s="17" t="s">
        <v>234</v>
      </c>
      <c r="F138" s="17" t="s">
        <v>1988</v>
      </c>
      <c r="G138" s="17" t="s">
        <v>1989</v>
      </c>
      <c r="H138" s="17" t="s">
        <v>998</v>
      </c>
      <c r="I138" s="17" t="s">
        <v>1990</v>
      </c>
      <c r="J138" s="17" t="s">
        <v>2258</v>
      </c>
      <c r="K138" s="17" t="s">
        <v>1343</v>
      </c>
      <c r="L138" s="17" t="s">
        <v>2259</v>
      </c>
      <c r="M138" s="17" t="s">
        <v>2260</v>
      </c>
      <c r="N138" s="17" t="s">
        <v>2261</v>
      </c>
      <c r="O138" s="17" t="s">
        <v>1820</v>
      </c>
      <c r="P138" s="18" t="s">
        <v>68</v>
      </c>
      <c r="Q138" s="17" t="s">
        <v>1006</v>
      </c>
      <c r="R138" s="17" t="s">
        <v>17</v>
      </c>
      <c r="S138" s="17" t="s">
        <v>1821</v>
      </c>
      <c r="T138" s="17" t="s">
        <v>1124</v>
      </c>
      <c r="U138" s="17" t="s">
        <v>1066</v>
      </c>
      <c r="V138" s="17" t="s">
        <v>1995</v>
      </c>
      <c r="W138" s="17" t="s">
        <v>1996</v>
      </c>
      <c r="X138" s="17" t="s">
        <v>995</v>
      </c>
      <c r="Y138" s="17" t="s">
        <v>1997</v>
      </c>
      <c r="Z138" s="17" t="s">
        <v>1998</v>
      </c>
      <c r="AA138" s="17" t="s">
        <v>998</v>
      </c>
      <c r="AB138" s="17" t="s">
        <v>2262</v>
      </c>
      <c r="AC138" s="17" t="s">
        <v>1821</v>
      </c>
      <c r="AD138" s="19">
        <v>700000</v>
      </c>
      <c r="AE138" s="19"/>
      <c r="AF138" s="19">
        <v>700000</v>
      </c>
      <c r="AG138" s="1">
        <v>12</v>
      </c>
      <c r="AH138" s="1">
        <v>54</v>
      </c>
      <c r="AI138" s="1">
        <v>54</v>
      </c>
      <c r="AJ138" s="1">
        <v>0</v>
      </c>
      <c r="AK138" s="1">
        <v>2</v>
      </c>
      <c r="AL138" s="1">
        <v>9</v>
      </c>
      <c r="AM138" s="1">
        <v>0</v>
      </c>
      <c r="AN138" s="1">
        <v>0</v>
      </c>
      <c r="AO138" s="1">
        <v>15</v>
      </c>
      <c r="AP138" s="1">
        <v>3</v>
      </c>
      <c r="AQ138" s="1">
        <v>12</v>
      </c>
      <c r="AR138" s="1">
        <v>0</v>
      </c>
      <c r="AS138" s="1">
        <v>120</v>
      </c>
      <c r="AT138" s="17" t="s">
        <v>1000</v>
      </c>
      <c r="AU138" t="s">
        <v>1001</v>
      </c>
      <c r="AV138" t="s">
        <v>1150</v>
      </c>
      <c r="AW138" t="str" cm="1">
        <f t="array" ref="AW138">_xlfn.IFS(AU138=" Housing Innovations in Energy Efficiency ", "HIEE", AU138=" State Housing Trust Fund ", "VHTF", AU138="", "", AU138=" Permanent Supportive Housing ", "PSH")</f>
        <v>VHTF</v>
      </c>
      <c r="AY138" t="e">
        <f>VLOOKUP(B138,'[1]Portfolio Tableau Data'!$C:$I,6,FALSE)</f>
        <v>#N/A</v>
      </c>
      <c r="AZ138" t="e">
        <f>VLOOKUP(B138,'[1]Portfolio Tableau Data'!$C:$I,7,FALSE)</f>
        <v>#N/A</v>
      </c>
      <c r="BA138" t="str">
        <f>CONCATENATE(BC138,BD138)</f>
        <v>FY 2021</v>
      </c>
      <c r="BC138" t="s">
        <v>1003</v>
      </c>
      <c r="BD138">
        <v>2021</v>
      </c>
    </row>
    <row r="139" spans="1:56">
      <c r="A139" s="17" t="s">
        <v>2263</v>
      </c>
      <c r="B139" s="17" t="s">
        <v>283</v>
      </c>
      <c r="C139" s="17" t="s">
        <v>1116</v>
      </c>
      <c r="D139" s="17" t="s">
        <v>1117</v>
      </c>
      <c r="E139" s="17" t="s">
        <v>45</v>
      </c>
      <c r="F139" s="17" t="s">
        <v>1153</v>
      </c>
      <c r="G139" s="17" t="s">
        <v>1154</v>
      </c>
      <c r="H139" s="17" t="s">
        <v>983</v>
      </c>
      <c r="I139" s="17" t="s">
        <v>1155</v>
      </c>
      <c r="J139" s="17" t="s">
        <v>998</v>
      </c>
      <c r="K139" s="17" t="s">
        <v>2264</v>
      </c>
      <c r="L139" s="17" t="s">
        <v>2265</v>
      </c>
      <c r="M139" s="17" t="s">
        <v>2266</v>
      </c>
      <c r="N139" s="17" t="s">
        <v>1428</v>
      </c>
      <c r="O139" s="17" t="s">
        <v>2267</v>
      </c>
      <c r="P139" s="18" t="str">
        <f>VLOOKUP(B139,Sheet1!A:C,2,FALSE)</f>
        <v>Rental Rehab</v>
      </c>
      <c r="Q139" s="17" t="s">
        <v>1075</v>
      </c>
      <c r="R139" s="17" t="s">
        <v>998</v>
      </c>
      <c r="S139" s="17" t="s">
        <v>1161</v>
      </c>
      <c r="T139" s="17" t="s">
        <v>1162</v>
      </c>
      <c r="U139" s="17" t="s">
        <v>992</v>
      </c>
      <c r="V139" s="17" t="s">
        <v>1347</v>
      </c>
      <c r="W139" s="17" t="s">
        <v>1348</v>
      </c>
      <c r="X139" s="17" t="s">
        <v>995</v>
      </c>
      <c r="Y139" s="17" t="s">
        <v>1349</v>
      </c>
      <c r="Z139" s="17" t="s">
        <v>1350</v>
      </c>
      <c r="AA139" s="17" t="s">
        <v>998</v>
      </c>
      <c r="AB139" s="17" t="s">
        <v>2268</v>
      </c>
      <c r="AC139" s="17" t="s">
        <v>1161</v>
      </c>
      <c r="AD139" s="19">
        <f>AX139</f>
        <v>900000</v>
      </c>
      <c r="AE139" s="19"/>
      <c r="AF139" s="19"/>
      <c r="AG139" s="1">
        <v>2</v>
      </c>
      <c r="AH139" s="1">
        <v>77</v>
      </c>
      <c r="AI139" s="1">
        <v>0</v>
      </c>
      <c r="AJ139" s="1">
        <v>0</v>
      </c>
      <c r="AK139" s="1">
        <v>0</v>
      </c>
      <c r="AL139" s="1"/>
      <c r="AM139" s="1"/>
      <c r="AN139" s="1">
        <v>6</v>
      </c>
      <c r="AO139" s="1">
        <v>4</v>
      </c>
      <c r="AP139" s="1">
        <v>2</v>
      </c>
      <c r="AQ139" s="1"/>
      <c r="AR139" s="1">
        <v>0</v>
      </c>
      <c r="AS139" s="1">
        <v>79</v>
      </c>
      <c r="AT139" s="17" t="s">
        <v>1117</v>
      </c>
      <c r="AW139" t="str">
        <f>VLOOKUP(B139,'[1]Portfolio Tableau Data'!$C:$G,5,FALSE)</f>
        <v>VHTF</v>
      </c>
      <c r="AX139" s="4">
        <f>VLOOKUP(B139,'[2]Apps Tableau'!$B:$K,10,FALSE)</f>
        <v>900000</v>
      </c>
      <c r="AY139" t="str">
        <f>VLOOKUP(B139,'[1]Portfolio Tableau Data- VHTF'!$C:$I,6,FALSE)</f>
        <v>Fall 2020</v>
      </c>
      <c r="AZ139" t="str">
        <f>VLOOKUP(B139,'[1]Portfolio Tableau Data- VHTF'!$C:$I,7,FALSE)</f>
        <v>N/A</v>
      </c>
      <c r="BA139" t="s">
        <v>217</v>
      </c>
    </row>
    <row r="140" spans="1:56">
      <c r="A140" s="17" t="s">
        <v>2269</v>
      </c>
      <c r="B140" s="17" t="s">
        <v>374</v>
      </c>
      <c r="C140" s="17" t="s">
        <v>1010</v>
      </c>
      <c r="D140" s="17" t="s">
        <v>1011</v>
      </c>
      <c r="E140" s="17" t="s">
        <v>324</v>
      </c>
      <c r="F140" s="17" t="s">
        <v>1814</v>
      </c>
      <c r="G140" s="17" t="s">
        <v>1815</v>
      </c>
      <c r="H140" s="17" t="s">
        <v>998</v>
      </c>
      <c r="I140" s="17" t="s">
        <v>1816</v>
      </c>
      <c r="J140" s="17" t="s">
        <v>2270</v>
      </c>
      <c r="K140" s="17" t="s">
        <v>1210</v>
      </c>
      <c r="L140" s="17" t="s">
        <v>2271</v>
      </c>
      <c r="M140" s="17" t="s">
        <v>2272</v>
      </c>
      <c r="N140" s="17" t="s">
        <v>1063</v>
      </c>
      <c r="O140" s="17" t="s">
        <v>2273</v>
      </c>
      <c r="P140" s="18" t="s">
        <v>68</v>
      </c>
      <c r="Q140" s="17" t="s">
        <v>1006</v>
      </c>
      <c r="R140" s="17" t="s">
        <v>17</v>
      </c>
      <c r="S140" s="17" t="s">
        <v>1065</v>
      </c>
      <c r="T140" s="17" t="s">
        <v>1021</v>
      </c>
      <c r="U140" s="17" t="s">
        <v>1066</v>
      </c>
      <c r="V140" s="17" t="s">
        <v>1822</v>
      </c>
      <c r="W140" s="17" t="s">
        <v>1823</v>
      </c>
      <c r="X140" s="17" t="s">
        <v>995</v>
      </c>
      <c r="Y140" s="17" t="s">
        <v>1824</v>
      </c>
      <c r="Z140" s="17" t="s">
        <v>1825</v>
      </c>
      <c r="AA140" s="17" t="s">
        <v>1825</v>
      </c>
      <c r="AB140" s="17" t="s">
        <v>2274</v>
      </c>
      <c r="AC140" s="17" t="s">
        <v>1065</v>
      </c>
      <c r="AD140" s="19">
        <v>900000</v>
      </c>
      <c r="AE140" s="19"/>
      <c r="AF140" s="19">
        <v>900000</v>
      </c>
      <c r="AG140" s="1">
        <v>0</v>
      </c>
      <c r="AH140" s="1">
        <v>54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6</v>
      </c>
      <c r="AO140" s="1">
        <v>8</v>
      </c>
      <c r="AP140" s="1">
        <v>2</v>
      </c>
      <c r="AQ140" s="1">
        <v>0</v>
      </c>
      <c r="AR140" s="1">
        <v>0</v>
      </c>
      <c r="AS140" s="1">
        <v>54</v>
      </c>
      <c r="AT140" s="17" t="s">
        <v>1000</v>
      </c>
      <c r="AU140" t="s">
        <v>1001</v>
      </c>
      <c r="AV140" t="s">
        <v>1027</v>
      </c>
      <c r="AW140" t="str" cm="1">
        <f t="array" ref="AW140">_xlfn.IFS(AU140=" Housing Innovations in Energy Efficiency ", "HIEE", AU140=" State Housing Trust Fund ", "VHTF", AU140="", "", AU140=" Permanent Supportive Housing ", "PSH")</f>
        <v>VHTF</v>
      </c>
      <c r="AY140" t="e">
        <f>VLOOKUP(B140,'[1]Portfolio Tableau Data'!$C:$I,6,FALSE)</f>
        <v>#N/A</v>
      </c>
      <c r="AZ140" t="e">
        <f>VLOOKUP(B140,'[1]Portfolio Tableau Data'!$C:$I,7,FALSE)</f>
        <v>#N/A</v>
      </c>
      <c r="BA140" t="str">
        <f>CONCATENATE(BC140,BD140)</f>
        <v>FY 2022</v>
      </c>
      <c r="BC140" t="s">
        <v>1003</v>
      </c>
      <c r="BD140">
        <v>2022</v>
      </c>
    </row>
    <row r="141" spans="1:56">
      <c r="A141" s="17" t="s">
        <v>2275</v>
      </c>
      <c r="B141" s="17" t="s">
        <v>2276</v>
      </c>
      <c r="C141" s="17" t="s">
        <v>1116</v>
      </c>
      <c r="D141" s="17" t="s">
        <v>2277</v>
      </c>
      <c r="E141" s="17" t="s">
        <v>464</v>
      </c>
      <c r="F141" s="17" t="s">
        <v>2278</v>
      </c>
      <c r="G141" s="17" t="s">
        <v>2279</v>
      </c>
      <c r="H141" s="17" t="s">
        <v>983</v>
      </c>
      <c r="I141" s="17" t="s">
        <v>2280</v>
      </c>
      <c r="J141" s="17" t="s">
        <v>998</v>
      </c>
      <c r="K141" s="17" t="s">
        <v>2281</v>
      </c>
      <c r="L141" s="17" t="s">
        <v>2282</v>
      </c>
      <c r="M141" s="17" t="s">
        <v>2283</v>
      </c>
      <c r="N141" s="17" t="s">
        <v>1951</v>
      </c>
      <c r="O141" s="17" t="s">
        <v>1952</v>
      </c>
      <c r="P141" s="17" t="s">
        <v>157</v>
      </c>
      <c r="Q141" s="17" t="s">
        <v>998</v>
      </c>
      <c r="R141" s="17" t="s">
        <v>998</v>
      </c>
      <c r="S141" s="17" t="s">
        <v>2284</v>
      </c>
      <c r="T141" s="17" t="s">
        <v>1519</v>
      </c>
      <c r="U141" s="17" t="s">
        <v>1066</v>
      </c>
      <c r="V141" s="17" t="s">
        <v>2285</v>
      </c>
      <c r="W141" s="17" t="s">
        <v>2286</v>
      </c>
      <c r="X141" s="17" t="s">
        <v>995</v>
      </c>
      <c r="Y141" s="17" t="s">
        <v>2287</v>
      </c>
      <c r="Z141" s="17" t="s">
        <v>2288</v>
      </c>
      <c r="AA141" s="17" t="s">
        <v>2289</v>
      </c>
      <c r="AB141" s="17" t="s">
        <v>2290</v>
      </c>
      <c r="AC141" s="17" t="s">
        <v>2284</v>
      </c>
      <c r="AD141" s="19">
        <v>1265250</v>
      </c>
      <c r="AE141" s="19"/>
      <c r="AF141" s="19"/>
      <c r="AG141" s="21">
        <v>0</v>
      </c>
      <c r="AH141" s="21">
        <v>10</v>
      </c>
      <c r="AI141" s="21">
        <v>0</v>
      </c>
      <c r="AJ141" s="21">
        <v>0</v>
      </c>
      <c r="AK141" s="3"/>
      <c r="AL141" s="1"/>
      <c r="AM141" s="1"/>
      <c r="AN141" s="21">
        <v>0</v>
      </c>
      <c r="AO141" s="1"/>
      <c r="AP141" s="1"/>
      <c r="AQ141" s="1"/>
      <c r="AR141" s="21">
        <v>6</v>
      </c>
      <c r="AS141" s="21">
        <v>10</v>
      </c>
      <c r="AT141" s="17" t="s">
        <v>2277</v>
      </c>
      <c r="AW141" t="s">
        <v>1324</v>
      </c>
      <c r="AX141" s="4" t="e">
        <f>VLOOKUP(B141,'[2]Apps Tableau'!$B:$K,10,FALSE)</f>
        <v>#N/A</v>
      </c>
      <c r="AY141" t="str">
        <f>VLOOKUP(B141,'[1]Portfolio Tableau Data- VHTF'!$C:$I,6,FALSE)</f>
        <v>Spring 2015</v>
      </c>
      <c r="AZ141" t="str">
        <f>VLOOKUP(B141,'[1]Portfolio Tableau Data- VHTF'!$C:$I,7,FALSE)</f>
        <v>N/A</v>
      </c>
      <c r="BA141" t="s">
        <v>2291</v>
      </c>
    </row>
    <row r="142" spans="1:56">
      <c r="A142" s="17" t="s">
        <v>2292</v>
      </c>
      <c r="B142" s="17" t="s">
        <v>181</v>
      </c>
      <c r="C142" s="17" t="s">
        <v>1116</v>
      </c>
      <c r="D142" s="17" t="s">
        <v>1426</v>
      </c>
      <c r="E142" s="17" t="s">
        <v>182</v>
      </c>
      <c r="F142" s="17" t="s">
        <v>1047</v>
      </c>
      <c r="G142" s="17" t="s">
        <v>1013</v>
      </c>
      <c r="H142" s="17" t="s">
        <v>983</v>
      </c>
      <c r="I142" s="17" t="s">
        <v>1038</v>
      </c>
      <c r="J142" s="17" t="s">
        <v>998</v>
      </c>
      <c r="K142" s="17" t="s">
        <v>2293</v>
      </c>
      <c r="L142" s="17" t="s">
        <v>2294</v>
      </c>
      <c r="M142" s="17" t="s">
        <v>2295</v>
      </c>
      <c r="N142" s="17" t="s">
        <v>2296</v>
      </c>
      <c r="O142" s="17" t="s">
        <v>2297</v>
      </c>
      <c r="P142" s="18" t="str">
        <f>VLOOKUP(B142,Sheet1!A:C,2,FALSE)</f>
        <v>Rental New Construction</v>
      </c>
      <c r="Q142" s="17" t="s">
        <v>1600</v>
      </c>
      <c r="R142" s="17" t="s">
        <v>998</v>
      </c>
      <c r="S142" s="17" t="s">
        <v>2298</v>
      </c>
      <c r="T142" s="17" t="s">
        <v>1021</v>
      </c>
      <c r="U142" s="17" t="s">
        <v>992</v>
      </c>
      <c r="V142" s="17" t="s">
        <v>1052</v>
      </c>
      <c r="W142" s="17" t="s">
        <v>2299</v>
      </c>
      <c r="X142" s="17" t="s">
        <v>995</v>
      </c>
      <c r="Y142" s="17" t="s">
        <v>2300</v>
      </c>
      <c r="Z142" s="17" t="s">
        <v>2301</v>
      </c>
      <c r="AA142" s="17" t="s">
        <v>998</v>
      </c>
      <c r="AB142" s="17" t="s">
        <v>2302</v>
      </c>
      <c r="AC142" s="17" t="s">
        <v>2298</v>
      </c>
      <c r="AD142" s="19">
        <f>AX142</f>
        <v>400000</v>
      </c>
      <c r="AE142" s="19"/>
      <c r="AF142" s="19"/>
      <c r="AG142" s="1">
        <v>0</v>
      </c>
      <c r="AH142" s="1">
        <v>61</v>
      </c>
      <c r="AI142" s="1">
        <v>0</v>
      </c>
      <c r="AJ142" s="1">
        <v>0</v>
      </c>
      <c r="AK142" s="1">
        <v>2</v>
      </c>
      <c r="AL142" s="1">
        <v>9</v>
      </c>
      <c r="AM142" s="1"/>
      <c r="AN142" s="1">
        <v>0</v>
      </c>
      <c r="AO142" s="1">
        <v>4</v>
      </c>
      <c r="AP142" s="1">
        <v>4</v>
      </c>
      <c r="AQ142" s="1"/>
      <c r="AR142" s="1">
        <v>0</v>
      </c>
      <c r="AS142" s="1">
        <v>61</v>
      </c>
      <c r="AT142" s="17" t="s">
        <v>1426</v>
      </c>
      <c r="AW142" t="s">
        <v>1324</v>
      </c>
      <c r="AX142" s="4">
        <f>VLOOKUP(B142,'[2]Apps Tableau'!$B:$K,10,FALSE)</f>
        <v>400000</v>
      </c>
      <c r="AY142" t="str">
        <f>VLOOKUP(B142,'[1]Portfolio Tableau Data- VHTF'!$C:$I,6,FALSE)</f>
        <v>Fall 2020</v>
      </c>
      <c r="AZ142" t="str">
        <f>VLOOKUP(B142,'[1]Portfolio Tableau Data- VHTF'!$C:$I,7,FALSE)</f>
        <v>N/A</v>
      </c>
      <c r="BA142" t="s">
        <v>217</v>
      </c>
    </row>
    <row r="143" spans="1:56">
      <c r="A143" s="17" t="s">
        <v>2303</v>
      </c>
      <c r="B143" s="17" t="s">
        <v>376</v>
      </c>
      <c r="C143" s="17" t="s">
        <v>1010</v>
      </c>
      <c r="D143" s="17" t="s">
        <v>1011</v>
      </c>
      <c r="E143" s="17" t="s">
        <v>287</v>
      </c>
      <c r="F143" s="17" t="s">
        <v>2304</v>
      </c>
      <c r="G143" s="17" t="s">
        <v>2305</v>
      </c>
      <c r="H143" s="17" t="s">
        <v>983</v>
      </c>
      <c r="I143" s="17" t="s">
        <v>1663</v>
      </c>
      <c r="J143" s="17" t="s">
        <v>2306</v>
      </c>
      <c r="K143" s="17" t="s">
        <v>1240</v>
      </c>
      <c r="L143" s="17" t="s">
        <v>1049</v>
      </c>
      <c r="M143" s="17" t="s">
        <v>2307</v>
      </c>
      <c r="N143" s="17" t="s">
        <v>1243</v>
      </c>
      <c r="O143" s="17" t="s">
        <v>1244</v>
      </c>
      <c r="P143" s="18" t="s">
        <v>68</v>
      </c>
      <c r="Q143" s="17" t="s">
        <v>1228</v>
      </c>
      <c r="R143" s="17" t="s">
        <v>17</v>
      </c>
      <c r="S143" s="17" t="s">
        <v>1161</v>
      </c>
      <c r="T143" s="17" t="s">
        <v>1162</v>
      </c>
      <c r="U143" s="17" t="s">
        <v>992</v>
      </c>
      <c r="V143" s="17" t="s">
        <v>1502</v>
      </c>
      <c r="W143" s="17" t="s">
        <v>1503</v>
      </c>
      <c r="X143" s="17" t="s">
        <v>995</v>
      </c>
      <c r="Y143" s="17" t="s">
        <v>2308</v>
      </c>
      <c r="Z143" s="17" t="s">
        <v>2309</v>
      </c>
      <c r="AA143" s="17" t="s">
        <v>2310</v>
      </c>
      <c r="AB143" s="17" t="s">
        <v>2311</v>
      </c>
      <c r="AC143" s="17" t="s">
        <v>1161</v>
      </c>
      <c r="AD143" s="19">
        <v>700000</v>
      </c>
      <c r="AE143" s="19"/>
      <c r="AF143" s="19">
        <v>700000</v>
      </c>
      <c r="AG143" s="1">
        <v>46</v>
      </c>
      <c r="AH143" s="1">
        <v>74</v>
      </c>
      <c r="AI143" s="1">
        <v>0</v>
      </c>
      <c r="AJ143" s="1">
        <v>0</v>
      </c>
      <c r="AK143" s="1">
        <v>0</v>
      </c>
      <c r="AL143" s="1">
        <v>0</v>
      </c>
      <c r="AM143" s="1">
        <v>11</v>
      </c>
      <c r="AN143" s="1">
        <v>0</v>
      </c>
      <c r="AO143" s="1">
        <v>15</v>
      </c>
      <c r="AP143" s="1">
        <v>3</v>
      </c>
      <c r="AQ143" s="1">
        <v>12</v>
      </c>
      <c r="AR143" s="1">
        <v>0</v>
      </c>
      <c r="AS143" s="1">
        <v>120</v>
      </c>
      <c r="AT143" s="17" t="s">
        <v>1000</v>
      </c>
      <c r="AU143" t="s">
        <v>1001</v>
      </c>
      <c r="AV143" t="s">
        <v>1027</v>
      </c>
      <c r="AW143" t="str" cm="1">
        <f t="array" ref="AW143">_xlfn.IFS(AU143=" Housing Innovations in Energy Efficiency ", "HIEE", AU143=" State Housing Trust Fund ", "VHTF", AU143="", "", AU143=" Permanent Supportive Housing ", "PSH")</f>
        <v>VHTF</v>
      </c>
      <c r="AY143" t="e">
        <f>VLOOKUP(B143,'[1]Portfolio Tableau Data'!$C:$I,6,FALSE)</f>
        <v>#N/A</v>
      </c>
      <c r="AZ143" t="e">
        <f>VLOOKUP(B143,'[1]Portfolio Tableau Data'!$C:$I,7,FALSE)</f>
        <v>#N/A</v>
      </c>
      <c r="BA143" t="str">
        <f>CONCATENATE(BC143,BD143)</f>
        <v>FY 2022</v>
      </c>
      <c r="BC143" t="s">
        <v>1003</v>
      </c>
      <c r="BD143">
        <v>2022</v>
      </c>
    </row>
    <row r="144" spans="1:56">
      <c r="A144" s="17" t="s">
        <v>2312</v>
      </c>
      <c r="B144" s="17" t="s">
        <v>378</v>
      </c>
      <c r="C144" s="17" t="s">
        <v>1010</v>
      </c>
      <c r="D144" s="17" t="s">
        <v>1011</v>
      </c>
      <c r="E144" s="17" t="s">
        <v>287</v>
      </c>
      <c r="F144" s="17" t="s">
        <v>2304</v>
      </c>
      <c r="G144" s="17" t="s">
        <v>2305</v>
      </c>
      <c r="H144" s="17" t="s">
        <v>983</v>
      </c>
      <c r="I144" s="17" t="s">
        <v>1663</v>
      </c>
      <c r="J144" s="17" t="s">
        <v>2313</v>
      </c>
      <c r="K144" s="17" t="s">
        <v>1240</v>
      </c>
      <c r="L144" s="17" t="s">
        <v>1049</v>
      </c>
      <c r="M144" s="17" t="s">
        <v>2314</v>
      </c>
      <c r="N144" s="17" t="s">
        <v>2315</v>
      </c>
      <c r="O144" s="17" t="s">
        <v>1244</v>
      </c>
      <c r="P144" s="18" t="s">
        <v>68</v>
      </c>
      <c r="Q144" s="17" t="s">
        <v>1051</v>
      </c>
      <c r="R144" s="17" t="s">
        <v>17</v>
      </c>
      <c r="S144" s="17" t="s">
        <v>1161</v>
      </c>
      <c r="T144" s="17" t="s">
        <v>1162</v>
      </c>
      <c r="U144" s="17" t="s">
        <v>992</v>
      </c>
      <c r="V144" s="17" t="s">
        <v>1502</v>
      </c>
      <c r="W144" s="17" t="s">
        <v>1503</v>
      </c>
      <c r="X144" s="17" t="s">
        <v>995</v>
      </c>
      <c r="Y144" s="17" t="s">
        <v>2308</v>
      </c>
      <c r="Z144" s="17" t="s">
        <v>2309</v>
      </c>
      <c r="AA144" s="17" t="s">
        <v>2310</v>
      </c>
      <c r="AB144" s="17" t="s">
        <v>2316</v>
      </c>
      <c r="AC144" s="17" t="s">
        <v>1161</v>
      </c>
      <c r="AD144" s="19">
        <v>700000</v>
      </c>
      <c r="AE144" s="19"/>
      <c r="AF144" s="19">
        <v>700000</v>
      </c>
      <c r="AG144" s="1">
        <v>0</v>
      </c>
      <c r="AH144" s="1">
        <v>120</v>
      </c>
      <c r="AI144" s="1">
        <v>0</v>
      </c>
      <c r="AJ144" s="1">
        <v>0</v>
      </c>
      <c r="AK144" s="1">
        <v>0</v>
      </c>
      <c r="AL144" s="1">
        <v>0</v>
      </c>
      <c r="AM144" s="1">
        <v>8</v>
      </c>
      <c r="AN144" s="1">
        <v>12</v>
      </c>
      <c r="AO144" s="1">
        <v>9</v>
      </c>
      <c r="AP144" s="1">
        <v>3</v>
      </c>
      <c r="AQ144" s="1">
        <v>0</v>
      </c>
      <c r="AR144" s="1">
        <v>0</v>
      </c>
      <c r="AS144" s="1">
        <v>120</v>
      </c>
      <c r="AT144" s="17" t="s">
        <v>1000</v>
      </c>
      <c r="AU144" t="s">
        <v>1001</v>
      </c>
      <c r="AV144" t="s">
        <v>1027</v>
      </c>
      <c r="AW144" t="str" cm="1">
        <f t="array" ref="AW144">_xlfn.IFS(AU144=" Housing Innovations in Energy Efficiency ", "HIEE", AU144=" State Housing Trust Fund ", "VHTF", AU144="", "", AU144=" Permanent Supportive Housing ", "PSH")</f>
        <v>VHTF</v>
      </c>
      <c r="AY144" t="e">
        <f>VLOOKUP(B144,'[1]Portfolio Tableau Data'!$C:$I,6,FALSE)</f>
        <v>#N/A</v>
      </c>
      <c r="AZ144" t="e">
        <f>VLOOKUP(B144,'[1]Portfolio Tableau Data'!$C:$I,7,FALSE)</f>
        <v>#N/A</v>
      </c>
      <c r="BA144" t="str">
        <f>CONCATENATE(BC144,BD144)</f>
        <v>FY 2022</v>
      </c>
      <c r="BC144" t="s">
        <v>1003</v>
      </c>
      <c r="BD144">
        <v>2022</v>
      </c>
    </row>
    <row r="145" spans="1:56">
      <c r="A145" s="17" t="s">
        <v>2317</v>
      </c>
      <c r="B145" s="17" t="s">
        <v>681</v>
      </c>
      <c r="C145" s="17" t="s">
        <v>979</v>
      </c>
      <c r="D145" s="17" t="s">
        <v>980</v>
      </c>
      <c r="E145" s="17" t="s">
        <v>96</v>
      </c>
      <c r="F145" s="17" t="s">
        <v>1441</v>
      </c>
      <c r="G145" s="17" t="s">
        <v>1442</v>
      </c>
      <c r="H145" s="17" t="s">
        <v>983</v>
      </c>
      <c r="I145" s="17" t="s">
        <v>1443</v>
      </c>
      <c r="J145" s="17" t="s">
        <v>2318</v>
      </c>
      <c r="K145" s="17" t="s">
        <v>1335</v>
      </c>
      <c r="L145" s="17" t="s">
        <v>2319</v>
      </c>
      <c r="M145" s="17" t="s">
        <v>2320</v>
      </c>
      <c r="N145" s="17" t="s">
        <v>1442</v>
      </c>
      <c r="O145" s="17" t="s">
        <v>1443</v>
      </c>
      <c r="P145" s="18" t="s">
        <v>157</v>
      </c>
      <c r="Q145" s="17" t="s">
        <v>1501</v>
      </c>
      <c r="R145" s="17" t="s">
        <v>17</v>
      </c>
      <c r="S145" s="17" t="s">
        <v>1447</v>
      </c>
      <c r="T145" s="17" t="s">
        <v>1124</v>
      </c>
      <c r="U145" s="17" t="s">
        <v>992</v>
      </c>
      <c r="V145" s="17" t="s">
        <v>1448</v>
      </c>
      <c r="W145" s="17" t="s">
        <v>1449</v>
      </c>
      <c r="X145" s="17" t="s">
        <v>995</v>
      </c>
      <c r="Y145" s="17" t="s">
        <v>1450</v>
      </c>
      <c r="Z145" s="17" t="s">
        <v>1451</v>
      </c>
      <c r="AA145" s="17" t="s">
        <v>998</v>
      </c>
      <c r="AB145" s="17" t="s">
        <v>2321</v>
      </c>
      <c r="AC145" s="17" t="s">
        <v>1447</v>
      </c>
      <c r="AD145" s="19">
        <v>700000</v>
      </c>
      <c r="AE145" s="19"/>
      <c r="AF145" s="19">
        <v>700000</v>
      </c>
      <c r="AG145" s="1">
        <v>8</v>
      </c>
      <c r="AH145" s="1">
        <v>32</v>
      </c>
      <c r="AI145" s="1">
        <v>0</v>
      </c>
      <c r="AJ145" s="1">
        <v>0</v>
      </c>
      <c r="AK145" s="1">
        <v>2</v>
      </c>
      <c r="AL145" s="1">
        <v>8</v>
      </c>
      <c r="AM145" s="1">
        <v>6</v>
      </c>
      <c r="AN145" s="1">
        <v>4</v>
      </c>
      <c r="AO145" s="1">
        <v>6</v>
      </c>
      <c r="AP145" s="1">
        <v>2</v>
      </c>
      <c r="AQ145" s="1">
        <v>0</v>
      </c>
      <c r="AR145" s="1">
        <v>0</v>
      </c>
      <c r="AS145" s="1">
        <v>40</v>
      </c>
      <c r="AT145" s="17" t="s">
        <v>1000</v>
      </c>
      <c r="AU145" t="s">
        <v>1001</v>
      </c>
      <c r="AV145" t="s">
        <v>1002</v>
      </c>
      <c r="AW145" t="str" cm="1">
        <f t="array" ref="AW145">_xlfn.IFS(AU145=" Housing Innovations in Energy Efficiency ", "HIEE", AU145=" State Housing Trust Fund ", "VHTF", AU145="", "", AU145=" Permanent Supportive Housing ", "PSH")</f>
        <v>VHTF</v>
      </c>
      <c r="AY145" t="e">
        <f>VLOOKUP(B145,'[1]Portfolio Tableau Data'!$C:$I,6,FALSE)</f>
        <v>#N/A</v>
      </c>
      <c r="AZ145" t="e">
        <f>VLOOKUP(B145,'[1]Portfolio Tableau Data'!$C:$I,7,FALSE)</f>
        <v>#N/A</v>
      </c>
      <c r="BA145" t="str">
        <f>CONCATENATE(BC145,BD145)</f>
        <v>FY 2023</v>
      </c>
      <c r="BC145" t="s">
        <v>1003</v>
      </c>
      <c r="BD145">
        <v>2023</v>
      </c>
    </row>
    <row r="146" spans="1:56">
      <c r="A146" s="17" t="s">
        <v>2322</v>
      </c>
      <c r="B146" s="17" t="s">
        <v>286</v>
      </c>
      <c r="C146" s="17" t="s">
        <v>1116</v>
      </c>
      <c r="D146" s="17" t="s">
        <v>1315</v>
      </c>
      <c r="E146" s="17" t="s">
        <v>287</v>
      </c>
      <c r="F146" s="17" t="s">
        <v>2304</v>
      </c>
      <c r="G146" s="17" t="s">
        <v>2305</v>
      </c>
      <c r="H146" s="17" t="s">
        <v>983</v>
      </c>
      <c r="I146" s="17" t="s">
        <v>1663</v>
      </c>
      <c r="J146" s="17" t="s">
        <v>998</v>
      </c>
      <c r="K146" s="17" t="s">
        <v>2323</v>
      </c>
      <c r="L146" s="17" t="s">
        <v>2324</v>
      </c>
      <c r="M146" s="17" t="s">
        <v>2325</v>
      </c>
      <c r="N146" s="17" t="s">
        <v>2326</v>
      </c>
      <c r="O146" s="17" t="s">
        <v>2327</v>
      </c>
      <c r="P146" s="18" t="str">
        <f>VLOOKUP(B146,Sheet1!A:C,2,FALSE)</f>
        <v>Rental New Construction</v>
      </c>
      <c r="Q146" s="17" t="s">
        <v>989</v>
      </c>
      <c r="R146" s="17" t="s">
        <v>998</v>
      </c>
      <c r="S146" s="17" t="s">
        <v>2328</v>
      </c>
      <c r="T146" s="17" t="s">
        <v>1162</v>
      </c>
      <c r="U146" s="17" t="s">
        <v>992</v>
      </c>
      <c r="V146" s="17" t="s">
        <v>1502</v>
      </c>
      <c r="W146" s="17" t="s">
        <v>1503</v>
      </c>
      <c r="X146" s="17" t="s">
        <v>995</v>
      </c>
      <c r="Y146" s="17" t="s">
        <v>2308</v>
      </c>
      <c r="Z146" s="17" t="s">
        <v>2309</v>
      </c>
      <c r="AA146" s="17" t="s">
        <v>2310</v>
      </c>
      <c r="AB146" s="17" t="s">
        <v>2329</v>
      </c>
      <c r="AC146" s="17" t="s">
        <v>2330</v>
      </c>
      <c r="AD146" s="19">
        <f>AX146</f>
        <v>900000</v>
      </c>
      <c r="AE146" s="19"/>
      <c r="AF146" s="19"/>
      <c r="AG146" s="1">
        <v>13</v>
      </c>
      <c r="AH146" s="1">
        <v>113</v>
      </c>
      <c r="AI146" s="1">
        <v>0</v>
      </c>
      <c r="AJ146" s="1">
        <v>0</v>
      </c>
      <c r="AK146" s="1">
        <v>0</v>
      </c>
      <c r="AL146" s="1"/>
      <c r="AM146" s="1">
        <v>6</v>
      </c>
      <c r="AN146" s="1">
        <v>6</v>
      </c>
      <c r="AO146" s="1">
        <v>15</v>
      </c>
      <c r="AP146" s="1">
        <v>15</v>
      </c>
      <c r="AQ146" s="1"/>
      <c r="AR146" s="1">
        <v>0</v>
      </c>
      <c r="AS146" s="1">
        <v>126</v>
      </c>
      <c r="AT146" s="17" t="s">
        <v>1315</v>
      </c>
      <c r="AW146" t="s">
        <v>1324</v>
      </c>
      <c r="AX146" s="4">
        <f>VLOOKUP(B146,'[2]Apps Tableau'!$B:$K,10,FALSE)</f>
        <v>900000</v>
      </c>
      <c r="AY146" t="str">
        <f>VLOOKUP(B146,'[1]Portfolio Tableau Data- VHTF'!$C:$I,6,FALSE)</f>
        <v>Fall 2020</v>
      </c>
      <c r="AZ146" t="str">
        <f>VLOOKUP(B146,'[1]Portfolio Tableau Data- VHTF'!$C:$I,7,FALSE)</f>
        <v>N/A</v>
      </c>
      <c r="BA146" t="s">
        <v>217</v>
      </c>
    </row>
    <row r="147" spans="1:56">
      <c r="A147" s="17" t="s">
        <v>2331</v>
      </c>
      <c r="B147" s="17" t="s">
        <v>898</v>
      </c>
      <c r="C147" s="17" t="s">
        <v>1029</v>
      </c>
      <c r="D147" s="17" t="s">
        <v>1030</v>
      </c>
      <c r="E147" s="17" t="s">
        <v>220</v>
      </c>
      <c r="F147" s="17" t="s">
        <v>1302</v>
      </c>
      <c r="G147" s="17" t="s">
        <v>1303</v>
      </c>
      <c r="H147" s="17" t="s">
        <v>983</v>
      </c>
      <c r="I147" s="17" t="s">
        <v>1304</v>
      </c>
      <c r="J147" s="17" t="s">
        <v>2332</v>
      </c>
      <c r="K147" s="17" t="s">
        <v>1034</v>
      </c>
      <c r="L147" s="17" t="s">
        <v>1035</v>
      </c>
      <c r="M147" s="17" t="s">
        <v>2333</v>
      </c>
      <c r="N147" s="17" t="s">
        <v>2334</v>
      </c>
      <c r="O147" s="17" t="s">
        <v>2335</v>
      </c>
      <c r="P147" s="18" t="s">
        <v>68</v>
      </c>
      <c r="Q147" s="17" t="s">
        <v>989</v>
      </c>
      <c r="R147" s="17" t="s">
        <v>17</v>
      </c>
      <c r="S147" s="17" t="s">
        <v>2336</v>
      </c>
      <c r="T147" s="17" t="s">
        <v>1541</v>
      </c>
      <c r="U147" s="17" t="s">
        <v>1066</v>
      </c>
      <c r="V147" s="17" t="s">
        <v>1309</v>
      </c>
      <c r="W147" s="17" t="s">
        <v>1310</v>
      </c>
      <c r="X147" s="17" t="s">
        <v>995</v>
      </c>
      <c r="Y147" s="17" t="s">
        <v>1311</v>
      </c>
      <c r="Z147" s="17" t="s">
        <v>1312</v>
      </c>
      <c r="AA147" s="17" t="s">
        <v>1312</v>
      </c>
      <c r="AB147" s="17" t="s">
        <v>2337</v>
      </c>
      <c r="AC147" s="17" t="s">
        <v>2336</v>
      </c>
      <c r="AD147" s="19">
        <v>900000</v>
      </c>
      <c r="AE147" s="19"/>
      <c r="AF147" s="19">
        <v>900000</v>
      </c>
      <c r="AG147" s="1">
        <v>5</v>
      </c>
      <c r="AH147" s="1">
        <v>27</v>
      </c>
      <c r="AI147" s="1">
        <v>18</v>
      </c>
      <c r="AJ147" s="1">
        <v>0</v>
      </c>
      <c r="AK147" s="1">
        <v>0</v>
      </c>
      <c r="AL147" s="1">
        <v>0</v>
      </c>
      <c r="AM147" s="1">
        <v>5</v>
      </c>
      <c r="AN147" s="1">
        <v>12</v>
      </c>
      <c r="AO147" s="1">
        <v>7</v>
      </c>
      <c r="AP147" s="1">
        <v>2</v>
      </c>
      <c r="AQ147" s="1">
        <v>0</v>
      </c>
      <c r="AR147" s="1">
        <v>0</v>
      </c>
      <c r="AS147" s="1">
        <v>50</v>
      </c>
      <c r="AT147" s="17" t="s">
        <v>1000</v>
      </c>
      <c r="AU147" t="s">
        <v>1001</v>
      </c>
      <c r="AV147" t="s">
        <v>1045</v>
      </c>
      <c r="AW147" t="str" cm="1">
        <f t="array" ref="AW147">_xlfn.IFS(AU147=" Housing Innovations in Energy Efficiency ", "HIEE", AU147=" State Housing Trust Fund ", "VHTF", AU147="", "", AU147=" Permanent Supportive Housing ", "PSH")</f>
        <v>VHTF</v>
      </c>
      <c r="AY147" t="e">
        <f>VLOOKUP(B147,'[1]Portfolio Tableau Data'!$C:$I,6,FALSE)</f>
        <v>#N/A</v>
      </c>
      <c r="AZ147" t="e">
        <f>VLOOKUP(B147,'[1]Portfolio Tableau Data'!$C:$I,7,FALSE)</f>
        <v>#N/A</v>
      </c>
      <c r="BA147" t="str">
        <f>CONCATENATE(BC147,BD147)</f>
        <v>FY 2024</v>
      </c>
      <c r="BC147" t="s">
        <v>1003</v>
      </c>
      <c r="BD147">
        <v>2024</v>
      </c>
    </row>
    <row r="148" spans="1:56">
      <c r="A148" s="17" t="s">
        <v>2338</v>
      </c>
      <c r="B148" s="17" t="s">
        <v>380</v>
      </c>
      <c r="C148" s="17" t="s">
        <v>1010</v>
      </c>
      <c r="D148" s="17" t="s">
        <v>1011</v>
      </c>
      <c r="E148" s="17" t="s">
        <v>145</v>
      </c>
      <c r="F148" s="17" t="s">
        <v>2339</v>
      </c>
      <c r="G148" s="17" t="s">
        <v>2006</v>
      </c>
      <c r="H148" s="17" t="s">
        <v>983</v>
      </c>
      <c r="I148" s="17" t="s">
        <v>2007</v>
      </c>
      <c r="J148" s="17" t="s">
        <v>2340</v>
      </c>
      <c r="K148" s="17" t="s">
        <v>1016</v>
      </c>
      <c r="L148" s="17" t="s">
        <v>1049</v>
      </c>
      <c r="M148" s="17" t="s">
        <v>2341</v>
      </c>
      <c r="N148" s="17" t="s">
        <v>2006</v>
      </c>
      <c r="O148" s="17" t="s">
        <v>2007</v>
      </c>
      <c r="P148" s="18" t="s">
        <v>68</v>
      </c>
      <c r="Q148" s="17" t="s">
        <v>1006</v>
      </c>
      <c r="R148" s="17" t="s">
        <v>17</v>
      </c>
      <c r="S148" s="17" t="s">
        <v>2008</v>
      </c>
      <c r="T148" s="17" t="s">
        <v>991</v>
      </c>
      <c r="U148" s="17" t="s">
        <v>992</v>
      </c>
      <c r="V148" s="17" t="s">
        <v>2342</v>
      </c>
      <c r="W148" s="17" t="s">
        <v>2343</v>
      </c>
      <c r="X148" s="17" t="s">
        <v>995</v>
      </c>
      <c r="Y148" s="17" t="s">
        <v>2344</v>
      </c>
      <c r="Z148" s="17" t="s">
        <v>2345</v>
      </c>
      <c r="AA148" s="17" t="s">
        <v>2345</v>
      </c>
      <c r="AB148" s="17" t="s">
        <v>2346</v>
      </c>
      <c r="AC148" s="17" t="s">
        <v>2008</v>
      </c>
      <c r="AD148" s="19">
        <v>900000</v>
      </c>
      <c r="AE148" s="19"/>
      <c r="AF148" s="19">
        <v>900000</v>
      </c>
      <c r="AG148" s="1">
        <v>6</v>
      </c>
      <c r="AH148" s="1">
        <v>31</v>
      </c>
      <c r="AI148" s="1">
        <v>0</v>
      </c>
      <c r="AJ148" s="1">
        <v>0</v>
      </c>
      <c r="AK148" s="1">
        <v>2</v>
      </c>
      <c r="AL148" s="1">
        <v>9</v>
      </c>
      <c r="AM148" s="1">
        <v>6</v>
      </c>
      <c r="AN148" s="1">
        <v>6</v>
      </c>
      <c r="AO148" s="1">
        <v>6</v>
      </c>
      <c r="AP148" s="1">
        <v>1</v>
      </c>
      <c r="AQ148" s="1">
        <v>0</v>
      </c>
      <c r="AR148" s="1">
        <v>0</v>
      </c>
      <c r="AS148" s="1">
        <v>37</v>
      </c>
      <c r="AT148" s="17" t="s">
        <v>1000</v>
      </c>
      <c r="AU148" t="s">
        <v>1001</v>
      </c>
      <c r="AV148" t="s">
        <v>1027</v>
      </c>
      <c r="AW148" t="str" cm="1">
        <f t="array" ref="AW148">_xlfn.IFS(AU148=" Housing Innovations in Energy Efficiency ", "HIEE", AU148=" State Housing Trust Fund ", "VHTF", AU148="", "", AU148=" Permanent Supportive Housing ", "PSH")</f>
        <v>VHTF</v>
      </c>
      <c r="AY148" t="e">
        <f>VLOOKUP(B148,'[1]Portfolio Tableau Data'!$C:$I,6,FALSE)</f>
        <v>#N/A</v>
      </c>
      <c r="AZ148" t="e">
        <f>VLOOKUP(B148,'[1]Portfolio Tableau Data'!$C:$I,7,FALSE)</f>
        <v>#N/A</v>
      </c>
      <c r="BA148" t="str">
        <f>CONCATENATE(BC148,BD148)</f>
        <v>FY 2022</v>
      </c>
      <c r="BC148" t="s">
        <v>1003</v>
      </c>
      <c r="BD148">
        <v>2022</v>
      </c>
    </row>
    <row r="149" spans="1:56">
      <c r="A149" s="17" t="s">
        <v>2347</v>
      </c>
      <c r="B149" s="17" t="s">
        <v>570</v>
      </c>
      <c r="C149" s="17" t="s">
        <v>979</v>
      </c>
      <c r="D149" s="17" t="s">
        <v>980</v>
      </c>
      <c r="E149" s="17" t="s">
        <v>29</v>
      </c>
      <c r="F149" s="17" t="s">
        <v>2348</v>
      </c>
      <c r="G149" s="17" t="s">
        <v>1107</v>
      </c>
      <c r="H149" s="17" t="s">
        <v>983</v>
      </c>
      <c r="I149" s="17" t="s">
        <v>1108</v>
      </c>
      <c r="J149" s="17" t="s">
        <v>2349</v>
      </c>
      <c r="K149" s="17" t="s">
        <v>986</v>
      </c>
      <c r="L149" s="17" t="s">
        <v>1049</v>
      </c>
      <c r="M149" s="17" t="s">
        <v>2350</v>
      </c>
      <c r="N149" s="17" t="s">
        <v>1107</v>
      </c>
      <c r="O149" s="17" t="s">
        <v>1108</v>
      </c>
      <c r="P149" s="18" t="s">
        <v>68</v>
      </c>
      <c r="Q149" s="17" t="s">
        <v>1637</v>
      </c>
      <c r="R149" s="17" t="s">
        <v>17</v>
      </c>
      <c r="S149" s="17" t="s">
        <v>1109</v>
      </c>
      <c r="T149" s="17" t="s">
        <v>1021</v>
      </c>
      <c r="U149" s="17" t="s">
        <v>992</v>
      </c>
      <c r="V149" s="17" t="s">
        <v>2351</v>
      </c>
      <c r="W149" s="17" t="s">
        <v>2352</v>
      </c>
      <c r="X149" s="17" t="s">
        <v>1201</v>
      </c>
      <c r="Y149" s="17" t="s">
        <v>2353</v>
      </c>
      <c r="Z149" s="17" t="s">
        <v>2354</v>
      </c>
      <c r="AA149" s="17" t="s">
        <v>2355</v>
      </c>
      <c r="AB149" s="17" t="s">
        <v>2356</v>
      </c>
      <c r="AC149" s="17" t="s">
        <v>1109</v>
      </c>
      <c r="AD149" s="19">
        <v>1400000</v>
      </c>
      <c r="AE149" s="19"/>
      <c r="AF149" s="19">
        <v>1400000</v>
      </c>
      <c r="AG149" s="1">
        <v>5</v>
      </c>
      <c r="AH149" s="1">
        <v>79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7</v>
      </c>
      <c r="AP149" s="1">
        <v>2</v>
      </c>
      <c r="AQ149" s="1">
        <v>0</v>
      </c>
      <c r="AR149" s="1">
        <v>0</v>
      </c>
      <c r="AS149" s="1">
        <v>84</v>
      </c>
      <c r="AT149" s="17" t="s">
        <v>1000</v>
      </c>
      <c r="AU149" t="s">
        <v>1001</v>
      </c>
      <c r="AV149" t="s">
        <v>1002</v>
      </c>
      <c r="AW149" t="str" cm="1">
        <f t="array" ref="AW149">_xlfn.IFS(AU149=" Housing Innovations in Energy Efficiency ", "HIEE", AU149=" State Housing Trust Fund ", "VHTF", AU149="", "", AU149=" Permanent Supportive Housing ", "PSH")</f>
        <v>VHTF</v>
      </c>
      <c r="AY149" t="e">
        <f>VLOOKUP(B149,'[1]Portfolio Tableau Data'!$C:$I,6,FALSE)</f>
        <v>#N/A</v>
      </c>
      <c r="AZ149" t="e">
        <f>VLOOKUP(B149,'[1]Portfolio Tableau Data'!$C:$I,7,FALSE)</f>
        <v>#N/A</v>
      </c>
      <c r="BA149" t="str">
        <f>CONCATENATE(BC149,BD149)</f>
        <v>FY 2023</v>
      </c>
      <c r="BB149" s="13" t="s">
        <v>69</v>
      </c>
      <c r="BC149" t="s">
        <v>1003</v>
      </c>
      <c r="BD149">
        <v>2023</v>
      </c>
    </row>
    <row r="150" spans="1:56">
      <c r="A150" s="17" t="s">
        <v>2357</v>
      </c>
      <c r="B150" s="17" t="s">
        <v>61</v>
      </c>
      <c r="C150" s="17" t="s">
        <v>1116</v>
      </c>
      <c r="D150" s="17" t="s">
        <v>2277</v>
      </c>
      <c r="E150" s="17" t="s">
        <v>42</v>
      </c>
      <c r="F150" s="17" t="s">
        <v>2001</v>
      </c>
      <c r="G150" s="17" t="s">
        <v>2002</v>
      </c>
      <c r="H150" s="17" t="s">
        <v>983</v>
      </c>
      <c r="I150" s="17" t="s">
        <v>2003</v>
      </c>
      <c r="J150" s="17" t="s">
        <v>998</v>
      </c>
      <c r="K150" s="17" t="s">
        <v>2358</v>
      </c>
      <c r="L150" s="17" t="s">
        <v>2359</v>
      </c>
      <c r="M150" s="17" t="s">
        <v>2360</v>
      </c>
      <c r="N150" s="17" t="s">
        <v>2361</v>
      </c>
      <c r="O150" s="17" t="s">
        <v>2362</v>
      </c>
      <c r="P150" s="18" t="str">
        <f>VLOOKUP(B150,Sheet1!A:C,2,FALSE)</f>
        <v>Rental New Construction</v>
      </c>
      <c r="Q150" s="17" t="s">
        <v>2363</v>
      </c>
      <c r="R150" s="17" t="s">
        <v>998</v>
      </c>
      <c r="S150" s="17" t="s">
        <v>2364</v>
      </c>
      <c r="T150" s="17" t="s">
        <v>1696</v>
      </c>
      <c r="U150" s="17" t="s">
        <v>992</v>
      </c>
      <c r="V150" s="17" t="s">
        <v>2365</v>
      </c>
      <c r="W150" s="17" t="s">
        <v>2366</v>
      </c>
      <c r="X150" s="17" t="s">
        <v>1297</v>
      </c>
      <c r="Y150" s="17" t="s">
        <v>2367</v>
      </c>
      <c r="Z150" s="17" t="s">
        <v>2012</v>
      </c>
      <c r="AA150" s="17" t="s">
        <v>998</v>
      </c>
      <c r="AB150" s="17" t="s">
        <v>2368</v>
      </c>
      <c r="AC150" s="17" t="s">
        <v>2364</v>
      </c>
      <c r="AD150" s="19">
        <f>AX150</f>
        <v>400000</v>
      </c>
      <c r="AE150" s="19"/>
      <c r="AF150" s="19"/>
      <c r="AG150" s="1">
        <v>3</v>
      </c>
      <c r="AH150" s="1">
        <v>37</v>
      </c>
      <c r="AI150" s="1">
        <v>0</v>
      </c>
      <c r="AJ150" s="1">
        <v>0</v>
      </c>
      <c r="AK150" s="1">
        <v>2</v>
      </c>
      <c r="AL150" s="1">
        <v>9</v>
      </c>
      <c r="AM150" s="1"/>
      <c r="AN150" s="1">
        <v>0</v>
      </c>
      <c r="AO150" s="1">
        <v>5</v>
      </c>
      <c r="AP150" s="1">
        <v>1</v>
      </c>
      <c r="AQ150" s="1"/>
      <c r="AR150" s="1">
        <v>0</v>
      </c>
      <c r="AS150" s="1">
        <v>40</v>
      </c>
      <c r="AT150" s="17" t="s">
        <v>2277</v>
      </c>
      <c r="AW150" t="s">
        <v>1324</v>
      </c>
      <c r="AX150" s="4">
        <f>VLOOKUP(B150,'[2]Apps Tableau'!$B:$K,10,FALSE)</f>
        <v>400000</v>
      </c>
      <c r="AY150" t="str">
        <f>VLOOKUP(B150,'[1]Portfolio Tableau Data- VHTF'!$C:$I,6,FALSE)</f>
        <v>Fall 2017</v>
      </c>
      <c r="AZ150" t="str">
        <f>VLOOKUP(B150,'[1]Portfolio Tableau Data- VHTF'!$C:$I,7,FALSE)</f>
        <v>N/A</v>
      </c>
      <c r="BA150" t="s">
        <v>15</v>
      </c>
    </row>
    <row r="151" spans="1:56">
      <c r="A151" s="17" t="s">
        <v>2369</v>
      </c>
      <c r="B151" s="17" t="s">
        <v>152</v>
      </c>
      <c r="C151" s="17" t="s">
        <v>979</v>
      </c>
      <c r="D151" s="17" t="s">
        <v>980</v>
      </c>
      <c r="E151" s="17" t="s">
        <v>153</v>
      </c>
      <c r="F151" s="17" t="s">
        <v>2370</v>
      </c>
      <c r="G151" s="17" t="s">
        <v>2371</v>
      </c>
      <c r="H151" s="17" t="s">
        <v>998</v>
      </c>
      <c r="I151" s="17" t="s">
        <v>2372</v>
      </c>
      <c r="J151" s="17" t="s">
        <v>2373</v>
      </c>
      <c r="K151" s="17" t="s">
        <v>1335</v>
      </c>
      <c r="L151" s="17" t="s">
        <v>1336</v>
      </c>
      <c r="M151" s="17" t="s">
        <v>2374</v>
      </c>
      <c r="N151" s="17" t="s">
        <v>2371</v>
      </c>
      <c r="O151" s="17" t="s">
        <v>2372</v>
      </c>
      <c r="P151" s="18" t="s">
        <v>157</v>
      </c>
      <c r="Q151" s="17" t="s">
        <v>998</v>
      </c>
      <c r="R151" s="17" t="s">
        <v>17</v>
      </c>
      <c r="S151" s="17" t="s">
        <v>2375</v>
      </c>
      <c r="T151" s="17" t="s">
        <v>1021</v>
      </c>
      <c r="U151" s="17" t="s">
        <v>992</v>
      </c>
      <c r="V151" s="17" t="s">
        <v>2376</v>
      </c>
      <c r="W151" s="17" t="s">
        <v>2377</v>
      </c>
      <c r="X151" s="17" t="s">
        <v>995</v>
      </c>
      <c r="Y151" s="17" t="s">
        <v>2378</v>
      </c>
      <c r="Z151" s="17" t="s">
        <v>2379</v>
      </c>
      <c r="AA151" s="17" t="s">
        <v>2379</v>
      </c>
      <c r="AB151" s="17" t="s">
        <v>2380</v>
      </c>
      <c r="AC151" s="17" t="s">
        <v>2375</v>
      </c>
      <c r="AD151" s="19">
        <v>700000</v>
      </c>
      <c r="AE151" s="19">
        <v>700000</v>
      </c>
      <c r="AF151" s="19">
        <v>0</v>
      </c>
      <c r="AG151" s="1">
        <v>11</v>
      </c>
      <c r="AH151" s="1">
        <v>93</v>
      </c>
      <c r="AI151" s="1">
        <v>0</v>
      </c>
      <c r="AJ151" s="1">
        <v>0</v>
      </c>
      <c r="AK151" s="1">
        <v>2</v>
      </c>
      <c r="AL151" s="1">
        <v>9</v>
      </c>
      <c r="AM151" s="1">
        <v>11</v>
      </c>
      <c r="AN151" s="1">
        <v>0</v>
      </c>
      <c r="AO151" s="1">
        <v>13</v>
      </c>
      <c r="AP151" s="1">
        <v>2</v>
      </c>
      <c r="AQ151" s="1">
        <v>104</v>
      </c>
      <c r="AR151" s="1">
        <v>0</v>
      </c>
      <c r="AS151" s="1">
        <v>104</v>
      </c>
      <c r="AT151" s="17" t="s">
        <v>1000</v>
      </c>
      <c r="AU151" t="s">
        <v>1001</v>
      </c>
      <c r="AV151" t="s">
        <v>1002</v>
      </c>
      <c r="AW151" t="str" cm="1">
        <f t="array" ref="AW151">_xlfn.IFS(AU151=" Housing Innovations in Energy Efficiency ", "HIEE", AU151=" State Housing Trust Fund ", "VHTF", AU151="", "", AU151=" Permanent Supportive Housing ", "PSH")</f>
        <v>VHTF</v>
      </c>
      <c r="AY151" t="e">
        <f>VLOOKUP(B151,'[1]Portfolio Tableau Data'!$C:$I,6,FALSE)</f>
        <v>#N/A</v>
      </c>
      <c r="AZ151" t="e">
        <f>VLOOKUP(B151,'[1]Portfolio Tableau Data'!$C:$I,7,FALSE)</f>
        <v>#N/A</v>
      </c>
      <c r="BA151" t="str">
        <f>CONCATENATE(BC151,BD151)</f>
        <v>FY 2023</v>
      </c>
      <c r="BC151" t="s">
        <v>1003</v>
      </c>
      <c r="BD151">
        <v>2023</v>
      </c>
    </row>
    <row r="152" spans="1:56">
      <c r="A152" s="17" t="s">
        <v>2381</v>
      </c>
      <c r="B152" s="17" t="s">
        <v>779</v>
      </c>
      <c r="C152" s="17" t="s">
        <v>1029</v>
      </c>
      <c r="D152" s="17" t="s">
        <v>1030</v>
      </c>
      <c r="E152" s="17" t="s">
        <v>220</v>
      </c>
      <c r="F152" s="17" t="s">
        <v>1302</v>
      </c>
      <c r="G152" s="17" t="s">
        <v>1303</v>
      </c>
      <c r="H152" s="17" t="s">
        <v>983</v>
      </c>
      <c r="I152" s="17" t="s">
        <v>1304</v>
      </c>
      <c r="J152" s="17" t="s">
        <v>2382</v>
      </c>
      <c r="K152" s="17" t="s">
        <v>1277</v>
      </c>
      <c r="L152" s="17" t="s">
        <v>1278</v>
      </c>
      <c r="M152" s="17" t="s">
        <v>2383</v>
      </c>
      <c r="N152" s="17" t="s">
        <v>2384</v>
      </c>
      <c r="O152" s="17" t="s">
        <v>2385</v>
      </c>
      <c r="P152" s="18" t="s">
        <v>68</v>
      </c>
      <c r="Q152" s="17" t="s">
        <v>1019</v>
      </c>
      <c r="R152" s="17" t="s">
        <v>1282</v>
      </c>
      <c r="S152" s="17" t="s">
        <v>2386</v>
      </c>
      <c r="T152" s="17" t="s">
        <v>1541</v>
      </c>
      <c r="U152" s="17" t="s">
        <v>1066</v>
      </c>
      <c r="V152" s="17" t="s">
        <v>1309</v>
      </c>
      <c r="W152" s="17" t="s">
        <v>1310</v>
      </c>
      <c r="X152" s="17" t="s">
        <v>995</v>
      </c>
      <c r="Y152" s="17" t="s">
        <v>1311</v>
      </c>
      <c r="Z152" s="17" t="s">
        <v>1312</v>
      </c>
      <c r="AA152" s="17" t="s">
        <v>1312</v>
      </c>
      <c r="AB152" s="17" t="s">
        <v>2387</v>
      </c>
      <c r="AC152" s="17" t="s">
        <v>2388</v>
      </c>
      <c r="AD152" s="19">
        <v>900000</v>
      </c>
      <c r="AE152" s="19"/>
      <c r="AF152" s="19"/>
      <c r="AG152" s="1">
        <v>5</v>
      </c>
      <c r="AH152" s="1">
        <v>26</v>
      </c>
      <c r="AI152" s="1">
        <v>17</v>
      </c>
      <c r="AJ152" s="1">
        <v>0</v>
      </c>
      <c r="AK152" s="1">
        <v>0</v>
      </c>
      <c r="AL152" s="1">
        <v>0</v>
      </c>
      <c r="AM152" s="1">
        <v>5</v>
      </c>
      <c r="AN152" s="1">
        <v>10</v>
      </c>
      <c r="AO152" s="1">
        <v>7</v>
      </c>
      <c r="AP152" s="1">
        <v>2</v>
      </c>
      <c r="AQ152" s="1">
        <v>0</v>
      </c>
      <c r="AR152" s="1">
        <v>0</v>
      </c>
      <c r="AS152" s="1">
        <v>48</v>
      </c>
      <c r="AT152" s="17" t="s">
        <v>1000</v>
      </c>
      <c r="AU152" t="s">
        <v>1001</v>
      </c>
      <c r="AV152" t="s">
        <v>1045</v>
      </c>
      <c r="AW152" t="str" cm="1">
        <f t="array" ref="AW152">_xlfn.IFS(AU152=" Housing Innovations in Energy Efficiency ", "HIEE", AU152=" State Housing Trust Fund ", "VHTF", AU152="", "", AU152=" Permanent Supportive Housing ", "PSH")</f>
        <v>VHTF</v>
      </c>
      <c r="AY152" t="e">
        <f>VLOOKUP(B152,'[1]Portfolio Tableau Data'!$C:$I,6,FALSE)</f>
        <v>#N/A</v>
      </c>
      <c r="AZ152" t="e">
        <f>VLOOKUP(B152,'[1]Portfolio Tableau Data'!$C:$I,7,FALSE)</f>
        <v>#N/A</v>
      </c>
      <c r="BA152" t="str">
        <f>CONCATENATE(BC152,BD152)</f>
        <v>FY 2024</v>
      </c>
      <c r="BC152" t="s">
        <v>1003</v>
      </c>
      <c r="BD152">
        <v>2024</v>
      </c>
    </row>
    <row r="153" spans="1:56">
      <c r="A153" s="17" t="s">
        <v>2389</v>
      </c>
      <c r="B153" s="17" t="s">
        <v>208</v>
      </c>
      <c r="C153" s="17" t="s">
        <v>1357</v>
      </c>
      <c r="D153" s="17" t="s">
        <v>1358</v>
      </c>
      <c r="E153" s="17" t="s">
        <v>76</v>
      </c>
      <c r="F153" s="17" t="s">
        <v>2390</v>
      </c>
      <c r="G153" s="17" t="s">
        <v>2391</v>
      </c>
      <c r="H153" s="17" t="s">
        <v>983</v>
      </c>
      <c r="I153" s="17" t="s">
        <v>2392</v>
      </c>
      <c r="J153" s="17" t="s">
        <v>2393</v>
      </c>
      <c r="K153" s="17" t="s">
        <v>1363</v>
      </c>
      <c r="L153" s="17" t="s">
        <v>2394</v>
      </c>
      <c r="M153" s="17" t="s">
        <v>2395</v>
      </c>
      <c r="N153" s="17" t="s">
        <v>2391</v>
      </c>
      <c r="O153" s="17" t="s">
        <v>2392</v>
      </c>
      <c r="P153" s="18" t="s">
        <v>68</v>
      </c>
      <c r="Q153" s="17" t="s">
        <v>1006</v>
      </c>
      <c r="R153" s="17" t="s">
        <v>17</v>
      </c>
      <c r="S153" s="17" t="s">
        <v>2396</v>
      </c>
      <c r="T153" s="17" t="s">
        <v>1143</v>
      </c>
      <c r="U153" s="17" t="s">
        <v>992</v>
      </c>
      <c r="V153" s="17" t="s">
        <v>2397</v>
      </c>
      <c r="W153" s="17" t="s">
        <v>2398</v>
      </c>
      <c r="X153" s="17" t="s">
        <v>1297</v>
      </c>
      <c r="Y153" s="17" t="s">
        <v>2399</v>
      </c>
      <c r="Z153" s="17" t="s">
        <v>2400</v>
      </c>
      <c r="AA153" s="17" t="s">
        <v>2401</v>
      </c>
      <c r="AB153" s="17" t="s">
        <v>2402</v>
      </c>
      <c r="AC153" s="17" t="s">
        <v>2396</v>
      </c>
      <c r="AD153" s="19">
        <v>700000</v>
      </c>
      <c r="AE153" s="19"/>
      <c r="AF153" s="19">
        <v>700000</v>
      </c>
      <c r="AG153" s="1">
        <v>0</v>
      </c>
      <c r="AH153" s="1">
        <v>32</v>
      </c>
      <c r="AI153" s="1">
        <v>0</v>
      </c>
      <c r="AJ153" s="1">
        <v>0</v>
      </c>
      <c r="AK153" s="1">
        <v>2</v>
      </c>
      <c r="AL153" s="1">
        <v>9</v>
      </c>
      <c r="AM153" s="1">
        <v>0</v>
      </c>
      <c r="AN153" s="1">
        <v>0</v>
      </c>
      <c r="AO153" s="1">
        <v>6</v>
      </c>
      <c r="AP153" s="1">
        <v>1</v>
      </c>
      <c r="AQ153" s="1">
        <v>0</v>
      </c>
      <c r="AR153" s="1">
        <v>0</v>
      </c>
      <c r="AS153" s="1">
        <v>32</v>
      </c>
      <c r="AT153" s="17" t="s">
        <v>1000</v>
      </c>
      <c r="AU153" t="s">
        <v>1001</v>
      </c>
      <c r="AV153" t="s">
        <v>1374</v>
      </c>
      <c r="AW153" t="str" cm="1">
        <f t="array" ref="AW153">_xlfn.IFS(AU153=" Housing Innovations in Energy Efficiency ", "HIEE", AU153=" State Housing Trust Fund ", "VHTF", AU153="", "", AU153=" Permanent Supportive Housing ", "PSH")</f>
        <v>VHTF</v>
      </c>
      <c r="AY153" t="e">
        <f>VLOOKUP(B153,'[1]Portfolio Tableau Data'!$C:$I,6,FALSE)</f>
        <v>#N/A</v>
      </c>
      <c r="AZ153" t="e">
        <f>VLOOKUP(B153,'[1]Portfolio Tableau Data'!$C:$I,7,FALSE)</f>
        <v>#N/A</v>
      </c>
      <c r="BA153" t="str">
        <f>CONCATENATE(BC153,BD153)</f>
        <v>FY 2020</v>
      </c>
      <c r="BC153" t="s">
        <v>1003</v>
      </c>
      <c r="BD153">
        <v>2020</v>
      </c>
    </row>
    <row r="154" spans="1:56">
      <c r="A154" s="17" t="s">
        <v>2403</v>
      </c>
      <c r="B154" s="17" t="s">
        <v>252</v>
      </c>
      <c r="C154" s="17" t="s">
        <v>1130</v>
      </c>
      <c r="D154" s="17" t="s">
        <v>1131</v>
      </c>
      <c r="E154" s="17" t="s">
        <v>56</v>
      </c>
      <c r="F154" s="17" t="s">
        <v>1548</v>
      </c>
      <c r="G154" s="17" t="s">
        <v>1013</v>
      </c>
      <c r="H154" s="17" t="s">
        <v>983</v>
      </c>
      <c r="I154" s="17" t="s">
        <v>1549</v>
      </c>
      <c r="J154" s="17" t="s">
        <v>2404</v>
      </c>
      <c r="K154" s="17" t="s">
        <v>1343</v>
      </c>
      <c r="L154" s="17" t="s">
        <v>1049</v>
      </c>
      <c r="M154" s="17" t="s">
        <v>2405</v>
      </c>
      <c r="N154" s="17" t="s">
        <v>982</v>
      </c>
      <c r="O154" s="17" t="s">
        <v>984</v>
      </c>
      <c r="P154" s="18" t="s">
        <v>68</v>
      </c>
      <c r="Q154" s="17" t="s">
        <v>1006</v>
      </c>
      <c r="R154" s="17" t="s">
        <v>17</v>
      </c>
      <c r="S154" s="17" t="s">
        <v>990</v>
      </c>
      <c r="T154" s="17" t="s">
        <v>991</v>
      </c>
      <c r="U154" s="17" t="s">
        <v>992</v>
      </c>
      <c r="V154" s="17" t="s">
        <v>2406</v>
      </c>
      <c r="W154" s="17" t="s">
        <v>2407</v>
      </c>
      <c r="X154" s="17" t="s">
        <v>995</v>
      </c>
      <c r="Y154" s="17" t="s">
        <v>2408</v>
      </c>
      <c r="Z154" s="17" t="s">
        <v>2409</v>
      </c>
      <c r="AA154" s="17" t="s">
        <v>998</v>
      </c>
      <c r="AB154" s="17" t="s">
        <v>2410</v>
      </c>
      <c r="AC154" s="17" t="s">
        <v>2411</v>
      </c>
      <c r="AD154" s="19">
        <v>900000</v>
      </c>
      <c r="AE154" s="19"/>
      <c r="AF154" s="19">
        <v>900000</v>
      </c>
      <c r="AG154" s="1">
        <v>0</v>
      </c>
      <c r="AH154" s="1">
        <v>80</v>
      </c>
      <c r="AI154" s="1">
        <v>0</v>
      </c>
      <c r="AJ154" s="1">
        <v>0</v>
      </c>
      <c r="AK154" s="1">
        <v>2</v>
      </c>
      <c r="AL154" s="1">
        <v>9</v>
      </c>
      <c r="AM154" s="1">
        <v>6</v>
      </c>
      <c r="AN154" s="1">
        <v>16</v>
      </c>
      <c r="AO154" s="1">
        <v>14</v>
      </c>
      <c r="AP154" s="1">
        <v>2</v>
      </c>
      <c r="AQ154" s="1">
        <v>64</v>
      </c>
      <c r="AR154" s="1">
        <v>0</v>
      </c>
      <c r="AS154" s="1">
        <v>80</v>
      </c>
      <c r="AT154" s="17" t="s">
        <v>1000</v>
      </c>
      <c r="AU154" t="s">
        <v>1001</v>
      </c>
      <c r="AV154" t="s">
        <v>1150</v>
      </c>
      <c r="AW154" t="str" cm="1">
        <f t="array" ref="AW154">_xlfn.IFS(AU154=" Housing Innovations in Energy Efficiency ", "HIEE", AU154=" State Housing Trust Fund ", "VHTF", AU154="", "", AU154=" Permanent Supportive Housing ", "PSH")</f>
        <v>VHTF</v>
      </c>
      <c r="AY154" t="e">
        <f>VLOOKUP(B154,'[1]Portfolio Tableau Data'!$C:$I,6,FALSE)</f>
        <v>#N/A</v>
      </c>
      <c r="AZ154" t="e">
        <f>VLOOKUP(B154,'[1]Portfolio Tableau Data'!$C:$I,7,FALSE)</f>
        <v>#N/A</v>
      </c>
      <c r="BA154" t="str">
        <f>CONCATENATE(BC154,BD154)</f>
        <v>FY 2021</v>
      </c>
      <c r="BC154" t="s">
        <v>1003</v>
      </c>
      <c r="BD154">
        <v>2021</v>
      </c>
    </row>
    <row r="155" spans="1:56">
      <c r="A155" s="17" t="s">
        <v>2412</v>
      </c>
      <c r="B155" s="17" t="s">
        <v>690</v>
      </c>
      <c r="C155" s="17" t="s">
        <v>979</v>
      </c>
      <c r="D155" s="17" t="s">
        <v>980</v>
      </c>
      <c r="E155" s="17" t="s">
        <v>313</v>
      </c>
      <c r="F155" s="17" t="s">
        <v>1118</v>
      </c>
      <c r="G155" s="17" t="s">
        <v>1119</v>
      </c>
      <c r="H155" s="17" t="s">
        <v>983</v>
      </c>
      <c r="I155" s="17" t="s">
        <v>1120</v>
      </c>
      <c r="J155" s="17" t="s">
        <v>2413</v>
      </c>
      <c r="K155" s="17" t="s">
        <v>1335</v>
      </c>
      <c r="L155" s="17" t="s">
        <v>2414</v>
      </c>
      <c r="M155" s="17" t="s">
        <v>2415</v>
      </c>
      <c r="N155" s="17" t="s">
        <v>2416</v>
      </c>
      <c r="O155" s="17" t="s">
        <v>2417</v>
      </c>
      <c r="P155" s="18" t="s">
        <v>68</v>
      </c>
      <c r="Q155" s="17" t="s">
        <v>1075</v>
      </c>
      <c r="R155" s="17" t="s">
        <v>17</v>
      </c>
      <c r="S155" s="17" t="s">
        <v>2027</v>
      </c>
      <c r="T155" s="17" t="s">
        <v>1162</v>
      </c>
      <c r="U155" s="17" t="s">
        <v>1066</v>
      </c>
      <c r="V155" s="17" t="s">
        <v>2418</v>
      </c>
      <c r="W155" s="17" t="s">
        <v>1111</v>
      </c>
      <c r="X155" s="17" t="s">
        <v>1201</v>
      </c>
      <c r="Y155" s="17" t="s">
        <v>2419</v>
      </c>
      <c r="Z155" s="17" t="s">
        <v>1128</v>
      </c>
      <c r="AA155" s="17" t="s">
        <v>998</v>
      </c>
      <c r="AB155" s="17" t="s">
        <v>2420</v>
      </c>
      <c r="AC155" s="17" t="s">
        <v>2027</v>
      </c>
      <c r="AD155" s="19">
        <v>700000</v>
      </c>
      <c r="AE155" s="19"/>
      <c r="AF155" s="19">
        <v>700000</v>
      </c>
      <c r="AG155" s="1">
        <v>0</v>
      </c>
      <c r="AH155" s="1">
        <v>280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20</v>
      </c>
      <c r="AP155" s="1">
        <v>6</v>
      </c>
      <c r="AQ155" s="1">
        <v>0</v>
      </c>
      <c r="AR155" s="1">
        <v>0</v>
      </c>
      <c r="AS155" s="1">
        <v>280</v>
      </c>
      <c r="AT155" s="17" t="s">
        <v>1000</v>
      </c>
      <c r="AU155" t="s">
        <v>1001</v>
      </c>
      <c r="AV155" t="s">
        <v>1002</v>
      </c>
      <c r="AW155" t="str" cm="1">
        <f t="array" ref="AW155">_xlfn.IFS(AU155=" Housing Innovations in Energy Efficiency ", "HIEE", AU155=" State Housing Trust Fund ", "VHTF", AU155="", "", AU155=" Permanent Supportive Housing ", "PSH")</f>
        <v>VHTF</v>
      </c>
      <c r="AY155" t="e">
        <f>VLOOKUP(B155,'[1]Portfolio Tableau Data'!$C:$I,6,FALSE)</f>
        <v>#N/A</v>
      </c>
      <c r="AZ155" t="e">
        <f>VLOOKUP(B155,'[1]Portfolio Tableau Data'!$C:$I,7,FALSE)</f>
        <v>#N/A</v>
      </c>
      <c r="BA155" t="str">
        <f>CONCATENATE(BC155,BD155)</f>
        <v>FY 2023</v>
      </c>
      <c r="BC155" t="s">
        <v>1003</v>
      </c>
      <c r="BD155">
        <v>2023</v>
      </c>
    </row>
    <row r="156" spans="1:56">
      <c r="A156" s="17" t="s">
        <v>2421</v>
      </c>
      <c r="B156" s="17" t="s">
        <v>783</v>
      </c>
      <c r="C156" s="17" t="s">
        <v>1029</v>
      </c>
      <c r="D156" s="17" t="s">
        <v>1030</v>
      </c>
      <c r="E156" s="17" t="s">
        <v>200</v>
      </c>
      <c r="F156" s="17" t="s">
        <v>981</v>
      </c>
      <c r="G156" s="17" t="s">
        <v>982</v>
      </c>
      <c r="H156" s="17" t="s">
        <v>983</v>
      </c>
      <c r="I156" s="17" t="s">
        <v>984</v>
      </c>
      <c r="J156" s="17" t="s">
        <v>2422</v>
      </c>
      <c r="K156" s="17" t="s">
        <v>1277</v>
      </c>
      <c r="L156" s="17" t="s">
        <v>1278</v>
      </c>
      <c r="M156" s="17" t="s">
        <v>2423</v>
      </c>
      <c r="N156" s="17" t="s">
        <v>982</v>
      </c>
      <c r="O156" s="17" t="s">
        <v>984</v>
      </c>
      <c r="P156" s="18" t="s">
        <v>68</v>
      </c>
      <c r="Q156" s="17" t="s">
        <v>1006</v>
      </c>
      <c r="R156" s="17" t="s">
        <v>1282</v>
      </c>
      <c r="S156" s="17" t="s">
        <v>990</v>
      </c>
      <c r="T156" s="17" t="s">
        <v>991</v>
      </c>
      <c r="U156" s="17" t="s">
        <v>992</v>
      </c>
      <c r="V156" s="17" t="s">
        <v>993</v>
      </c>
      <c r="W156" s="17" t="s">
        <v>994</v>
      </c>
      <c r="X156" s="17" t="s">
        <v>995</v>
      </c>
      <c r="Y156" s="17" t="s">
        <v>996</v>
      </c>
      <c r="Z156" s="17" t="s">
        <v>997</v>
      </c>
      <c r="AA156" s="17" t="s">
        <v>998</v>
      </c>
      <c r="AB156" s="17" t="s">
        <v>2424</v>
      </c>
      <c r="AC156" s="17" t="s">
        <v>990</v>
      </c>
      <c r="AD156" s="19">
        <v>700000</v>
      </c>
      <c r="AE156" s="19"/>
      <c r="AF156" s="19"/>
      <c r="AG156" s="1">
        <v>5</v>
      </c>
      <c r="AH156" s="1">
        <v>45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8</v>
      </c>
      <c r="AP156" s="1">
        <v>1</v>
      </c>
      <c r="AQ156" s="1">
        <v>8</v>
      </c>
      <c r="AR156" s="1">
        <v>0</v>
      </c>
      <c r="AS156" s="1">
        <v>50</v>
      </c>
      <c r="AT156" s="17" t="s">
        <v>1000</v>
      </c>
      <c r="AU156" t="s">
        <v>1001</v>
      </c>
      <c r="AV156" t="s">
        <v>1045</v>
      </c>
      <c r="AW156" t="str" cm="1">
        <f t="array" ref="AW156">_xlfn.IFS(AU156=" Housing Innovations in Energy Efficiency ", "HIEE", AU156=" State Housing Trust Fund ", "VHTF", AU156="", "", AU156=" Permanent Supportive Housing ", "PSH")</f>
        <v>VHTF</v>
      </c>
      <c r="AY156" t="e">
        <f>VLOOKUP(B156,'[1]Portfolio Tableau Data'!$C:$I,6,FALSE)</f>
        <v>#N/A</v>
      </c>
      <c r="AZ156" t="e">
        <f>VLOOKUP(B156,'[1]Portfolio Tableau Data'!$C:$I,7,FALSE)</f>
        <v>#N/A</v>
      </c>
      <c r="BA156" t="str">
        <f>CONCATENATE(BC156,BD156)</f>
        <v>FY 2024</v>
      </c>
      <c r="BC156" t="s">
        <v>1003</v>
      </c>
      <c r="BD156">
        <v>2024</v>
      </c>
    </row>
    <row r="157" spans="1:56">
      <c r="A157" s="17" t="s">
        <v>2425</v>
      </c>
      <c r="B157" s="17" t="s">
        <v>254</v>
      </c>
      <c r="C157" s="17" t="s">
        <v>1116</v>
      </c>
      <c r="D157" s="17" t="s">
        <v>1315</v>
      </c>
      <c r="E157" s="17" t="s">
        <v>20</v>
      </c>
      <c r="F157" s="17" t="s">
        <v>1595</v>
      </c>
      <c r="G157" s="17" t="s">
        <v>1428</v>
      </c>
      <c r="H157" s="17" t="s">
        <v>983</v>
      </c>
      <c r="I157" s="17" t="s">
        <v>1596</v>
      </c>
      <c r="J157" s="17" t="s">
        <v>998</v>
      </c>
      <c r="K157" s="17" t="s">
        <v>2426</v>
      </c>
      <c r="L157" s="17" t="s">
        <v>2427</v>
      </c>
      <c r="M157" s="17" t="s">
        <v>2428</v>
      </c>
      <c r="N157" s="17" t="s">
        <v>2198</v>
      </c>
      <c r="O157" s="17" t="s">
        <v>2101</v>
      </c>
      <c r="P157" s="18" t="str">
        <f>VLOOKUP(B157,Sheet1!A:C,2,FALSE)</f>
        <v>Rental Rehab</v>
      </c>
      <c r="Q157" s="17" t="s">
        <v>2363</v>
      </c>
      <c r="R157" s="17" t="s">
        <v>998</v>
      </c>
      <c r="S157" s="17" t="s">
        <v>2102</v>
      </c>
      <c r="T157" s="17" t="s">
        <v>1162</v>
      </c>
      <c r="U157" s="17" t="s">
        <v>992</v>
      </c>
      <c r="V157" s="17" t="s">
        <v>2429</v>
      </c>
      <c r="W157" s="17" t="s">
        <v>2430</v>
      </c>
      <c r="X157" s="17" t="s">
        <v>1297</v>
      </c>
      <c r="Y157" s="17" t="s">
        <v>2431</v>
      </c>
      <c r="Z157" s="17" t="s">
        <v>2432</v>
      </c>
      <c r="AA157" s="17" t="s">
        <v>998</v>
      </c>
      <c r="AB157" s="17" t="s">
        <v>2433</v>
      </c>
      <c r="AC157" s="17" t="s">
        <v>2102</v>
      </c>
      <c r="AD157" s="19">
        <f>AX157</f>
        <v>700000</v>
      </c>
      <c r="AE157" s="19"/>
      <c r="AF157" s="19"/>
      <c r="AG157" s="1">
        <v>8</v>
      </c>
      <c r="AH157" s="1">
        <v>72</v>
      </c>
      <c r="AI157" s="1">
        <v>0</v>
      </c>
      <c r="AJ157" s="1">
        <v>0</v>
      </c>
      <c r="AK157" s="1">
        <v>0</v>
      </c>
      <c r="AL157" s="1"/>
      <c r="AM157" s="1"/>
      <c r="AN157" s="1">
        <v>8</v>
      </c>
      <c r="AO157" s="1">
        <v>8</v>
      </c>
      <c r="AP157" s="1">
        <v>2</v>
      </c>
      <c r="AQ157" s="1"/>
      <c r="AR157" s="1">
        <v>0</v>
      </c>
      <c r="AS157" s="1">
        <v>80</v>
      </c>
      <c r="AT157" s="17" t="s">
        <v>1315</v>
      </c>
      <c r="AW157" t="str">
        <f>VLOOKUP(B157,'[1]Portfolio Tableau Data'!$C:$G,5,FALSE)</f>
        <v>VHTF</v>
      </c>
      <c r="AX157" s="4">
        <f>VLOOKUP(B157,'[2]Apps Tableau'!$B:$K,10,FALSE)</f>
        <v>700000</v>
      </c>
      <c r="AY157" t="str">
        <f>VLOOKUP(B157,'[1]Portfolio Tableau Data- VHTF'!$C:$I,6,FALSE)</f>
        <v>Spring 2021</v>
      </c>
      <c r="AZ157" t="str">
        <f>VLOOKUP(B157,'[1]Portfolio Tableau Data- VHTF'!$C:$I,7,FALSE)</f>
        <v>N/A</v>
      </c>
      <c r="BA157" t="s">
        <v>217</v>
      </c>
    </row>
    <row r="158" spans="1:56">
      <c r="A158" s="17" t="s">
        <v>2434</v>
      </c>
      <c r="B158" s="17" t="s">
        <v>2435</v>
      </c>
      <c r="C158" s="17" t="s">
        <v>1116</v>
      </c>
      <c r="D158" s="17" t="s">
        <v>1426</v>
      </c>
      <c r="E158" s="17" t="s">
        <v>45</v>
      </c>
      <c r="F158" s="17" t="s">
        <v>1153</v>
      </c>
      <c r="G158" s="17" t="s">
        <v>1154</v>
      </c>
      <c r="H158" s="17" t="s">
        <v>983</v>
      </c>
      <c r="I158" s="17" t="s">
        <v>1155</v>
      </c>
      <c r="J158" s="17" t="s">
        <v>998</v>
      </c>
      <c r="K158" s="17" t="s">
        <v>2436</v>
      </c>
      <c r="L158" s="17" t="s">
        <v>2437</v>
      </c>
      <c r="M158" s="17" t="s">
        <v>2438</v>
      </c>
      <c r="N158" s="17" t="s">
        <v>1154</v>
      </c>
      <c r="O158" s="17" t="s">
        <v>2439</v>
      </c>
      <c r="P158" s="18" t="s">
        <v>68</v>
      </c>
      <c r="Q158" s="17" t="s">
        <v>1075</v>
      </c>
      <c r="R158" s="17" t="s">
        <v>998</v>
      </c>
      <c r="S158" s="17" t="s">
        <v>1186</v>
      </c>
      <c r="T158" s="17" t="s">
        <v>1162</v>
      </c>
      <c r="U158" s="17" t="s">
        <v>992</v>
      </c>
      <c r="V158" s="17" t="s">
        <v>1163</v>
      </c>
      <c r="W158" s="17" t="s">
        <v>1164</v>
      </c>
      <c r="X158" s="17" t="s">
        <v>995</v>
      </c>
      <c r="Y158" s="17" t="s">
        <v>1165</v>
      </c>
      <c r="Z158" s="17" t="s">
        <v>1166</v>
      </c>
      <c r="AA158" s="17" t="s">
        <v>998</v>
      </c>
      <c r="AB158" s="17" t="s">
        <v>2440</v>
      </c>
      <c r="AC158" s="17" t="s">
        <v>1186</v>
      </c>
      <c r="AD158" s="19">
        <v>700000</v>
      </c>
      <c r="AE158" s="19"/>
      <c r="AF158" s="19"/>
      <c r="AG158" s="1">
        <v>0</v>
      </c>
      <c r="AH158" s="1">
        <v>80</v>
      </c>
      <c r="AI158" s="1">
        <v>0</v>
      </c>
      <c r="AJ158" s="1">
        <v>10</v>
      </c>
      <c r="AK158" s="1">
        <v>0</v>
      </c>
      <c r="AL158" s="1"/>
      <c r="AM158" s="1"/>
      <c r="AN158" s="1">
        <v>0</v>
      </c>
      <c r="AO158" s="1">
        <v>11</v>
      </c>
      <c r="AP158" s="1">
        <v>11</v>
      </c>
      <c r="AQ158" s="1"/>
      <c r="AR158" s="1">
        <v>0</v>
      </c>
      <c r="AS158" s="1">
        <v>90</v>
      </c>
      <c r="AT158" s="17" t="s">
        <v>1426</v>
      </c>
      <c r="AW158" t="str">
        <f>VLOOKUP(B158,'[1]Portfolio Tableau Data'!$C:$G,5,FALSE)</f>
        <v>VHTF</v>
      </c>
      <c r="AX158" s="4" t="e">
        <f>VLOOKUP(B158,'[2]Apps Tableau'!$B:$K,10,FALSE)</f>
        <v>#N/A</v>
      </c>
      <c r="AY158" t="str">
        <f>VLOOKUP(B158,'[1]Portfolio Tableau Data- VHTF'!$C:$I,6,FALSE)</f>
        <v>Fall 2018</v>
      </c>
      <c r="AZ158" t="str">
        <f>VLOOKUP(B158,'[1]Portfolio Tableau Data- VHTF'!$C:$I,7,FALSE)</f>
        <v>N/A</v>
      </c>
      <c r="BA158" t="s">
        <v>109</v>
      </c>
    </row>
    <row r="159" spans="1:56">
      <c r="A159" s="17" t="s">
        <v>2441</v>
      </c>
      <c r="B159" s="17" t="s">
        <v>387</v>
      </c>
      <c r="C159" s="17" t="s">
        <v>1010</v>
      </c>
      <c r="D159" s="17" t="s">
        <v>1011</v>
      </c>
      <c r="E159" s="17" t="s">
        <v>327</v>
      </c>
      <c r="F159" s="17" t="s">
        <v>1236</v>
      </c>
      <c r="G159" s="17" t="s">
        <v>1237</v>
      </c>
      <c r="H159" s="17" t="s">
        <v>998</v>
      </c>
      <c r="I159" s="17" t="s">
        <v>1238</v>
      </c>
      <c r="J159" s="17" t="s">
        <v>2442</v>
      </c>
      <c r="K159" s="17" t="s">
        <v>1240</v>
      </c>
      <c r="L159" s="17" t="s">
        <v>1226</v>
      </c>
      <c r="M159" s="17" t="s">
        <v>2443</v>
      </c>
      <c r="N159" s="17" t="s">
        <v>1013</v>
      </c>
      <c r="O159" s="17" t="s">
        <v>1320</v>
      </c>
      <c r="P159" s="18" t="s">
        <v>157</v>
      </c>
      <c r="Q159" s="17" t="s">
        <v>1396</v>
      </c>
      <c r="R159" s="17" t="s">
        <v>17</v>
      </c>
      <c r="S159" s="17" t="s">
        <v>1020</v>
      </c>
      <c r="T159" s="17" t="s">
        <v>1021</v>
      </c>
      <c r="U159" s="17" t="s">
        <v>1066</v>
      </c>
      <c r="V159" s="17" t="s">
        <v>2444</v>
      </c>
      <c r="W159" s="17" t="s">
        <v>2445</v>
      </c>
      <c r="X159" s="17" t="s">
        <v>1297</v>
      </c>
      <c r="Y159" s="17" t="s">
        <v>2446</v>
      </c>
      <c r="Z159" s="17" t="s">
        <v>1248</v>
      </c>
      <c r="AA159" s="17" t="s">
        <v>998</v>
      </c>
      <c r="AB159" s="17" t="s">
        <v>2447</v>
      </c>
      <c r="AC159" s="17" t="s">
        <v>1020</v>
      </c>
      <c r="AD159" s="19">
        <v>700000</v>
      </c>
      <c r="AE159" s="19"/>
      <c r="AF159" s="19">
        <v>700000</v>
      </c>
      <c r="AG159" s="1">
        <v>0</v>
      </c>
      <c r="AH159" s="1">
        <v>112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8</v>
      </c>
      <c r="AP159" s="1">
        <v>2</v>
      </c>
      <c r="AQ159" s="1">
        <v>0</v>
      </c>
      <c r="AR159" s="1">
        <v>0</v>
      </c>
      <c r="AS159" s="1">
        <v>112</v>
      </c>
      <c r="AT159" s="17" t="s">
        <v>1000</v>
      </c>
      <c r="AU159" t="s">
        <v>1001</v>
      </c>
      <c r="AV159" t="s">
        <v>1027</v>
      </c>
      <c r="AW159" t="str" cm="1">
        <f t="array" ref="AW159">_xlfn.IFS(AU159=" Housing Innovations in Energy Efficiency ", "HIEE", AU159=" State Housing Trust Fund ", "VHTF", AU159="", "", AU159=" Permanent Supportive Housing ", "PSH")</f>
        <v>VHTF</v>
      </c>
      <c r="AY159" t="e">
        <f>VLOOKUP(B159,'[1]Portfolio Tableau Data'!$C:$I,6,FALSE)</f>
        <v>#N/A</v>
      </c>
      <c r="AZ159" t="e">
        <f>VLOOKUP(B159,'[1]Portfolio Tableau Data'!$C:$I,7,FALSE)</f>
        <v>#N/A</v>
      </c>
      <c r="BA159" t="str">
        <f>CONCATENATE(BC159,BD159)</f>
        <v>FY 2022</v>
      </c>
      <c r="BC159" t="s">
        <v>1003</v>
      </c>
      <c r="BD159">
        <v>2022</v>
      </c>
    </row>
    <row r="160" spans="1:56">
      <c r="A160" s="17" t="s">
        <v>2448</v>
      </c>
      <c r="B160" s="17" t="s">
        <v>389</v>
      </c>
      <c r="C160" s="17" t="s">
        <v>1010</v>
      </c>
      <c r="D160" s="17" t="s">
        <v>1011</v>
      </c>
      <c r="E160" s="17" t="s">
        <v>327</v>
      </c>
      <c r="F160" s="17" t="s">
        <v>1236</v>
      </c>
      <c r="G160" s="17" t="s">
        <v>1237</v>
      </c>
      <c r="H160" s="17" t="s">
        <v>998</v>
      </c>
      <c r="I160" s="17" t="s">
        <v>1238</v>
      </c>
      <c r="J160" s="17" t="s">
        <v>2449</v>
      </c>
      <c r="K160" s="17" t="s">
        <v>1240</v>
      </c>
      <c r="L160" s="17" t="s">
        <v>1226</v>
      </c>
      <c r="M160" s="17" t="s">
        <v>2450</v>
      </c>
      <c r="N160" s="17" t="s">
        <v>1013</v>
      </c>
      <c r="O160" s="17" t="s">
        <v>1293</v>
      </c>
      <c r="P160" s="18" t="s">
        <v>157</v>
      </c>
      <c r="Q160" s="17" t="s">
        <v>1396</v>
      </c>
      <c r="R160" s="17" t="s">
        <v>17</v>
      </c>
      <c r="S160" s="17" t="s">
        <v>1020</v>
      </c>
      <c r="T160" s="17" t="s">
        <v>1021</v>
      </c>
      <c r="U160" s="17" t="s">
        <v>1066</v>
      </c>
      <c r="V160" s="17" t="s">
        <v>2444</v>
      </c>
      <c r="W160" s="17" t="s">
        <v>2445</v>
      </c>
      <c r="X160" s="17" t="s">
        <v>1297</v>
      </c>
      <c r="Y160" s="17" t="s">
        <v>2446</v>
      </c>
      <c r="Z160" s="17" t="s">
        <v>1248</v>
      </c>
      <c r="AA160" s="17" t="s">
        <v>998</v>
      </c>
      <c r="AB160" s="17" t="s">
        <v>2451</v>
      </c>
      <c r="AC160" s="17" t="s">
        <v>1020</v>
      </c>
      <c r="AD160" s="19">
        <v>700000</v>
      </c>
      <c r="AE160" s="19"/>
      <c r="AF160" s="19">
        <v>700000</v>
      </c>
      <c r="AG160" s="1">
        <v>0</v>
      </c>
      <c r="AH160" s="1">
        <v>82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6</v>
      </c>
      <c r="AP160" s="1">
        <v>2</v>
      </c>
      <c r="AQ160" s="1">
        <v>0</v>
      </c>
      <c r="AR160" s="1">
        <v>0</v>
      </c>
      <c r="AS160" s="1">
        <v>82</v>
      </c>
      <c r="AT160" s="17" t="s">
        <v>1000</v>
      </c>
      <c r="AU160" t="s">
        <v>1001</v>
      </c>
      <c r="AV160" t="s">
        <v>1027</v>
      </c>
      <c r="AW160" t="str" cm="1">
        <f t="array" ref="AW160">_xlfn.IFS(AU160=" Housing Innovations in Energy Efficiency ", "HIEE", AU160=" State Housing Trust Fund ", "VHTF", AU160="", "", AU160=" Permanent Supportive Housing ", "PSH")</f>
        <v>VHTF</v>
      </c>
      <c r="AY160" t="e">
        <f>VLOOKUP(B160,'[1]Portfolio Tableau Data'!$C:$I,6,FALSE)</f>
        <v>#N/A</v>
      </c>
      <c r="AZ160" t="e">
        <f>VLOOKUP(B160,'[1]Portfolio Tableau Data'!$C:$I,7,FALSE)</f>
        <v>#N/A</v>
      </c>
      <c r="BA160" t="str">
        <f>CONCATENATE(BC160,BD160)</f>
        <v>FY 2022</v>
      </c>
      <c r="BC160" t="s">
        <v>1003</v>
      </c>
      <c r="BD160">
        <v>2022</v>
      </c>
    </row>
    <row r="161" spans="1:56">
      <c r="A161" s="17" t="s">
        <v>2452</v>
      </c>
      <c r="B161" s="17" t="s">
        <v>901</v>
      </c>
      <c r="C161" s="17" t="s">
        <v>1029</v>
      </c>
      <c r="D161" s="17" t="s">
        <v>1030</v>
      </c>
      <c r="E161" s="17" t="s">
        <v>93</v>
      </c>
      <c r="F161" s="17" t="s">
        <v>1132</v>
      </c>
      <c r="G161" s="17" t="s">
        <v>1133</v>
      </c>
      <c r="H161" s="17" t="s">
        <v>998</v>
      </c>
      <c r="I161" s="17" t="s">
        <v>1134</v>
      </c>
      <c r="J161" s="17" t="s">
        <v>2453</v>
      </c>
      <c r="K161" s="17" t="s">
        <v>1034</v>
      </c>
      <c r="L161" s="17" t="s">
        <v>1035</v>
      </c>
      <c r="M161" s="17" t="s">
        <v>2454</v>
      </c>
      <c r="N161" s="17" t="s">
        <v>2455</v>
      </c>
      <c r="O161" s="17" t="s">
        <v>2456</v>
      </c>
      <c r="P161" s="18" t="s">
        <v>68</v>
      </c>
      <c r="Q161" s="17" t="s">
        <v>989</v>
      </c>
      <c r="R161" s="17" t="s">
        <v>17</v>
      </c>
      <c r="S161" s="17" t="s">
        <v>2457</v>
      </c>
      <c r="T161" s="17" t="s">
        <v>1519</v>
      </c>
      <c r="U161" s="17" t="s">
        <v>1066</v>
      </c>
      <c r="V161" s="17" t="s">
        <v>1144</v>
      </c>
      <c r="W161" s="17" t="s">
        <v>1145</v>
      </c>
      <c r="X161" s="17" t="s">
        <v>995</v>
      </c>
      <c r="Y161" s="17" t="s">
        <v>1146</v>
      </c>
      <c r="Z161" s="17" t="s">
        <v>1147</v>
      </c>
      <c r="AA161" s="17" t="s">
        <v>1148</v>
      </c>
      <c r="AB161" s="17" t="s">
        <v>2458</v>
      </c>
      <c r="AC161" s="17" t="s">
        <v>2457</v>
      </c>
      <c r="AD161" s="19">
        <v>1400000</v>
      </c>
      <c r="AE161" s="19"/>
      <c r="AF161" s="19">
        <v>1400000</v>
      </c>
      <c r="AG161" s="1">
        <v>5</v>
      </c>
      <c r="AH161" s="1">
        <v>44</v>
      </c>
      <c r="AI161" s="1">
        <v>0</v>
      </c>
      <c r="AJ161" s="1">
        <v>0</v>
      </c>
      <c r="AK161" s="1">
        <v>2</v>
      </c>
      <c r="AL161" s="1">
        <v>9</v>
      </c>
      <c r="AM161" s="1">
        <v>0</v>
      </c>
      <c r="AN161" s="1">
        <v>0</v>
      </c>
      <c r="AO161" s="1">
        <v>7</v>
      </c>
      <c r="AP161" s="1">
        <v>2</v>
      </c>
      <c r="AQ161" s="1">
        <v>0</v>
      </c>
      <c r="AR161" s="1">
        <v>0</v>
      </c>
      <c r="AS161" s="1">
        <v>49</v>
      </c>
      <c r="AT161" s="17" t="s">
        <v>1000</v>
      </c>
      <c r="AU161" t="s">
        <v>1001</v>
      </c>
      <c r="AV161" t="s">
        <v>1045</v>
      </c>
      <c r="AW161" t="str" cm="1">
        <f t="array" ref="AW161">_xlfn.IFS(AU161=" Housing Innovations in Energy Efficiency ", "HIEE", AU161=" State Housing Trust Fund ", "VHTF", AU161="", "", AU161=" Permanent Supportive Housing ", "PSH")</f>
        <v>VHTF</v>
      </c>
      <c r="AY161" t="e">
        <f>VLOOKUP(B161,'[1]Portfolio Tableau Data'!$C:$I,6,FALSE)</f>
        <v>#N/A</v>
      </c>
      <c r="AZ161" t="e">
        <f>VLOOKUP(B161,'[1]Portfolio Tableau Data'!$C:$I,7,FALSE)</f>
        <v>#N/A</v>
      </c>
      <c r="BA161" t="str">
        <f>CONCATENATE(BC161,BD161)</f>
        <v>FY 2024</v>
      </c>
      <c r="BC161" t="s">
        <v>1003</v>
      </c>
      <c r="BD161">
        <v>2024</v>
      </c>
    </row>
    <row r="162" spans="1:56">
      <c r="A162" s="17" t="s">
        <v>414</v>
      </c>
      <c r="B162" s="17" t="s">
        <v>489</v>
      </c>
      <c r="C162" s="17" t="s">
        <v>1010</v>
      </c>
      <c r="D162" s="17" t="s">
        <v>1011</v>
      </c>
      <c r="E162" s="17" t="s">
        <v>2459</v>
      </c>
      <c r="F162" s="17" t="s">
        <v>1031</v>
      </c>
      <c r="G162" s="17" t="s">
        <v>1013</v>
      </c>
      <c r="H162" s="17" t="s">
        <v>983</v>
      </c>
      <c r="I162" s="17" t="s">
        <v>1032</v>
      </c>
      <c r="J162" s="17" t="s">
        <v>2460</v>
      </c>
      <c r="K162" s="17" t="s">
        <v>1194</v>
      </c>
      <c r="L162" s="17" t="s">
        <v>1195</v>
      </c>
      <c r="M162" s="17" t="s">
        <v>2461</v>
      </c>
      <c r="N162" s="17" t="s">
        <v>1013</v>
      </c>
      <c r="O162" s="17" t="s">
        <v>1018</v>
      </c>
      <c r="P162" s="18" t="s">
        <v>68</v>
      </c>
      <c r="Q162" s="17" t="s">
        <v>1006</v>
      </c>
      <c r="R162" s="17" t="s">
        <v>17</v>
      </c>
      <c r="S162" s="17" t="s">
        <v>1020</v>
      </c>
      <c r="T162" s="17" t="s">
        <v>1021</v>
      </c>
      <c r="U162" s="17" t="s">
        <v>2462</v>
      </c>
      <c r="V162" s="17" t="s">
        <v>1040</v>
      </c>
      <c r="W162" s="17" t="s">
        <v>1041</v>
      </c>
      <c r="X162" s="17" t="s">
        <v>995</v>
      </c>
      <c r="Y162" s="17" t="s">
        <v>1042</v>
      </c>
      <c r="Z162" s="17" t="s">
        <v>1043</v>
      </c>
      <c r="AA162" s="17" t="s">
        <v>1043</v>
      </c>
      <c r="AB162" s="17" t="s">
        <v>2463</v>
      </c>
      <c r="AC162" s="17" t="s">
        <v>1020</v>
      </c>
      <c r="AD162" s="19">
        <v>900000</v>
      </c>
      <c r="AE162" s="19"/>
      <c r="AF162" s="19">
        <v>900000</v>
      </c>
      <c r="AG162" s="1">
        <v>14</v>
      </c>
      <c r="AH162" s="1">
        <v>42</v>
      </c>
      <c r="AI162" s="1">
        <v>0</v>
      </c>
      <c r="AJ162" s="1">
        <v>0</v>
      </c>
      <c r="AK162" s="1">
        <v>0</v>
      </c>
      <c r="AL162" s="1">
        <v>0</v>
      </c>
      <c r="AM162" s="1">
        <v>6</v>
      </c>
      <c r="AN162" s="1">
        <v>14</v>
      </c>
      <c r="AO162" s="1">
        <v>12</v>
      </c>
      <c r="AP162" s="1">
        <v>2</v>
      </c>
      <c r="AQ162" s="1">
        <v>0</v>
      </c>
      <c r="AR162" s="1">
        <v>0</v>
      </c>
      <c r="AS162" s="1">
        <v>56</v>
      </c>
      <c r="AT162" s="17" t="s">
        <v>1000</v>
      </c>
      <c r="AU162" t="s">
        <v>1001</v>
      </c>
      <c r="AV162" t="s">
        <v>1027</v>
      </c>
      <c r="AW162" t="str" cm="1">
        <f t="array" ref="AW162">_xlfn.IFS(AU162=" Housing Innovations in Energy Efficiency ", "HIEE", AU162=" State Housing Trust Fund ", "VHTF", AU162="", "", AU162=" Permanent Supportive Housing ", "PSH")</f>
        <v>VHTF</v>
      </c>
      <c r="AY162" t="e">
        <f>VLOOKUP(B162,'[1]Portfolio Tableau Data'!$C:$I,6,FALSE)</f>
        <v>#N/A</v>
      </c>
      <c r="AZ162" t="e">
        <f>VLOOKUP(B162,'[1]Portfolio Tableau Data'!$C:$I,7,FALSE)</f>
        <v>#N/A</v>
      </c>
      <c r="BA162" t="str">
        <f>CONCATENATE(BC162,BD162)</f>
        <v>FY 2022</v>
      </c>
      <c r="BC162" t="s">
        <v>1003</v>
      </c>
      <c r="BD162">
        <v>2022</v>
      </c>
    </row>
    <row r="163" spans="1:56">
      <c r="A163" s="17" t="s">
        <v>2464</v>
      </c>
      <c r="B163" s="17" t="s">
        <v>391</v>
      </c>
      <c r="C163" s="17" t="s">
        <v>1010</v>
      </c>
      <c r="D163" s="17" t="s">
        <v>1011</v>
      </c>
      <c r="E163" s="17" t="s">
        <v>220</v>
      </c>
      <c r="F163" s="17" t="s">
        <v>1302</v>
      </c>
      <c r="G163" s="17" t="s">
        <v>1303</v>
      </c>
      <c r="H163" s="17" t="s">
        <v>983</v>
      </c>
      <c r="I163" s="17" t="s">
        <v>1304</v>
      </c>
      <c r="J163" s="17" t="s">
        <v>2465</v>
      </c>
      <c r="K163" s="17" t="s">
        <v>1210</v>
      </c>
      <c r="L163" s="17" t="s">
        <v>2271</v>
      </c>
      <c r="M163" s="17" t="s">
        <v>2466</v>
      </c>
      <c r="N163" s="17" t="s">
        <v>2261</v>
      </c>
      <c r="O163" s="17" t="s">
        <v>1820</v>
      </c>
      <c r="P163" s="18" t="s">
        <v>68</v>
      </c>
      <c r="Q163" s="17" t="s">
        <v>1228</v>
      </c>
      <c r="R163" s="17" t="s">
        <v>17</v>
      </c>
      <c r="S163" s="17" t="s">
        <v>1821</v>
      </c>
      <c r="T163" s="17" t="s">
        <v>1124</v>
      </c>
      <c r="U163" s="17" t="s">
        <v>1066</v>
      </c>
      <c r="V163" s="17" t="s">
        <v>1309</v>
      </c>
      <c r="W163" s="17" t="s">
        <v>1310</v>
      </c>
      <c r="X163" s="17" t="s">
        <v>995</v>
      </c>
      <c r="Y163" s="17" t="s">
        <v>1311</v>
      </c>
      <c r="Z163" s="17" t="s">
        <v>1312</v>
      </c>
      <c r="AA163" s="17" t="s">
        <v>1312</v>
      </c>
      <c r="AB163" s="17" t="s">
        <v>2467</v>
      </c>
      <c r="AC163" s="17" t="s">
        <v>1821</v>
      </c>
      <c r="AD163" s="19">
        <v>700000</v>
      </c>
      <c r="AE163" s="19"/>
      <c r="AF163" s="19">
        <v>700000</v>
      </c>
      <c r="AG163" s="1">
        <v>8</v>
      </c>
      <c r="AH163" s="1">
        <v>68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8</v>
      </c>
      <c r="AO163" s="1">
        <v>8</v>
      </c>
      <c r="AP163" s="1">
        <v>8</v>
      </c>
      <c r="AQ163" s="1">
        <v>0</v>
      </c>
      <c r="AR163" s="1">
        <v>0</v>
      </c>
      <c r="AS163" s="1">
        <v>76</v>
      </c>
      <c r="AT163" s="17" t="s">
        <v>1000</v>
      </c>
      <c r="AU163" t="s">
        <v>1001</v>
      </c>
      <c r="AV163" t="s">
        <v>1027</v>
      </c>
      <c r="AW163" t="str" cm="1">
        <f t="array" ref="AW163">_xlfn.IFS(AU163=" Housing Innovations in Energy Efficiency ", "HIEE", AU163=" State Housing Trust Fund ", "VHTF", AU163="", "", AU163=" Permanent Supportive Housing ", "PSH")</f>
        <v>VHTF</v>
      </c>
      <c r="AY163" t="e">
        <f>VLOOKUP(B163,'[1]Portfolio Tableau Data'!$C:$I,6,FALSE)</f>
        <v>#N/A</v>
      </c>
      <c r="AZ163" t="e">
        <f>VLOOKUP(B163,'[1]Portfolio Tableau Data'!$C:$I,7,FALSE)</f>
        <v>#N/A</v>
      </c>
      <c r="BA163" t="str">
        <f>CONCATENATE(BC163,BD163)</f>
        <v>FY 2022</v>
      </c>
      <c r="BC163" t="s">
        <v>1003</v>
      </c>
      <c r="BD163">
        <v>2022</v>
      </c>
    </row>
    <row r="164" spans="1:56">
      <c r="A164" s="17" t="s">
        <v>2468</v>
      </c>
      <c r="B164" s="17" t="s">
        <v>580</v>
      </c>
      <c r="C164" s="17" t="s">
        <v>979</v>
      </c>
      <c r="D164" s="17" t="s">
        <v>980</v>
      </c>
      <c r="E164" s="17" t="s">
        <v>93</v>
      </c>
      <c r="F164" s="17" t="s">
        <v>1132</v>
      </c>
      <c r="G164" s="17" t="s">
        <v>1133</v>
      </c>
      <c r="H164" s="17" t="s">
        <v>998</v>
      </c>
      <c r="I164" s="17" t="s">
        <v>1134</v>
      </c>
      <c r="J164" s="17" t="s">
        <v>2469</v>
      </c>
      <c r="K164" s="17" t="s">
        <v>986</v>
      </c>
      <c r="L164" s="17" t="s">
        <v>987</v>
      </c>
      <c r="M164" s="17" t="s">
        <v>2470</v>
      </c>
      <c r="N164" s="17" t="s">
        <v>2471</v>
      </c>
      <c r="O164" s="17" t="s">
        <v>2472</v>
      </c>
      <c r="P164" s="18" t="s">
        <v>68</v>
      </c>
      <c r="Q164" s="17" t="s">
        <v>1261</v>
      </c>
      <c r="R164" s="17" t="s">
        <v>17</v>
      </c>
      <c r="S164" s="17" t="s">
        <v>2473</v>
      </c>
      <c r="T164" s="17" t="s">
        <v>1143</v>
      </c>
      <c r="U164" s="17" t="s">
        <v>1066</v>
      </c>
      <c r="V164" s="17" t="s">
        <v>1144</v>
      </c>
      <c r="W164" s="17" t="s">
        <v>1145</v>
      </c>
      <c r="X164" s="17" t="s">
        <v>995</v>
      </c>
      <c r="Y164" s="17" t="s">
        <v>1146</v>
      </c>
      <c r="Z164" s="17" t="s">
        <v>1147</v>
      </c>
      <c r="AA164" s="17" t="s">
        <v>1148</v>
      </c>
      <c r="AB164" s="17" t="s">
        <v>2474</v>
      </c>
      <c r="AC164" s="17" t="s">
        <v>2473</v>
      </c>
      <c r="AD164" s="19">
        <v>700000</v>
      </c>
      <c r="AE164" s="19"/>
      <c r="AF164" s="19">
        <v>700000</v>
      </c>
      <c r="AG164" s="1">
        <v>6</v>
      </c>
      <c r="AH164" s="1">
        <v>46</v>
      </c>
      <c r="AI164" s="1">
        <v>0</v>
      </c>
      <c r="AJ164" s="1">
        <v>0</v>
      </c>
      <c r="AK164" s="1">
        <v>0</v>
      </c>
      <c r="AL164" s="1">
        <v>0</v>
      </c>
      <c r="AM164" s="1">
        <v>6</v>
      </c>
      <c r="AN164" s="1">
        <v>0</v>
      </c>
      <c r="AO164" s="1">
        <v>8</v>
      </c>
      <c r="AP164" s="1">
        <v>2</v>
      </c>
      <c r="AQ164" s="1">
        <v>0</v>
      </c>
      <c r="AR164" s="1">
        <v>0</v>
      </c>
      <c r="AS164" s="1">
        <v>52</v>
      </c>
      <c r="AT164" s="17" t="s">
        <v>1000</v>
      </c>
      <c r="AU164" t="s">
        <v>1001</v>
      </c>
      <c r="AV164" t="s">
        <v>1002</v>
      </c>
      <c r="AW164" t="str" cm="1">
        <f t="array" ref="AW164">_xlfn.IFS(AU164=" Housing Innovations in Energy Efficiency ", "HIEE", AU164=" State Housing Trust Fund ", "VHTF", AU164="", "", AU164=" Permanent Supportive Housing ", "PSH")</f>
        <v>VHTF</v>
      </c>
      <c r="AY164" t="e">
        <f>VLOOKUP(B164,'[1]Portfolio Tableau Data'!$C:$I,6,FALSE)</f>
        <v>#N/A</v>
      </c>
      <c r="AZ164" t="e">
        <f>VLOOKUP(B164,'[1]Portfolio Tableau Data'!$C:$I,7,FALSE)</f>
        <v>#N/A</v>
      </c>
      <c r="BA164" t="str">
        <f>CONCATENATE(BC164,BD164)</f>
        <v>FY 2023</v>
      </c>
      <c r="BC164" t="s">
        <v>1003</v>
      </c>
      <c r="BD164">
        <v>2023</v>
      </c>
    </row>
    <row r="165" spans="1:56">
      <c r="A165" s="17" t="s">
        <v>2475</v>
      </c>
      <c r="B165" s="17" t="s">
        <v>188</v>
      </c>
      <c r="C165" s="17" t="s">
        <v>1116</v>
      </c>
      <c r="D165" s="17" t="s">
        <v>1315</v>
      </c>
      <c r="E165" s="17" t="s">
        <v>20</v>
      </c>
      <c r="F165" s="17" t="s">
        <v>1595</v>
      </c>
      <c r="G165" s="17" t="s">
        <v>1428</v>
      </c>
      <c r="H165" s="17" t="s">
        <v>983</v>
      </c>
      <c r="I165" s="17" t="s">
        <v>1596</v>
      </c>
      <c r="J165" s="17" t="s">
        <v>998</v>
      </c>
      <c r="K165" s="17" t="s">
        <v>986</v>
      </c>
      <c r="L165" s="17" t="s">
        <v>2476</v>
      </c>
      <c r="M165" s="17" t="s">
        <v>2477</v>
      </c>
      <c r="N165" s="17" t="s">
        <v>2478</v>
      </c>
      <c r="O165" s="17" t="s">
        <v>2479</v>
      </c>
      <c r="P165" s="18" t="str">
        <f>VLOOKUP(B165,Sheet1!A:C,2,FALSE)</f>
        <v>Rental New Construction</v>
      </c>
      <c r="Q165" s="17" t="s">
        <v>1268</v>
      </c>
      <c r="R165" s="17" t="s">
        <v>998</v>
      </c>
      <c r="S165" s="17" t="s">
        <v>2480</v>
      </c>
      <c r="T165" s="17" t="s">
        <v>1541</v>
      </c>
      <c r="U165" s="17" t="s">
        <v>992</v>
      </c>
      <c r="V165" s="17" t="s">
        <v>1245</v>
      </c>
      <c r="W165" s="17" t="s">
        <v>1246</v>
      </c>
      <c r="X165" s="17" t="s">
        <v>1297</v>
      </c>
      <c r="Y165" s="17" t="s">
        <v>2481</v>
      </c>
      <c r="Z165" s="17" t="s">
        <v>1604</v>
      </c>
      <c r="AA165" s="17" t="s">
        <v>998</v>
      </c>
      <c r="AB165" s="17" t="s">
        <v>2482</v>
      </c>
      <c r="AC165" s="17" t="s">
        <v>2483</v>
      </c>
      <c r="AD165" s="19">
        <f>AX165</f>
        <v>800000</v>
      </c>
      <c r="AE165" s="19"/>
      <c r="AF165" s="19"/>
      <c r="AG165" s="1">
        <v>6</v>
      </c>
      <c r="AH165" s="1">
        <v>0</v>
      </c>
      <c r="AI165" s="1">
        <v>57</v>
      </c>
      <c r="AJ165" s="1">
        <v>0</v>
      </c>
      <c r="AK165" s="1">
        <v>0</v>
      </c>
      <c r="AL165" s="1"/>
      <c r="AM165" s="1">
        <v>6</v>
      </c>
      <c r="AN165" s="1">
        <v>0</v>
      </c>
      <c r="AO165" s="1">
        <v>7</v>
      </c>
      <c r="AP165" s="1">
        <v>7</v>
      </c>
      <c r="AQ165" s="1"/>
      <c r="AR165" s="1">
        <v>0</v>
      </c>
      <c r="AS165" s="1">
        <v>63</v>
      </c>
      <c r="AT165" s="17" t="s">
        <v>1315</v>
      </c>
      <c r="AW165" t="s">
        <v>1324</v>
      </c>
      <c r="AX165" s="4">
        <f>VLOOKUP(B165,'[2]Apps Tableau'!$B:$K,10,FALSE)</f>
        <v>800000</v>
      </c>
      <c r="AY165" t="str">
        <f>VLOOKUP(B165,'[1]Portfolio Tableau Data- VHTF'!$C:$I,6,FALSE)</f>
        <v>Spring 2020</v>
      </c>
      <c r="AZ165" t="str">
        <f>VLOOKUP(B165,'[1]Portfolio Tableau Data- VHTF'!$C:$I,7,FALSE)</f>
        <v>N/A</v>
      </c>
      <c r="BA165" t="s">
        <v>167</v>
      </c>
    </row>
    <row r="166" spans="1:56">
      <c r="A166" s="17" t="s">
        <v>2484</v>
      </c>
      <c r="B166" s="17" t="s">
        <v>395</v>
      </c>
      <c r="C166" s="17" t="s">
        <v>979</v>
      </c>
      <c r="D166" s="17" t="s">
        <v>980</v>
      </c>
      <c r="E166" s="17" t="s">
        <v>117</v>
      </c>
      <c r="F166" s="17" t="s">
        <v>1573</v>
      </c>
      <c r="G166" s="17" t="s">
        <v>982</v>
      </c>
      <c r="H166" s="17" t="s">
        <v>983</v>
      </c>
      <c r="I166" s="17" t="s">
        <v>1574</v>
      </c>
      <c r="J166" s="17" t="s">
        <v>2485</v>
      </c>
      <c r="K166" s="17" t="s">
        <v>1335</v>
      </c>
      <c r="L166" s="17" t="s">
        <v>1049</v>
      </c>
      <c r="M166" s="17" t="s">
        <v>2486</v>
      </c>
      <c r="N166" s="17" t="s">
        <v>982</v>
      </c>
      <c r="O166" s="17" t="s">
        <v>1574</v>
      </c>
      <c r="P166" s="18" t="s">
        <v>68</v>
      </c>
      <c r="Q166" s="17" t="s">
        <v>989</v>
      </c>
      <c r="R166" s="17" t="s">
        <v>17</v>
      </c>
      <c r="S166" s="17" t="s">
        <v>990</v>
      </c>
      <c r="T166" s="17" t="s">
        <v>991</v>
      </c>
      <c r="U166" s="17" t="s">
        <v>992</v>
      </c>
      <c r="V166" s="17" t="s">
        <v>1099</v>
      </c>
      <c r="W166" s="17" t="s">
        <v>2487</v>
      </c>
      <c r="X166" s="17" t="s">
        <v>995</v>
      </c>
      <c r="Y166" s="17" t="s">
        <v>2488</v>
      </c>
      <c r="Z166" s="17" t="s">
        <v>2489</v>
      </c>
      <c r="AA166" s="17" t="s">
        <v>998</v>
      </c>
      <c r="AB166" s="17" t="s">
        <v>2490</v>
      </c>
      <c r="AC166" s="17" t="s">
        <v>990</v>
      </c>
      <c r="AD166" s="19">
        <v>700000</v>
      </c>
      <c r="AE166" s="19"/>
      <c r="AF166" s="19">
        <v>700000</v>
      </c>
      <c r="AG166" s="1">
        <v>10</v>
      </c>
      <c r="AH166" s="1">
        <v>37</v>
      </c>
      <c r="AI166" s="1">
        <v>0</v>
      </c>
      <c r="AJ166" s="1">
        <v>0</v>
      </c>
      <c r="AK166" s="1">
        <v>2</v>
      </c>
      <c r="AL166" s="1">
        <v>9</v>
      </c>
      <c r="AM166" s="1">
        <v>6</v>
      </c>
      <c r="AN166" s="1">
        <v>5</v>
      </c>
      <c r="AO166" s="1">
        <v>5</v>
      </c>
      <c r="AP166" s="1">
        <v>2</v>
      </c>
      <c r="AQ166" s="1">
        <v>0</v>
      </c>
      <c r="AR166" s="1">
        <v>0</v>
      </c>
      <c r="AS166" s="1">
        <v>47</v>
      </c>
      <c r="AT166" s="17" t="s">
        <v>1000</v>
      </c>
      <c r="AU166" t="s">
        <v>1001</v>
      </c>
      <c r="AV166" t="s">
        <v>1002</v>
      </c>
      <c r="AW166" t="str" cm="1">
        <f t="array" ref="AW166">_xlfn.IFS(AU166=" Housing Innovations in Energy Efficiency ", "HIEE", AU166=" State Housing Trust Fund ", "VHTF", AU166="", "", AU166=" Permanent Supportive Housing ", "PSH")</f>
        <v>VHTF</v>
      </c>
      <c r="AY166" t="e">
        <f>VLOOKUP(B166,'[1]Portfolio Tableau Data'!$C:$I,6,FALSE)</f>
        <v>#N/A</v>
      </c>
      <c r="AZ166" t="e">
        <f>VLOOKUP(B166,'[1]Portfolio Tableau Data'!$C:$I,7,FALSE)</f>
        <v>#N/A</v>
      </c>
      <c r="BA166" t="str">
        <f>CONCATENATE(BC166,BD166)</f>
        <v>FY 2023</v>
      </c>
      <c r="BC166" t="s">
        <v>1003</v>
      </c>
      <c r="BD166">
        <v>2023</v>
      </c>
    </row>
    <row r="167" spans="1:56">
      <c r="A167" s="17" t="s">
        <v>2491</v>
      </c>
      <c r="B167" s="17" t="s">
        <v>584</v>
      </c>
      <c r="C167" s="17" t="s">
        <v>979</v>
      </c>
      <c r="D167" s="17" t="s">
        <v>980</v>
      </c>
      <c r="E167" s="17" t="s">
        <v>523</v>
      </c>
      <c r="F167" s="17" t="s">
        <v>1078</v>
      </c>
      <c r="G167" s="17" t="s">
        <v>1059</v>
      </c>
      <c r="H167" s="17" t="s">
        <v>983</v>
      </c>
      <c r="I167" s="17" t="s">
        <v>1060</v>
      </c>
      <c r="J167" s="17" t="s">
        <v>2492</v>
      </c>
      <c r="K167" s="17" t="s">
        <v>986</v>
      </c>
      <c r="L167" s="17" t="s">
        <v>1049</v>
      </c>
      <c r="M167" s="17" t="s">
        <v>2493</v>
      </c>
      <c r="N167" s="17" t="s">
        <v>2494</v>
      </c>
      <c r="O167" s="17" t="s">
        <v>2495</v>
      </c>
      <c r="P167" s="18" t="s">
        <v>68</v>
      </c>
      <c r="Q167" s="17" t="s">
        <v>1081</v>
      </c>
      <c r="R167" s="17" t="s">
        <v>17</v>
      </c>
      <c r="S167" s="17" t="s">
        <v>2496</v>
      </c>
      <c r="T167" s="17" t="s">
        <v>1519</v>
      </c>
      <c r="U167" s="17" t="s">
        <v>1066</v>
      </c>
      <c r="V167" s="17" t="s">
        <v>1082</v>
      </c>
      <c r="W167" s="17" t="s">
        <v>1083</v>
      </c>
      <c r="X167" s="17" t="s">
        <v>995</v>
      </c>
      <c r="Y167" s="17" t="s">
        <v>1084</v>
      </c>
      <c r="Z167" s="17" t="s">
        <v>1085</v>
      </c>
      <c r="AA167" s="17" t="s">
        <v>998</v>
      </c>
      <c r="AB167" s="17" t="s">
        <v>2497</v>
      </c>
      <c r="AC167" s="17" t="s">
        <v>2496</v>
      </c>
      <c r="AD167" s="19">
        <v>700000</v>
      </c>
      <c r="AE167" s="19"/>
      <c r="AF167" s="19">
        <v>700000</v>
      </c>
      <c r="AG167" s="1">
        <v>0</v>
      </c>
      <c r="AH167" s="1">
        <v>216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16</v>
      </c>
      <c r="AP167" s="1">
        <v>5</v>
      </c>
      <c r="AQ167" s="1">
        <v>22</v>
      </c>
      <c r="AR167" s="1">
        <v>0</v>
      </c>
      <c r="AS167" s="1">
        <v>216</v>
      </c>
      <c r="AT167" s="17" t="s">
        <v>1000</v>
      </c>
      <c r="AU167" t="s">
        <v>1001</v>
      </c>
      <c r="AV167" t="s">
        <v>1002</v>
      </c>
      <c r="AW167" t="str" cm="1">
        <f t="array" ref="AW167">_xlfn.IFS(AU167=" Housing Innovations in Energy Efficiency ", "HIEE", AU167=" State Housing Trust Fund ", "VHTF", AU167="", "", AU167=" Permanent Supportive Housing ", "PSH")</f>
        <v>VHTF</v>
      </c>
      <c r="AY167" t="e">
        <f>VLOOKUP(B167,'[1]Portfolio Tableau Data'!$C:$I,6,FALSE)</f>
        <v>#N/A</v>
      </c>
      <c r="AZ167" t="e">
        <f>VLOOKUP(B167,'[1]Portfolio Tableau Data'!$C:$I,7,FALSE)</f>
        <v>#N/A</v>
      </c>
      <c r="BA167" t="str">
        <f>CONCATENATE(BC167,BD167)</f>
        <v>FY 2023</v>
      </c>
      <c r="BC167" t="s">
        <v>1003</v>
      </c>
      <c r="BD167">
        <v>2023</v>
      </c>
    </row>
    <row r="168" spans="1:56">
      <c r="A168" s="17" t="s">
        <v>2498</v>
      </c>
      <c r="B168" s="17" t="s">
        <v>904</v>
      </c>
      <c r="C168" s="17" t="s">
        <v>1029</v>
      </c>
      <c r="D168" s="17" t="s">
        <v>1030</v>
      </c>
      <c r="E168" s="17" t="s">
        <v>287</v>
      </c>
      <c r="F168" s="17" t="s">
        <v>2304</v>
      </c>
      <c r="G168" s="17" t="s">
        <v>2305</v>
      </c>
      <c r="H168" s="17" t="s">
        <v>983</v>
      </c>
      <c r="I168" s="17" t="s">
        <v>1663</v>
      </c>
      <c r="J168" s="17" t="s">
        <v>2499</v>
      </c>
      <c r="K168" s="17" t="s">
        <v>1034</v>
      </c>
      <c r="L168" s="17" t="s">
        <v>1306</v>
      </c>
      <c r="M168" s="17" t="s">
        <v>2500</v>
      </c>
      <c r="N168" s="17" t="s">
        <v>2501</v>
      </c>
      <c r="O168" s="17" t="s">
        <v>1663</v>
      </c>
      <c r="P168" s="18" t="s">
        <v>68</v>
      </c>
      <c r="Q168" s="17" t="s">
        <v>1637</v>
      </c>
      <c r="R168" s="17" t="s">
        <v>17</v>
      </c>
      <c r="S168" s="17" t="s">
        <v>1664</v>
      </c>
      <c r="T168" s="17" t="s">
        <v>1162</v>
      </c>
      <c r="U168" s="17" t="s">
        <v>992</v>
      </c>
      <c r="V168" s="17" t="s">
        <v>2502</v>
      </c>
      <c r="W168" s="17" t="s">
        <v>2503</v>
      </c>
      <c r="X168" s="17" t="s">
        <v>995</v>
      </c>
      <c r="Y168" s="17" t="s">
        <v>2504</v>
      </c>
      <c r="Z168" s="17" t="s">
        <v>2505</v>
      </c>
      <c r="AA168" s="17" t="s">
        <v>998</v>
      </c>
      <c r="AB168" s="17" t="s">
        <v>2506</v>
      </c>
      <c r="AC168" s="17" t="s">
        <v>1664</v>
      </c>
      <c r="AD168" s="19">
        <v>700000</v>
      </c>
      <c r="AE168" s="19"/>
      <c r="AF168" s="19">
        <v>700000</v>
      </c>
      <c r="AG168" s="1">
        <v>8</v>
      </c>
      <c r="AH168" s="1">
        <v>223</v>
      </c>
      <c r="AI168" s="1">
        <v>0</v>
      </c>
      <c r="AJ168" s="1">
        <v>0</v>
      </c>
      <c r="AK168" s="1">
        <v>0</v>
      </c>
      <c r="AL168" s="1">
        <v>0</v>
      </c>
      <c r="AM168" s="1">
        <v>6</v>
      </c>
      <c r="AN168" s="1">
        <v>0</v>
      </c>
      <c r="AO168" s="1">
        <v>17</v>
      </c>
      <c r="AP168" s="1">
        <v>5</v>
      </c>
      <c r="AQ168" s="1">
        <v>0</v>
      </c>
      <c r="AR168" s="1">
        <v>0</v>
      </c>
      <c r="AS168" s="1">
        <v>231</v>
      </c>
      <c r="AT168" s="17" t="s">
        <v>1000</v>
      </c>
      <c r="AU168" t="s">
        <v>1001</v>
      </c>
      <c r="AV168" t="s">
        <v>1045</v>
      </c>
      <c r="AW168" t="str" cm="1">
        <f t="array" ref="AW168">_xlfn.IFS(AU168=" Housing Innovations in Energy Efficiency ", "HIEE", AU168=" State Housing Trust Fund ", "VHTF", AU168="", "", AU168=" Permanent Supportive Housing ", "PSH")</f>
        <v>VHTF</v>
      </c>
      <c r="AY168" t="e">
        <f>VLOOKUP(B168,'[1]Portfolio Tableau Data'!$C:$I,6,FALSE)</f>
        <v>#N/A</v>
      </c>
      <c r="AZ168" t="e">
        <f>VLOOKUP(B168,'[1]Portfolio Tableau Data'!$C:$I,7,FALSE)</f>
        <v>#N/A</v>
      </c>
      <c r="BA168" t="str">
        <f>CONCATENATE(BC168,BD168)</f>
        <v>FY 2024</v>
      </c>
      <c r="BC168" t="s">
        <v>1003</v>
      </c>
      <c r="BD168">
        <v>2024</v>
      </c>
    </row>
    <row r="169" spans="1:56">
      <c r="A169" s="17" t="s">
        <v>2507</v>
      </c>
      <c r="B169" s="17" t="s">
        <v>906</v>
      </c>
      <c r="C169" s="17" t="s">
        <v>1029</v>
      </c>
      <c r="D169" s="17" t="s">
        <v>1030</v>
      </c>
      <c r="E169" s="17" t="s">
        <v>287</v>
      </c>
      <c r="F169" s="17" t="s">
        <v>2304</v>
      </c>
      <c r="G169" s="17" t="s">
        <v>2305</v>
      </c>
      <c r="H169" s="17" t="s">
        <v>983</v>
      </c>
      <c r="I169" s="17" t="s">
        <v>1663</v>
      </c>
      <c r="J169" s="17" t="s">
        <v>2508</v>
      </c>
      <c r="K169" s="17" t="s">
        <v>1034</v>
      </c>
      <c r="L169" s="17" t="s">
        <v>1035</v>
      </c>
      <c r="M169" s="17" t="s">
        <v>2500</v>
      </c>
      <c r="N169" s="17" t="s">
        <v>2501</v>
      </c>
      <c r="O169" s="17" t="s">
        <v>1663</v>
      </c>
      <c r="P169" s="18" t="s">
        <v>68</v>
      </c>
      <c r="Q169" s="17" t="s">
        <v>1637</v>
      </c>
      <c r="R169" s="17" t="s">
        <v>17</v>
      </c>
      <c r="S169" s="17" t="s">
        <v>1664</v>
      </c>
      <c r="T169" s="17" t="s">
        <v>1162</v>
      </c>
      <c r="U169" s="17" t="s">
        <v>992</v>
      </c>
      <c r="V169" s="17" t="s">
        <v>2502</v>
      </c>
      <c r="W169" s="17" t="s">
        <v>2503</v>
      </c>
      <c r="X169" s="17" t="s">
        <v>995</v>
      </c>
      <c r="Y169" s="17" t="s">
        <v>2504</v>
      </c>
      <c r="Z169" s="17" t="s">
        <v>2505</v>
      </c>
      <c r="AA169" s="17" t="s">
        <v>998</v>
      </c>
      <c r="AB169" s="17" t="s">
        <v>2509</v>
      </c>
      <c r="AC169" s="17" t="s">
        <v>1664</v>
      </c>
      <c r="AD169" s="19">
        <v>1400000</v>
      </c>
      <c r="AE169" s="19"/>
      <c r="AF169" s="19">
        <v>1400000</v>
      </c>
      <c r="AG169" s="1">
        <v>5</v>
      </c>
      <c r="AH169" s="1">
        <v>168</v>
      </c>
      <c r="AI169" s="1">
        <v>52</v>
      </c>
      <c r="AJ169" s="1">
        <v>0</v>
      </c>
      <c r="AK169" s="1">
        <v>0</v>
      </c>
      <c r="AL169" s="1">
        <v>0</v>
      </c>
      <c r="AM169" s="1">
        <v>5</v>
      </c>
      <c r="AN169" s="1">
        <v>0</v>
      </c>
      <c r="AO169" s="1">
        <v>17</v>
      </c>
      <c r="AP169" s="1">
        <v>5</v>
      </c>
      <c r="AQ169" s="1">
        <v>22</v>
      </c>
      <c r="AR169" s="1">
        <v>0</v>
      </c>
      <c r="AS169" s="1">
        <v>225</v>
      </c>
      <c r="AT169" s="17" t="s">
        <v>1000</v>
      </c>
      <c r="AU169" t="s">
        <v>1001</v>
      </c>
      <c r="AV169" t="s">
        <v>1045</v>
      </c>
      <c r="AW169" t="str" cm="1">
        <f t="array" ref="AW169">_xlfn.IFS(AU169=" Housing Innovations in Energy Efficiency ", "HIEE", AU169=" State Housing Trust Fund ", "VHTF", AU169="", "", AU169=" Permanent Supportive Housing ", "PSH")</f>
        <v>VHTF</v>
      </c>
      <c r="AY169" t="e">
        <f>VLOOKUP(B169,'[1]Portfolio Tableau Data'!$C:$I,6,FALSE)</f>
        <v>#N/A</v>
      </c>
      <c r="AZ169" t="e">
        <f>VLOOKUP(B169,'[1]Portfolio Tableau Data'!$C:$I,7,FALSE)</f>
        <v>#N/A</v>
      </c>
      <c r="BA169" t="str">
        <f>CONCATENATE(BC169,BD169)</f>
        <v>FY 2024</v>
      </c>
      <c r="BC169" t="s">
        <v>1003</v>
      </c>
      <c r="BD169">
        <v>2024</v>
      </c>
    </row>
    <row r="170" spans="1:56">
      <c r="A170" s="17" t="s">
        <v>2510</v>
      </c>
      <c r="B170" s="17" t="s">
        <v>190</v>
      </c>
      <c r="C170" s="17" t="s">
        <v>1116</v>
      </c>
      <c r="D170" s="17" t="s">
        <v>1117</v>
      </c>
      <c r="E170" s="17" t="s">
        <v>117</v>
      </c>
      <c r="F170" s="17" t="s">
        <v>1573</v>
      </c>
      <c r="G170" s="17" t="s">
        <v>982</v>
      </c>
      <c r="H170" s="17" t="s">
        <v>983</v>
      </c>
      <c r="I170" s="17" t="s">
        <v>1574</v>
      </c>
      <c r="J170" s="17" t="s">
        <v>998</v>
      </c>
      <c r="K170" s="17" t="s">
        <v>2511</v>
      </c>
      <c r="L170" s="17" t="s">
        <v>2512</v>
      </c>
      <c r="M170" s="17" t="s">
        <v>2513</v>
      </c>
      <c r="N170" s="17" t="s">
        <v>982</v>
      </c>
      <c r="O170" s="17" t="s">
        <v>1574</v>
      </c>
      <c r="P170" s="18" t="str">
        <f>VLOOKUP(B170,Sheet1!A:C,2,FALSE)</f>
        <v>Rental New Construction</v>
      </c>
      <c r="Q170" s="17" t="s">
        <v>989</v>
      </c>
      <c r="R170" s="17" t="s">
        <v>998</v>
      </c>
      <c r="S170" s="17" t="s">
        <v>990</v>
      </c>
      <c r="T170" s="17" t="s">
        <v>991</v>
      </c>
      <c r="U170" s="17" t="s">
        <v>992</v>
      </c>
      <c r="V170" s="17" t="s">
        <v>2514</v>
      </c>
      <c r="W170" s="17" t="s">
        <v>2515</v>
      </c>
      <c r="X170" s="17" t="s">
        <v>995</v>
      </c>
      <c r="Y170" s="17" t="s">
        <v>2516</v>
      </c>
      <c r="Z170" s="17" t="s">
        <v>2517</v>
      </c>
      <c r="AA170" s="17" t="s">
        <v>2517</v>
      </c>
      <c r="AB170" s="17" t="s">
        <v>2518</v>
      </c>
      <c r="AC170" s="17" t="s">
        <v>990</v>
      </c>
      <c r="AD170" s="19">
        <f>AX170</f>
        <v>400000</v>
      </c>
      <c r="AE170" s="19"/>
      <c r="AF170" s="19"/>
      <c r="AG170" s="1">
        <v>13</v>
      </c>
      <c r="AH170" s="1">
        <v>49</v>
      </c>
      <c r="AI170" s="1">
        <v>0</v>
      </c>
      <c r="AJ170" s="1">
        <v>0</v>
      </c>
      <c r="AK170" s="1">
        <v>0</v>
      </c>
      <c r="AL170" s="1"/>
      <c r="AM170" s="1">
        <v>11</v>
      </c>
      <c r="AN170" s="1">
        <v>0</v>
      </c>
      <c r="AO170" s="1">
        <v>7</v>
      </c>
      <c r="AP170" s="1">
        <v>2</v>
      </c>
      <c r="AQ170" s="1"/>
      <c r="AR170" s="1">
        <v>0</v>
      </c>
      <c r="AS170" s="1">
        <v>62</v>
      </c>
      <c r="AT170" s="17" t="s">
        <v>1117</v>
      </c>
      <c r="AW170" t="s">
        <v>1324</v>
      </c>
      <c r="AX170" s="4">
        <f>VLOOKUP(B170,'[2]Apps Tableau'!$B:$K,10,FALSE)</f>
        <v>400000</v>
      </c>
      <c r="AY170" t="str">
        <f>VLOOKUP(B170,'[1]Portfolio Tableau Data- VHTF'!$C:$I,6,FALSE)</f>
        <v>Spring 2020</v>
      </c>
      <c r="AZ170" t="str">
        <f>VLOOKUP(B170,'[1]Portfolio Tableau Data- VHTF'!$C:$I,7,FALSE)</f>
        <v>N/A</v>
      </c>
      <c r="BA170" t="s">
        <v>167</v>
      </c>
    </row>
    <row r="171" spans="1:56">
      <c r="A171" s="17" t="s">
        <v>2519</v>
      </c>
      <c r="B171" s="17" t="s">
        <v>495</v>
      </c>
      <c r="C171" s="17" t="s">
        <v>979</v>
      </c>
      <c r="D171" s="17" t="s">
        <v>980</v>
      </c>
      <c r="E171" s="17" t="s">
        <v>117</v>
      </c>
      <c r="F171" s="17" t="s">
        <v>1573</v>
      </c>
      <c r="G171" s="17" t="s">
        <v>982</v>
      </c>
      <c r="H171" s="17" t="s">
        <v>983</v>
      </c>
      <c r="I171" s="17" t="s">
        <v>1574</v>
      </c>
      <c r="J171" s="17" t="s">
        <v>2520</v>
      </c>
      <c r="K171" s="17" t="s">
        <v>986</v>
      </c>
      <c r="L171" s="17" t="s">
        <v>987</v>
      </c>
      <c r="M171" s="17" t="s">
        <v>2521</v>
      </c>
      <c r="N171" s="17" t="s">
        <v>982</v>
      </c>
      <c r="O171" s="17" t="s">
        <v>1574</v>
      </c>
      <c r="P171" s="18" t="s">
        <v>68</v>
      </c>
      <c r="Q171" s="17" t="s">
        <v>1185</v>
      </c>
      <c r="R171" s="17" t="s">
        <v>17</v>
      </c>
      <c r="S171" s="17" t="s">
        <v>990</v>
      </c>
      <c r="T171" s="17" t="s">
        <v>991</v>
      </c>
      <c r="U171" s="17" t="s">
        <v>992</v>
      </c>
      <c r="V171" s="17" t="s">
        <v>1099</v>
      </c>
      <c r="W171" s="17" t="s">
        <v>2487</v>
      </c>
      <c r="X171" s="17" t="s">
        <v>995</v>
      </c>
      <c r="Y171" s="17" t="s">
        <v>2488</v>
      </c>
      <c r="Z171" s="17" t="s">
        <v>2489</v>
      </c>
      <c r="AA171" s="17" t="s">
        <v>998</v>
      </c>
      <c r="AB171" s="17" t="s">
        <v>2522</v>
      </c>
      <c r="AC171" s="17" t="s">
        <v>990</v>
      </c>
      <c r="AD171" s="19">
        <v>700000</v>
      </c>
      <c r="AE171" s="19"/>
      <c r="AF171" s="19">
        <v>700000</v>
      </c>
      <c r="AG171" s="1">
        <v>24</v>
      </c>
      <c r="AH171" s="1">
        <v>89</v>
      </c>
      <c r="AI171" s="1">
        <v>0</v>
      </c>
      <c r="AJ171" s="1">
        <v>0</v>
      </c>
      <c r="AK171" s="1">
        <v>2</v>
      </c>
      <c r="AL171" s="1">
        <v>9</v>
      </c>
      <c r="AM171" s="1">
        <v>11</v>
      </c>
      <c r="AN171" s="1">
        <v>12</v>
      </c>
      <c r="AO171" s="1">
        <v>13</v>
      </c>
      <c r="AP171" s="1">
        <v>2</v>
      </c>
      <c r="AQ171" s="1">
        <v>0</v>
      </c>
      <c r="AR171" s="1">
        <v>0</v>
      </c>
      <c r="AS171" s="1">
        <v>113</v>
      </c>
      <c r="AT171" s="17" t="s">
        <v>1000</v>
      </c>
      <c r="AU171" t="s">
        <v>1001</v>
      </c>
      <c r="AV171" t="s">
        <v>1002</v>
      </c>
      <c r="AW171" t="str" cm="1">
        <f t="array" ref="AW171">_xlfn.IFS(AU171=" Housing Innovations in Energy Efficiency ", "HIEE", AU171=" State Housing Trust Fund ", "VHTF", AU171="", "", AU171=" Permanent Supportive Housing ", "PSH")</f>
        <v>VHTF</v>
      </c>
      <c r="AY171" t="e">
        <f>VLOOKUP(B171,'[1]Portfolio Tableau Data'!$C:$I,6,FALSE)</f>
        <v>#N/A</v>
      </c>
      <c r="AZ171" t="e">
        <f>VLOOKUP(B171,'[1]Portfolio Tableau Data'!$C:$I,7,FALSE)</f>
        <v>#N/A</v>
      </c>
      <c r="BA171" t="str">
        <f>CONCATENATE(BC171,BD171)</f>
        <v>FY 2023</v>
      </c>
      <c r="BC171" t="s">
        <v>1003</v>
      </c>
      <c r="BD171">
        <v>2023</v>
      </c>
    </row>
    <row r="172" spans="1:56">
      <c r="A172" s="17" t="s">
        <v>308</v>
      </c>
      <c r="B172" s="17" t="s">
        <v>497</v>
      </c>
      <c r="C172" s="17" t="s">
        <v>1010</v>
      </c>
      <c r="D172" s="17" t="s">
        <v>1011</v>
      </c>
      <c r="E172" s="17" t="s">
        <v>200</v>
      </c>
      <c r="F172" s="17" t="s">
        <v>981</v>
      </c>
      <c r="G172" s="17" t="s">
        <v>982</v>
      </c>
      <c r="H172" s="17" t="s">
        <v>983</v>
      </c>
      <c r="I172" s="17" t="s">
        <v>984</v>
      </c>
      <c r="J172" s="17" t="s">
        <v>2523</v>
      </c>
      <c r="K172" s="17" t="s">
        <v>2125</v>
      </c>
      <c r="L172" s="17" t="s">
        <v>2524</v>
      </c>
      <c r="M172" s="17" t="s">
        <v>2525</v>
      </c>
      <c r="N172" s="17" t="s">
        <v>982</v>
      </c>
      <c r="O172" s="17" t="s">
        <v>1574</v>
      </c>
      <c r="P172" s="18" t="s">
        <v>68</v>
      </c>
      <c r="Q172" s="17" t="s">
        <v>1006</v>
      </c>
      <c r="R172" s="17" t="s">
        <v>17</v>
      </c>
      <c r="S172" s="17" t="s">
        <v>990</v>
      </c>
      <c r="T172" s="17" t="s">
        <v>991</v>
      </c>
      <c r="U172" s="17" t="s">
        <v>992</v>
      </c>
      <c r="V172" s="17" t="s">
        <v>993</v>
      </c>
      <c r="W172" s="17" t="s">
        <v>994</v>
      </c>
      <c r="X172" s="17" t="s">
        <v>995</v>
      </c>
      <c r="Y172" s="17" t="s">
        <v>996</v>
      </c>
      <c r="Z172" s="17" t="s">
        <v>997</v>
      </c>
      <c r="AA172" s="17" t="s">
        <v>998</v>
      </c>
      <c r="AB172" s="17" t="s">
        <v>2526</v>
      </c>
      <c r="AC172" s="17" t="s">
        <v>2411</v>
      </c>
      <c r="AD172" s="19">
        <v>900000</v>
      </c>
      <c r="AE172" s="19"/>
      <c r="AF172" s="19">
        <v>900000</v>
      </c>
      <c r="AG172" s="1">
        <v>7</v>
      </c>
      <c r="AH172" s="1">
        <v>44</v>
      </c>
      <c r="AI172" s="1">
        <v>19</v>
      </c>
      <c r="AJ172" s="1">
        <v>0</v>
      </c>
      <c r="AK172" s="1">
        <v>2</v>
      </c>
      <c r="AL172" s="1">
        <v>9</v>
      </c>
      <c r="AM172" s="1">
        <v>7</v>
      </c>
      <c r="AN172" s="1">
        <v>6</v>
      </c>
      <c r="AO172" s="1">
        <v>7</v>
      </c>
      <c r="AP172" s="1">
        <v>2</v>
      </c>
      <c r="AQ172" s="1">
        <v>0</v>
      </c>
      <c r="AR172" s="1">
        <v>0</v>
      </c>
      <c r="AS172" s="1">
        <v>70</v>
      </c>
      <c r="AT172" s="17" t="s">
        <v>1000</v>
      </c>
      <c r="AU172" t="s">
        <v>1001</v>
      </c>
      <c r="AV172" t="s">
        <v>1027</v>
      </c>
      <c r="AW172" t="str" cm="1">
        <f t="array" ref="AW172">_xlfn.IFS(AU172=" Housing Innovations in Energy Efficiency ", "HIEE", AU172=" State Housing Trust Fund ", "VHTF", AU172="", "", AU172=" Permanent Supportive Housing ", "PSH")</f>
        <v>VHTF</v>
      </c>
      <c r="AY172" t="e">
        <f>VLOOKUP(B172,'[1]Portfolio Tableau Data'!$C:$I,6,FALSE)</f>
        <v>#N/A</v>
      </c>
      <c r="AZ172" t="e">
        <f>VLOOKUP(B172,'[1]Portfolio Tableau Data'!$C:$I,7,FALSE)</f>
        <v>#N/A</v>
      </c>
      <c r="BA172" t="str">
        <f>CONCATENATE(BC172,BD172)</f>
        <v>FY 2022</v>
      </c>
      <c r="BC172" t="s">
        <v>1003</v>
      </c>
      <c r="BD172">
        <v>2022</v>
      </c>
    </row>
    <row r="173" spans="1:56">
      <c r="A173" s="17" t="s">
        <v>2527</v>
      </c>
      <c r="B173" s="17" t="s">
        <v>499</v>
      </c>
      <c r="C173" s="17" t="s">
        <v>1010</v>
      </c>
      <c r="D173" s="17" t="s">
        <v>1011</v>
      </c>
      <c r="E173" s="17" t="s">
        <v>200</v>
      </c>
      <c r="F173" s="17" t="s">
        <v>981</v>
      </c>
      <c r="G173" s="17" t="s">
        <v>982</v>
      </c>
      <c r="H173" s="17" t="s">
        <v>983</v>
      </c>
      <c r="I173" s="17" t="s">
        <v>984</v>
      </c>
      <c r="J173" s="17" t="s">
        <v>2528</v>
      </c>
      <c r="K173" s="17" t="s">
        <v>1380</v>
      </c>
      <c r="L173" s="17" t="s">
        <v>2524</v>
      </c>
      <c r="M173" s="17" t="s">
        <v>2525</v>
      </c>
      <c r="N173" s="17" t="s">
        <v>982</v>
      </c>
      <c r="O173" s="17" t="s">
        <v>1574</v>
      </c>
      <c r="P173" s="18" t="s">
        <v>68</v>
      </c>
      <c r="Q173" s="17" t="s">
        <v>1006</v>
      </c>
      <c r="R173" s="17" t="s">
        <v>17</v>
      </c>
      <c r="S173" s="17" t="s">
        <v>990</v>
      </c>
      <c r="T173" s="17" t="s">
        <v>991</v>
      </c>
      <c r="U173" s="17" t="s">
        <v>992</v>
      </c>
      <c r="V173" s="17" t="s">
        <v>993</v>
      </c>
      <c r="W173" s="17" t="s">
        <v>994</v>
      </c>
      <c r="X173" s="17" t="s">
        <v>995</v>
      </c>
      <c r="Y173" s="17" t="s">
        <v>996</v>
      </c>
      <c r="Z173" s="17" t="s">
        <v>997</v>
      </c>
      <c r="AA173" s="17" t="s">
        <v>998</v>
      </c>
      <c r="AB173" s="17" t="s">
        <v>2529</v>
      </c>
      <c r="AC173" s="17" t="s">
        <v>2411</v>
      </c>
      <c r="AD173" s="19">
        <v>900000</v>
      </c>
      <c r="AE173" s="19"/>
      <c r="AF173" s="19">
        <v>900000</v>
      </c>
      <c r="AG173" s="1">
        <v>0</v>
      </c>
      <c r="AH173" s="1">
        <v>51</v>
      </c>
      <c r="AI173" s="1">
        <v>0</v>
      </c>
      <c r="AJ173" s="1">
        <v>0</v>
      </c>
      <c r="AK173" s="1">
        <v>1</v>
      </c>
      <c r="AL173" s="1">
        <v>4</v>
      </c>
      <c r="AM173" s="1">
        <v>0</v>
      </c>
      <c r="AN173" s="1">
        <v>4</v>
      </c>
      <c r="AO173" s="1">
        <v>8</v>
      </c>
      <c r="AP173" s="1">
        <v>2</v>
      </c>
      <c r="AQ173" s="1">
        <v>0</v>
      </c>
      <c r="AR173" s="1">
        <v>0</v>
      </c>
      <c r="AS173" s="1">
        <v>51</v>
      </c>
      <c r="AT173" s="17" t="s">
        <v>1000</v>
      </c>
      <c r="AU173" t="s">
        <v>1001</v>
      </c>
      <c r="AV173" t="s">
        <v>1027</v>
      </c>
      <c r="AW173" t="str" cm="1">
        <f t="array" ref="AW173">_xlfn.IFS(AU173=" Housing Innovations in Energy Efficiency ", "HIEE", AU173=" State Housing Trust Fund ", "VHTF", AU173="", "", AU173=" Permanent Supportive Housing ", "PSH")</f>
        <v>VHTF</v>
      </c>
      <c r="AY173" t="e">
        <f>VLOOKUP(B173,'[1]Portfolio Tableau Data'!$C:$I,6,FALSE)</f>
        <v>#N/A</v>
      </c>
      <c r="AZ173" t="e">
        <f>VLOOKUP(B173,'[1]Portfolio Tableau Data'!$C:$I,7,FALSE)</f>
        <v>#N/A</v>
      </c>
      <c r="BA173" t="str">
        <f>CONCATENATE(BC173,BD173)</f>
        <v>FY 2022</v>
      </c>
      <c r="BC173" t="s">
        <v>1003</v>
      </c>
      <c r="BD173">
        <v>2022</v>
      </c>
    </row>
    <row r="174" spans="1:56">
      <c r="A174" s="17" t="s">
        <v>2530</v>
      </c>
      <c r="B174" s="17" t="s">
        <v>2531</v>
      </c>
      <c r="C174" s="17" t="s">
        <v>1029</v>
      </c>
      <c r="D174" s="17" t="s">
        <v>1030</v>
      </c>
      <c r="E174" s="17" t="s">
        <v>2532</v>
      </c>
      <c r="F174" s="17" t="s">
        <v>2533</v>
      </c>
      <c r="G174" s="17" t="s">
        <v>982</v>
      </c>
      <c r="H174" s="17" t="s">
        <v>983</v>
      </c>
      <c r="I174" s="17" t="s">
        <v>1574</v>
      </c>
      <c r="J174" s="17" t="s">
        <v>2534</v>
      </c>
      <c r="K174" s="17" t="s">
        <v>1034</v>
      </c>
      <c r="L174" s="17" t="s">
        <v>1035</v>
      </c>
      <c r="M174" s="17" t="s">
        <v>2535</v>
      </c>
      <c r="N174" s="17" t="s">
        <v>1474</v>
      </c>
      <c r="O174" s="17" t="s">
        <v>1574</v>
      </c>
      <c r="P174" s="18" t="s">
        <v>68</v>
      </c>
      <c r="Q174" s="17" t="s">
        <v>2536</v>
      </c>
      <c r="R174" s="17" t="s">
        <v>17</v>
      </c>
      <c r="S174" s="17" t="s">
        <v>990</v>
      </c>
      <c r="T174" s="17" t="s">
        <v>991</v>
      </c>
      <c r="U174" s="17" t="s">
        <v>1397</v>
      </c>
      <c r="V174" s="17" t="s">
        <v>2537</v>
      </c>
      <c r="W174" s="17" t="s">
        <v>2538</v>
      </c>
      <c r="X174" s="17" t="s">
        <v>995</v>
      </c>
      <c r="Y174" s="17" t="s">
        <v>2539</v>
      </c>
      <c r="Z174" s="17" t="s">
        <v>2540</v>
      </c>
      <c r="AA174" s="17" t="s">
        <v>998</v>
      </c>
      <c r="AB174" s="17" t="s">
        <v>2541</v>
      </c>
      <c r="AC174" s="17" t="s">
        <v>990</v>
      </c>
      <c r="AD174" s="19">
        <v>1800000</v>
      </c>
      <c r="AE174" s="19"/>
      <c r="AF174" s="19">
        <v>1800000</v>
      </c>
      <c r="AG174" s="1">
        <v>0</v>
      </c>
      <c r="AH174" s="1">
        <v>6</v>
      </c>
      <c r="AI174" s="1">
        <v>5</v>
      </c>
      <c r="AJ174" s="1">
        <v>0</v>
      </c>
      <c r="AK174" s="1">
        <v>0</v>
      </c>
      <c r="AL174" s="1">
        <v>0</v>
      </c>
      <c r="AM174" s="1">
        <v>0</v>
      </c>
      <c r="AN174" s="1">
        <v>2</v>
      </c>
      <c r="AO174" s="1">
        <v>3</v>
      </c>
      <c r="AP174" s="1">
        <v>1</v>
      </c>
      <c r="AQ174" s="1">
        <v>0</v>
      </c>
      <c r="AR174" s="1">
        <v>0</v>
      </c>
      <c r="AS174" s="1">
        <v>11</v>
      </c>
      <c r="AT174" s="17" t="s">
        <v>1000</v>
      </c>
      <c r="AU174" t="s">
        <v>1001</v>
      </c>
      <c r="AV174" t="s">
        <v>1045</v>
      </c>
      <c r="AW174" t="str" cm="1">
        <f t="array" ref="AW174">_xlfn.IFS(AU174=" Housing Innovations in Energy Efficiency ", "HIEE", AU174=" State Housing Trust Fund ", "VHTF", AU174="", "", AU174=" Permanent Supportive Housing ", "PSH")</f>
        <v>VHTF</v>
      </c>
      <c r="AY174" t="e">
        <f>VLOOKUP(B174,'[1]Portfolio Tableau Data'!$C:$I,6,FALSE)</f>
        <v>#N/A</v>
      </c>
      <c r="AZ174" t="e">
        <f>VLOOKUP(B174,'[1]Portfolio Tableau Data'!$C:$I,7,FALSE)</f>
        <v>#N/A</v>
      </c>
      <c r="BA174" t="str">
        <f>CONCATENATE(BC174,BD174)</f>
        <v>FY 2024</v>
      </c>
      <c r="BC174" t="s">
        <v>1003</v>
      </c>
      <c r="BD174">
        <v>2024</v>
      </c>
    </row>
    <row r="175" spans="1:56">
      <c r="A175" s="17" t="s">
        <v>2542</v>
      </c>
      <c r="B175" s="17" t="s">
        <v>910</v>
      </c>
      <c r="C175" s="17" t="s">
        <v>1029</v>
      </c>
      <c r="D175" s="17" t="s">
        <v>1030</v>
      </c>
      <c r="E175" s="17" t="s">
        <v>83</v>
      </c>
      <c r="F175" s="17" t="s">
        <v>2543</v>
      </c>
      <c r="G175" s="17" t="s">
        <v>1013</v>
      </c>
      <c r="H175" s="17" t="s">
        <v>983</v>
      </c>
      <c r="I175" s="17" t="s">
        <v>1094</v>
      </c>
      <c r="J175" s="17" t="s">
        <v>2544</v>
      </c>
      <c r="K175" s="17" t="s">
        <v>2545</v>
      </c>
      <c r="L175" s="17" t="s">
        <v>1306</v>
      </c>
      <c r="M175" s="17" t="s">
        <v>2546</v>
      </c>
      <c r="N175" s="17" t="s">
        <v>1037</v>
      </c>
      <c r="O175" s="17" t="s">
        <v>1094</v>
      </c>
      <c r="P175" s="18" t="s">
        <v>68</v>
      </c>
      <c r="Q175" s="17" t="s">
        <v>1075</v>
      </c>
      <c r="R175" s="17" t="s">
        <v>17</v>
      </c>
      <c r="S175" s="17" t="s">
        <v>1020</v>
      </c>
      <c r="T175" s="17" t="s">
        <v>1021</v>
      </c>
      <c r="U175" s="17" t="s">
        <v>1066</v>
      </c>
      <c r="V175" s="17" t="s">
        <v>2547</v>
      </c>
      <c r="W175" s="17" t="s">
        <v>2548</v>
      </c>
      <c r="X175" s="17" t="s">
        <v>995</v>
      </c>
      <c r="Y175" s="17" t="s">
        <v>2549</v>
      </c>
      <c r="Z175" s="17" t="s">
        <v>2550</v>
      </c>
      <c r="AA175" s="17" t="s">
        <v>998</v>
      </c>
      <c r="AB175" s="17" t="s">
        <v>2551</v>
      </c>
      <c r="AC175" s="17" t="s">
        <v>1020</v>
      </c>
      <c r="AD175" s="19">
        <v>1400000</v>
      </c>
      <c r="AE175" s="19"/>
      <c r="AF175" s="19">
        <v>1400000</v>
      </c>
      <c r="AG175" s="1">
        <v>0</v>
      </c>
      <c r="AH175" s="1">
        <v>90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7</v>
      </c>
      <c r="AP175" s="1">
        <v>2</v>
      </c>
      <c r="AQ175" s="1">
        <v>0</v>
      </c>
      <c r="AR175" s="1">
        <v>0</v>
      </c>
      <c r="AS175" s="1">
        <v>90</v>
      </c>
      <c r="AT175" s="17" t="s">
        <v>1000</v>
      </c>
      <c r="AU175" t="s">
        <v>1001</v>
      </c>
      <c r="AV175" t="s">
        <v>1045</v>
      </c>
      <c r="AW175" t="str" cm="1">
        <f t="array" ref="AW175">_xlfn.IFS(AU175=" Housing Innovations in Energy Efficiency ", "HIEE", AU175=" State Housing Trust Fund ", "VHTF", AU175="", "", AU175=" Permanent Supportive Housing ", "PSH")</f>
        <v>VHTF</v>
      </c>
      <c r="AY175" t="e">
        <f>VLOOKUP(B175,'[1]Portfolio Tableau Data'!$C:$I,6,FALSE)</f>
        <v>#N/A</v>
      </c>
      <c r="AZ175" t="e">
        <f>VLOOKUP(B175,'[1]Portfolio Tableau Data'!$C:$I,7,FALSE)</f>
        <v>#N/A</v>
      </c>
      <c r="BA175" t="str">
        <f>CONCATENATE(BC175,BD175)</f>
        <v>FY 2024</v>
      </c>
      <c r="BC175" t="s">
        <v>1003</v>
      </c>
      <c r="BD175">
        <v>2024</v>
      </c>
    </row>
    <row r="176" spans="1:56">
      <c r="A176" s="17" t="s">
        <v>2552</v>
      </c>
      <c r="B176" s="17" t="s">
        <v>192</v>
      </c>
      <c r="C176" s="17" t="s">
        <v>1130</v>
      </c>
      <c r="D176" s="17" t="s">
        <v>1131</v>
      </c>
      <c r="E176" s="17" t="s">
        <v>42</v>
      </c>
      <c r="F176" s="17" t="s">
        <v>2001</v>
      </c>
      <c r="G176" s="17" t="s">
        <v>2002</v>
      </c>
      <c r="H176" s="17" t="s">
        <v>983</v>
      </c>
      <c r="I176" s="17" t="s">
        <v>2003</v>
      </c>
      <c r="J176" s="17" t="s">
        <v>2553</v>
      </c>
      <c r="K176" s="17" t="s">
        <v>2554</v>
      </c>
      <c r="L176" s="17" t="s">
        <v>2555</v>
      </c>
      <c r="M176" s="17" t="s">
        <v>2556</v>
      </c>
      <c r="N176" s="17" t="s">
        <v>2002</v>
      </c>
      <c r="O176" s="17" t="s">
        <v>2003</v>
      </c>
      <c r="P176" s="18" t="s">
        <v>68</v>
      </c>
      <c r="Q176" s="17" t="s">
        <v>1019</v>
      </c>
      <c r="R176" s="17" t="s">
        <v>17</v>
      </c>
      <c r="S176" s="17" t="s">
        <v>2557</v>
      </c>
      <c r="T176" s="17" t="s">
        <v>1696</v>
      </c>
      <c r="U176" s="17" t="s">
        <v>992</v>
      </c>
      <c r="V176" s="17" t="s">
        <v>2365</v>
      </c>
      <c r="W176" s="17" t="s">
        <v>2366</v>
      </c>
      <c r="X176" s="17" t="s">
        <v>1297</v>
      </c>
      <c r="Y176" s="17" t="s">
        <v>2367</v>
      </c>
      <c r="Z176" s="17" t="s">
        <v>2012</v>
      </c>
      <c r="AA176" s="17" t="s">
        <v>998</v>
      </c>
      <c r="AB176" s="17" t="s">
        <v>2558</v>
      </c>
      <c r="AC176" s="17" t="s">
        <v>2557</v>
      </c>
      <c r="AD176" s="19">
        <v>600000</v>
      </c>
      <c r="AE176" s="19">
        <v>600000</v>
      </c>
      <c r="AF176" s="19">
        <v>0</v>
      </c>
      <c r="AG176" s="1">
        <v>0</v>
      </c>
      <c r="AH176" s="1">
        <v>22</v>
      </c>
      <c r="AI176" s="1">
        <v>0</v>
      </c>
      <c r="AJ176" s="1">
        <v>0</v>
      </c>
      <c r="AK176" s="1">
        <v>2</v>
      </c>
      <c r="AL176" s="1">
        <v>9</v>
      </c>
      <c r="AM176" s="1">
        <v>0</v>
      </c>
      <c r="AN176" s="1">
        <v>0</v>
      </c>
      <c r="AO176" s="1">
        <v>5</v>
      </c>
      <c r="AP176" s="1">
        <v>1</v>
      </c>
      <c r="AQ176" s="1">
        <v>5</v>
      </c>
      <c r="AR176" s="1">
        <v>0</v>
      </c>
      <c r="AS176" s="1">
        <v>22</v>
      </c>
      <c r="AT176" s="17" t="s">
        <v>1000</v>
      </c>
      <c r="AU176" t="s">
        <v>1001</v>
      </c>
      <c r="AV176" t="s">
        <v>1150</v>
      </c>
      <c r="AW176" t="str" cm="1">
        <f t="array" ref="AW176">_xlfn.IFS(AU176=" Housing Innovations in Energy Efficiency ", "HIEE", AU176=" State Housing Trust Fund ", "VHTF", AU176="", "", AU176=" Permanent Supportive Housing ", "PSH")</f>
        <v>VHTF</v>
      </c>
      <c r="AY176" t="e">
        <f>VLOOKUP(B176,'[1]Portfolio Tableau Data'!$C:$I,6,FALSE)</f>
        <v>#N/A</v>
      </c>
      <c r="AZ176" t="e">
        <f>VLOOKUP(B176,'[1]Portfolio Tableau Data'!$C:$I,7,FALSE)</f>
        <v>#N/A</v>
      </c>
      <c r="BA176" t="str">
        <f>CONCATENATE(BC176,BD176)</f>
        <v>FY 2021</v>
      </c>
      <c r="BC176" t="s">
        <v>1003</v>
      </c>
      <c r="BD176">
        <v>2021</v>
      </c>
    </row>
    <row r="177" spans="1:56">
      <c r="A177" s="17" t="s">
        <v>2559</v>
      </c>
      <c r="B177" s="17" t="s">
        <v>912</v>
      </c>
      <c r="C177" s="17" t="s">
        <v>1029</v>
      </c>
      <c r="D177" s="17" t="s">
        <v>1030</v>
      </c>
      <c r="E177" s="17" t="s">
        <v>913</v>
      </c>
      <c r="F177" s="17" t="s">
        <v>2560</v>
      </c>
      <c r="G177" s="17" t="s">
        <v>2561</v>
      </c>
      <c r="H177" s="17" t="s">
        <v>2562</v>
      </c>
      <c r="I177" s="17" t="s">
        <v>2563</v>
      </c>
      <c r="J177" s="17" t="s">
        <v>2564</v>
      </c>
      <c r="K177" s="17" t="s">
        <v>1034</v>
      </c>
      <c r="L177" s="17" t="s">
        <v>1035</v>
      </c>
      <c r="M177" s="17" t="s">
        <v>2565</v>
      </c>
      <c r="N177" s="17" t="s">
        <v>2566</v>
      </c>
      <c r="O177" s="17" t="s">
        <v>2567</v>
      </c>
      <c r="P177" s="18" t="s">
        <v>157</v>
      </c>
      <c r="Q177" s="17" t="s">
        <v>2568</v>
      </c>
      <c r="R177" s="17" t="s">
        <v>17</v>
      </c>
      <c r="S177" s="17" t="s">
        <v>1161</v>
      </c>
      <c r="T177" s="17" t="s">
        <v>1162</v>
      </c>
      <c r="U177" s="17" t="s">
        <v>992</v>
      </c>
      <c r="V177" s="17" t="s">
        <v>2569</v>
      </c>
      <c r="W177" s="17" t="s">
        <v>2570</v>
      </c>
      <c r="X177" s="17" t="s">
        <v>995</v>
      </c>
      <c r="Y177" s="17" t="s">
        <v>2571</v>
      </c>
      <c r="Z177" s="17" t="s">
        <v>2572</v>
      </c>
      <c r="AA177" s="17" t="s">
        <v>998</v>
      </c>
      <c r="AB177" s="17" t="s">
        <v>2573</v>
      </c>
      <c r="AC177" s="17" t="s">
        <v>1161</v>
      </c>
      <c r="AD177" s="19">
        <v>2100000</v>
      </c>
      <c r="AE177" s="19"/>
      <c r="AF177" s="19">
        <v>2100000</v>
      </c>
      <c r="AG177" s="1">
        <v>17</v>
      </c>
      <c r="AH177" s="1">
        <v>54</v>
      </c>
      <c r="AI177" s="1">
        <v>9</v>
      </c>
      <c r="AJ177" s="1">
        <v>0</v>
      </c>
      <c r="AK177" s="1">
        <v>0</v>
      </c>
      <c r="AL177" s="1">
        <v>0</v>
      </c>
      <c r="AM177" s="1">
        <v>0</v>
      </c>
      <c r="AN177" s="1">
        <v>12</v>
      </c>
      <c r="AO177" s="1">
        <v>14</v>
      </c>
      <c r="AP177" s="1">
        <v>2</v>
      </c>
      <c r="AQ177" s="1">
        <v>0</v>
      </c>
      <c r="AR177" s="1">
        <v>0</v>
      </c>
      <c r="AS177" s="1">
        <v>80</v>
      </c>
      <c r="AT177" s="17" t="s">
        <v>1000</v>
      </c>
      <c r="AU177" t="s">
        <v>1001</v>
      </c>
      <c r="AV177" t="s">
        <v>1045</v>
      </c>
      <c r="AW177" t="str" cm="1">
        <f t="array" ref="AW177">_xlfn.IFS(AU177=" Housing Innovations in Energy Efficiency ", "HIEE", AU177=" State Housing Trust Fund ", "VHTF", AU177="", "", AU177=" Permanent Supportive Housing ", "PSH")</f>
        <v>VHTF</v>
      </c>
      <c r="AY177" t="e">
        <f>VLOOKUP(B177,'[1]Portfolio Tableau Data'!$C:$I,6,FALSE)</f>
        <v>#N/A</v>
      </c>
      <c r="AZ177" t="e">
        <f>VLOOKUP(B177,'[1]Portfolio Tableau Data'!$C:$I,7,FALSE)</f>
        <v>#N/A</v>
      </c>
      <c r="BA177" t="str">
        <f>CONCATENATE(BC177,BD177)</f>
        <v>FY 2024</v>
      </c>
      <c r="BC177" t="s">
        <v>1003</v>
      </c>
      <c r="BD177">
        <v>2024</v>
      </c>
    </row>
    <row r="178" spans="1:56">
      <c r="A178" s="17" t="s">
        <v>2574</v>
      </c>
      <c r="B178" s="17" t="s">
        <v>697</v>
      </c>
      <c r="C178" s="17" t="s">
        <v>979</v>
      </c>
      <c r="D178" s="17" t="s">
        <v>980</v>
      </c>
      <c r="E178" s="17" t="s">
        <v>427</v>
      </c>
      <c r="F178" s="17" t="s">
        <v>1168</v>
      </c>
      <c r="G178" s="17" t="s">
        <v>1119</v>
      </c>
      <c r="H178" s="17" t="s">
        <v>983</v>
      </c>
      <c r="I178" s="17" t="s">
        <v>1120</v>
      </c>
      <c r="J178" s="17" t="s">
        <v>2575</v>
      </c>
      <c r="K178" s="17" t="s">
        <v>1335</v>
      </c>
      <c r="L178" s="17" t="s">
        <v>1336</v>
      </c>
      <c r="M178" s="17" t="s">
        <v>2576</v>
      </c>
      <c r="N178" s="17" t="s">
        <v>2577</v>
      </c>
      <c r="O178" s="17" t="s">
        <v>2578</v>
      </c>
      <c r="P178" s="18" t="s">
        <v>68</v>
      </c>
      <c r="Q178" s="17" t="s">
        <v>2041</v>
      </c>
      <c r="R178" s="17" t="s">
        <v>17</v>
      </c>
      <c r="S178" s="17" t="s">
        <v>2059</v>
      </c>
      <c r="T178" s="17" t="s">
        <v>991</v>
      </c>
      <c r="U178" s="17" t="s">
        <v>1066</v>
      </c>
      <c r="V178" s="17" t="s">
        <v>1175</v>
      </c>
      <c r="W178" s="17" t="s">
        <v>1176</v>
      </c>
      <c r="X178" s="17" t="s">
        <v>995</v>
      </c>
      <c r="Y178" s="17" t="s">
        <v>1177</v>
      </c>
      <c r="Z178" s="17" t="s">
        <v>1178</v>
      </c>
      <c r="AA178" s="17" t="s">
        <v>998</v>
      </c>
      <c r="AB178" s="17" t="s">
        <v>2579</v>
      </c>
      <c r="AC178" s="17" t="s">
        <v>2059</v>
      </c>
      <c r="AD178" s="19">
        <v>700000</v>
      </c>
      <c r="AE178" s="19"/>
      <c r="AF178" s="19">
        <v>700000</v>
      </c>
      <c r="AG178" s="1">
        <v>0</v>
      </c>
      <c r="AH178" s="1">
        <v>120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9</v>
      </c>
      <c r="AP178" s="1">
        <v>3</v>
      </c>
      <c r="AQ178" s="1">
        <v>0</v>
      </c>
      <c r="AR178" s="1">
        <v>0</v>
      </c>
      <c r="AS178" s="1">
        <v>120</v>
      </c>
      <c r="AT178" s="17" t="s">
        <v>1000</v>
      </c>
      <c r="AU178" t="s">
        <v>1001</v>
      </c>
      <c r="AV178" t="s">
        <v>1002</v>
      </c>
      <c r="AW178" t="str" cm="1">
        <f t="array" ref="AW178">_xlfn.IFS(AU178=" Housing Innovations in Energy Efficiency ", "HIEE", AU178=" State Housing Trust Fund ", "VHTF", AU178="", "", AU178=" Permanent Supportive Housing ", "PSH")</f>
        <v>VHTF</v>
      </c>
      <c r="AY178" t="e">
        <f>VLOOKUP(B178,'[1]Portfolio Tableau Data'!$C:$I,6,FALSE)</f>
        <v>#N/A</v>
      </c>
      <c r="AZ178" t="e">
        <f>VLOOKUP(B178,'[1]Portfolio Tableau Data'!$C:$I,7,FALSE)</f>
        <v>#N/A</v>
      </c>
      <c r="BA178" t="str">
        <f>CONCATENATE(BC178,BD178)</f>
        <v>FY 2023</v>
      </c>
      <c r="BC178" t="s">
        <v>1003</v>
      </c>
      <c r="BD178">
        <v>2023</v>
      </c>
    </row>
    <row r="179" spans="1:56">
      <c r="A179" s="17" t="s">
        <v>2580</v>
      </c>
      <c r="B179" s="17" t="s">
        <v>134</v>
      </c>
      <c r="C179" s="17" t="s">
        <v>1116</v>
      </c>
      <c r="D179" s="17" t="s">
        <v>1315</v>
      </c>
      <c r="E179" s="17" t="s">
        <v>20</v>
      </c>
      <c r="F179" s="17" t="s">
        <v>1595</v>
      </c>
      <c r="G179" s="17" t="s">
        <v>1428</v>
      </c>
      <c r="H179" s="17" t="s">
        <v>983</v>
      </c>
      <c r="I179" s="17" t="s">
        <v>1596</v>
      </c>
      <c r="J179" s="17" t="s">
        <v>998</v>
      </c>
      <c r="K179" s="17" t="s">
        <v>2581</v>
      </c>
      <c r="L179" s="17" t="s">
        <v>2582</v>
      </c>
      <c r="M179" s="17" t="s">
        <v>2583</v>
      </c>
      <c r="N179" s="17" t="s">
        <v>1428</v>
      </c>
      <c r="O179" s="17" t="s">
        <v>2584</v>
      </c>
      <c r="P179" s="18" t="str">
        <f>VLOOKUP(B179,Sheet1!A:C,2,FALSE)</f>
        <v>Rental New Construction</v>
      </c>
      <c r="Q179" s="17" t="s">
        <v>1768</v>
      </c>
      <c r="R179" s="17" t="s">
        <v>998</v>
      </c>
      <c r="S179" s="17" t="s">
        <v>1161</v>
      </c>
      <c r="T179" s="17" t="s">
        <v>1162</v>
      </c>
      <c r="U179" s="17" t="s">
        <v>992</v>
      </c>
      <c r="V179" s="17" t="s">
        <v>1245</v>
      </c>
      <c r="W179" s="17" t="s">
        <v>1246</v>
      </c>
      <c r="X179" s="17" t="s">
        <v>1297</v>
      </c>
      <c r="Y179" s="17" t="s">
        <v>2481</v>
      </c>
      <c r="Z179" s="17" t="s">
        <v>1604</v>
      </c>
      <c r="AA179" s="17" t="s">
        <v>998</v>
      </c>
      <c r="AB179" s="17" t="s">
        <v>2585</v>
      </c>
      <c r="AC179" s="17" t="s">
        <v>1161</v>
      </c>
      <c r="AD179" s="19">
        <f>AX179</f>
        <v>700000</v>
      </c>
      <c r="AE179" s="19"/>
      <c r="AF179" s="19"/>
      <c r="AG179" s="1">
        <v>0</v>
      </c>
      <c r="AH179" s="1">
        <v>75</v>
      </c>
      <c r="AI179" s="1">
        <v>4</v>
      </c>
      <c r="AJ179" s="1">
        <v>0</v>
      </c>
      <c r="AK179" s="1">
        <v>0</v>
      </c>
      <c r="AL179" s="1"/>
      <c r="AM179" s="1"/>
      <c r="AN179" s="1">
        <v>0</v>
      </c>
      <c r="AO179" s="1">
        <v>10</v>
      </c>
      <c r="AP179" s="1">
        <v>2</v>
      </c>
      <c r="AQ179" s="1"/>
      <c r="AR179" s="1">
        <v>0</v>
      </c>
      <c r="AS179" s="1">
        <v>79</v>
      </c>
      <c r="AT179" s="17" t="s">
        <v>1315</v>
      </c>
      <c r="AW179" t="str">
        <f>VLOOKUP(B179,'[1]Portfolio Tableau Data'!$C:$G,5,FALSE)</f>
        <v>VHTF</v>
      </c>
      <c r="AX179" s="4">
        <f>VLOOKUP(B179,'[2]Apps Tableau'!$B:$K,10,FALSE)</f>
        <v>700000</v>
      </c>
      <c r="AY179" t="str">
        <f>VLOOKUP(B179,'[1]Portfolio Tableau Data- VHTF'!$C:$I,6,FALSE)</f>
        <v>Spring 2019</v>
      </c>
      <c r="AZ179" t="str">
        <f>VLOOKUP(B179,'[1]Portfolio Tableau Data- VHTF'!$C:$I,7,FALSE)</f>
        <v>N/A</v>
      </c>
      <c r="BA179" t="s">
        <v>109</v>
      </c>
    </row>
    <row r="180" spans="1:56">
      <c r="A180" s="17" t="s">
        <v>2586</v>
      </c>
      <c r="B180" s="17" t="s">
        <v>212</v>
      </c>
      <c r="C180" s="17" t="s">
        <v>1116</v>
      </c>
      <c r="D180" s="17" t="s">
        <v>1315</v>
      </c>
      <c r="E180" s="17" t="s">
        <v>20</v>
      </c>
      <c r="F180" s="17" t="s">
        <v>1595</v>
      </c>
      <c r="G180" s="17" t="s">
        <v>1428</v>
      </c>
      <c r="H180" s="17" t="s">
        <v>983</v>
      </c>
      <c r="I180" s="17" t="s">
        <v>1596</v>
      </c>
      <c r="J180" s="17" t="s">
        <v>998</v>
      </c>
      <c r="K180" s="17" t="s">
        <v>2587</v>
      </c>
      <c r="L180" s="17" t="s">
        <v>2588</v>
      </c>
      <c r="M180" s="17" t="s">
        <v>2589</v>
      </c>
      <c r="N180" s="17" t="s">
        <v>1428</v>
      </c>
      <c r="O180" s="17" t="s">
        <v>2584</v>
      </c>
      <c r="P180" s="18" t="str">
        <f>VLOOKUP(B180,Sheet1!A:C,2,FALSE)</f>
        <v>Rental New Construction</v>
      </c>
      <c r="Q180" s="17" t="s">
        <v>1081</v>
      </c>
      <c r="R180" s="17" t="s">
        <v>998</v>
      </c>
      <c r="S180" s="17" t="s">
        <v>1433</v>
      </c>
      <c r="T180" s="17" t="s">
        <v>1162</v>
      </c>
      <c r="U180" s="17" t="s">
        <v>992</v>
      </c>
      <c r="V180" s="17" t="s">
        <v>1245</v>
      </c>
      <c r="W180" s="17" t="s">
        <v>1246</v>
      </c>
      <c r="X180" s="17" t="s">
        <v>1297</v>
      </c>
      <c r="Y180" s="17" t="s">
        <v>2481</v>
      </c>
      <c r="Z180" s="17" t="s">
        <v>1604</v>
      </c>
      <c r="AA180" s="17" t="s">
        <v>998</v>
      </c>
      <c r="AB180" s="17" t="s">
        <v>2590</v>
      </c>
      <c r="AC180" s="17" t="s">
        <v>1433</v>
      </c>
      <c r="AD180" s="19">
        <f>AX180</f>
        <v>800000</v>
      </c>
      <c r="AE180" s="19"/>
      <c r="AF180" s="19"/>
      <c r="AG180" s="1">
        <v>4</v>
      </c>
      <c r="AH180" s="1">
        <v>43</v>
      </c>
      <c r="AI180" s="1">
        <v>0</v>
      </c>
      <c r="AJ180" s="1">
        <v>0</v>
      </c>
      <c r="AK180" s="1">
        <v>0</v>
      </c>
      <c r="AL180" s="1"/>
      <c r="AM180" s="1">
        <v>4</v>
      </c>
      <c r="AN180" s="1">
        <v>0</v>
      </c>
      <c r="AO180" s="1">
        <v>4</v>
      </c>
      <c r="AP180" s="1">
        <v>1</v>
      </c>
      <c r="AQ180" s="1"/>
      <c r="AR180" s="1">
        <v>0</v>
      </c>
      <c r="AS180" s="1">
        <v>47</v>
      </c>
      <c r="AT180" s="17" t="s">
        <v>1315</v>
      </c>
      <c r="AW180" t="s">
        <v>1324</v>
      </c>
      <c r="AX180" s="4">
        <f>VLOOKUP(B180,'[2]Apps Tableau'!$B:$K,10,FALSE)</f>
        <v>800000</v>
      </c>
      <c r="AY180" t="str">
        <f>VLOOKUP(B180,'[1]Portfolio Tableau Data- VHTF'!$C:$I,6,FALSE)</f>
        <v>Fall 2019</v>
      </c>
      <c r="AZ180" t="str">
        <f>VLOOKUP(B180,'[1]Portfolio Tableau Data- VHTF'!$C:$I,7,FALSE)</f>
        <v>N/A</v>
      </c>
      <c r="BA180" t="s">
        <v>167</v>
      </c>
    </row>
    <row r="181" spans="1:56">
      <c r="A181" s="17" t="s">
        <v>2591</v>
      </c>
      <c r="B181" s="17" t="s">
        <v>214</v>
      </c>
      <c r="C181" s="17" t="s">
        <v>1116</v>
      </c>
      <c r="D181" s="17" t="s">
        <v>1315</v>
      </c>
      <c r="E181" s="17" t="s">
        <v>20</v>
      </c>
      <c r="F181" s="17" t="s">
        <v>1595</v>
      </c>
      <c r="G181" s="17" t="s">
        <v>1428</v>
      </c>
      <c r="H181" s="17" t="s">
        <v>983</v>
      </c>
      <c r="I181" s="17" t="s">
        <v>1596</v>
      </c>
      <c r="J181" s="17" t="s">
        <v>998</v>
      </c>
      <c r="K181" s="17" t="s">
        <v>1336</v>
      </c>
      <c r="L181" s="17" t="s">
        <v>2592</v>
      </c>
      <c r="M181" s="17" t="s">
        <v>2593</v>
      </c>
      <c r="N181" s="17" t="s">
        <v>1154</v>
      </c>
      <c r="O181" s="17" t="s">
        <v>1155</v>
      </c>
      <c r="P181" s="18" t="str">
        <f>VLOOKUP(B181,Sheet1!A:C,2,FALSE)</f>
        <v>Rental New Construction</v>
      </c>
      <c r="Q181" s="17" t="s">
        <v>1081</v>
      </c>
      <c r="R181" s="17" t="s">
        <v>998</v>
      </c>
      <c r="S181" s="17" t="s">
        <v>1186</v>
      </c>
      <c r="T181" s="17" t="s">
        <v>1162</v>
      </c>
      <c r="U181" s="17" t="s">
        <v>992</v>
      </c>
      <c r="V181" s="17" t="s">
        <v>2594</v>
      </c>
      <c r="W181" s="17" t="s">
        <v>2249</v>
      </c>
      <c r="X181" s="17" t="s">
        <v>995</v>
      </c>
      <c r="Y181" s="17" t="s">
        <v>2595</v>
      </c>
      <c r="Z181" s="17" t="s">
        <v>1604</v>
      </c>
      <c r="AA181" s="17" t="s">
        <v>998</v>
      </c>
      <c r="AB181" s="17" t="s">
        <v>2596</v>
      </c>
      <c r="AC181" s="17" t="s">
        <v>1186</v>
      </c>
      <c r="AD181" s="19">
        <f>AX181</f>
        <v>700000</v>
      </c>
      <c r="AE181" s="19"/>
      <c r="AF181" s="19"/>
      <c r="AG181" s="1">
        <v>0</v>
      </c>
      <c r="AH181" s="1">
        <v>57</v>
      </c>
      <c r="AI181" s="1">
        <v>40</v>
      </c>
      <c r="AJ181" s="1">
        <v>0</v>
      </c>
      <c r="AK181" s="1">
        <v>0</v>
      </c>
      <c r="AL181" s="1"/>
      <c r="AM181" s="1"/>
      <c r="AN181" s="1">
        <v>0</v>
      </c>
      <c r="AO181" s="1">
        <v>12</v>
      </c>
      <c r="AP181" s="1">
        <v>2</v>
      </c>
      <c r="AQ181" s="1"/>
      <c r="AR181" s="1">
        <v>0</v>
      </c>
      <c r="AS181" s="1">
        <v>97</v>
      </c>
      <c r="AT181" s="17" t="s">
        <v>1315</v>
      </c>
      <c r="AW181" t="str">
        <f>VLOOKUP(B181,'[1]Portfolio Tableau Data'!$C:$G,5,FALSE)</f>
        <v>VHTF</v>
      </c>
      <c r="AX181" s="4">
        <f>VLOOKUP(B181,'[2]Apps Tableau'!$B:$K,10,FALSE)</f>
        <v>700000</v>
      </c>
      <c r="AY181" t="str">
        <f>VLOOKUP(B181,'[1]Portfolio Tableau Data- VHTF'!$C:$I,6,FALSE)</f>
        <v>Fall 2019</v>
      </c>
      <c r="AZ181" t="str">
        <f>VLOOKUP(B181,'[1]Portfolio Tableau Data- VHTF'!$C:$I,7,FALSE)</f>
        <v>N/A</v>
      </c>
      <c r="BA181" t="s">
        <v>167</v>
      </c>
    </row>
    <row r="182" spans="1:56">
      <c r="A182" s="17" t="s">
        <v>2597</v>
      </c>
      <c r="B182" s="17" t="s">
        <v>915</v>
      </c>
      <c r="C182" s="17" t="s">
        <v>1029</v>
      </c>
      <c r="D182" s="17" t="s">
        <v>1030</v>
      </c>
      <c r="E182" s="17" t="s">
        <v>916</v>
      </c>
      <c r="F182" s="17" t="s">
        <v>2598</v>
      </c>
      <c r="G182" s="17" t="s">
        <v>2501</v>
      </c>
      <c r="H182" s="17" t="s">
        <v>998</v>
      </c>
      <c r="I182" s="17" t="s">
        <v>2599</v>
      </c>
      <c r="J182" s="17" t="s">
        <v>2600</v>
      </c>
      <c r="K182" s="17" t="s">
        <v>1034</v>
      </c>
      <c r="L182" s="17" t="s">
        <v>1035</v>
      </c>
      <c r="M182" s="17" t="s">
        <v>2601</v>
      </c>
      <c r="N182" s="17" t="s">
        <v>2602</v>
      </c>
      <c r="O182" s="17" t="s">
        <v>2603</v>
      </c>
      <c r="P182" s="18" t="s">
        <v>68</v>
      </c>
      <c r="Q182" s="17" t="s">
        <v>2041</v>
      </c>
      <c r="R182" s="17" t="s">
        <v>17</v>
      </c>
      <c r="S182" s="17" t="s">
        <v>2604</v>
      </c>
      <c r="T182" s="17" t="s">
        <v>1162</v>
      </c>
      <c r="U182" s="17" t="s">
        <v>1066</v>
      </c>
      <c r="V182" s="17" t="s">
        <v>2365</v>
      </c>
      <c r="W182" s="17" t="s">
        <v>2605</v>
      </c>
      <c r="X182" s="17" t="s">
        <v>995</v>
      </c>
      <c r="Y182" s="17" t="s">
        <v>2606</v>
      </c>
      <c r="Z182" s="17" t="s">
        <v>2607</v>
      </c>
      <c r="AA182" s="17" t="s">
        <v>998</v>
      </c>
      <c r="AB182" s="17" t="s">
        <v>2608</v>
      </c>
      <c r="AC182" s="17" t="s">
        <v>2604</v>
      </c>
      <c r="AD182" s="19">
        <v>700000</v>
      </c>
      <c r="AE182" s="19"/>
      <c r="AF182" s="19">
        <v>700000</v>
      </c>
      <c r="AG182" s="1">
        <v>0</v>
      </c>
      <c r="AH182" s="1">
        <v>125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10</v>
      </c>
      <c r="AP182" s="1">
        <v>3</v>
      </c>
      <c r="AQ182" s="1">
        <v>0</v>
      </c>
      <c r="AR182" s="1">
        <v>0</v>
      </c>
      <c r="AS182" s="1">
        <v>125</v>
      </c>
      <c r="AT182" s="17" t="s">
        <v>1000</v>
      </c>
      <c r="AU182" t="s">
        <v>1001</v>
      </c>
      <c r="AV182" t="s">
        <v>1045</v>
      </c>
      <c r="AW182" t="str" cm="1">
        <f t="array" ref="AW182">_xlfn.IFS(AU182=" Housing Innovations in Energy Efficiency ", "HIEE", AU182=" State Housing Trust Fund ", "VHTF", AU182="", "", AU182=" Permanent Supportive Housing ", "PSH")</f>
        <v>VHTF</v>
      </c>
      <c r="AY182" t="e">
        <f>VLOOKUP(B182,'[1]Portfolio Tableau Data'!$C:$I,6,FALSE)</f>
        <v>#N/A</v>
      </c>
      <c r="AZ182" t="e">
        <f>VLOOKUP(B182,'[1]Portfolio Tableau Data'!$C:$I,7,FALSE)</f>
        <v>#N/A</v>
      </c>
      <c r="BA182" t="str">
        <f>CONCATENATE(BC182,BD182)</f>
        <v>FY 2024</v>
      </c>
      <c r="BC182" t="s">
        <v>1003</v>
      </c>
      <c r="BD182">
        <v>2024</v>
      </c>
    </row>
    <row r="183" spans="1:56">
      <c r="A183" s="17" t="s">
        <v>2609</v>
      </c>
      <c r="B183" s="17" t="s">
        <v>405</v>
      </c>
      <c r="C183" s="17" t="s">
        <v>1010</v>
      </c>
      <c r="D183" s="17" t="s">
        <v>1011</v>
      </c>
      <c r="E183" s="17" t="s">
        <v>123</v>
      </c>
      <c r="F183" s="17" t="s">
        <v>1359</v>
      </c>
      <c r="G183" s="17" t="s">
        <v>1360</v>
      </c>
      <c r="H183" s="17" t="s">
        <v>998</v>
      </c>
      <c r="I183" s="17" t="s">
        <v>1361</v>
      </c>
      <c r="J183" s="17" t="s">
        <v>2610</v>
      </c>
      <c r="K183" s="17" t="s">
        <v>1240</v>
      </c>
      <c r="L183" s="17" t="s">
        <v>2611</v>
      </c>
      <c r="M183" s="17" t="s">
        <v>2612</v>
      </c>
      <c r="N183" s="17" t="s">
        <v>1013</v>
      </c>
      <c r="O183" s="17" t="s">
        <v>1366</v>
      </c>
      <c r="P183" s="18" t="s">
        <v>68</v>
      </c>
      <c r="Q183" s="17" t="s">
        <v>1228</v>
      </c>
      <c r="R183" s="17" t="s">
        <v>17</v>
      </c>
      <c r="S183" s="17" t="s">
        <v>1020</v>
      </c>
      <c r="T183" s="17" t="s">
        <v>1021</v>
      </c>
      <c r="U183" s="17" t="s">
        <v>1066</v>
      </c>
      <c r="V183" s="17" t="s">
        <v>2613</v>
      </c>
      <c r="W183" s="17" t="s">
        <v>2614</v>
      </c>
      <c r="X183" s="17" t="s">
        <v>1297</v>
      </c>
      <c r="Y183" s="17" t="s">
        <v>2615</v>
      </c>
      <c r="Z183" s="17" t="s">
        <v>1371</v>
      </c>
      <c r="AA183" s="17" t="s">
        <v>998</v>
      </c>
      <c r="AB183" s="17" t="s">
        <v>2616</v>
      </c>
      <c r="AC183" s="17" t="s">
        <v>1020</v>
      </c>
      <c r="AD183" s="19">
        <v>700000</v>
      </c>
      <c r="AE183" s="19"/>
      <c r="AF183" s="19">
        <v>700000</v>
      </c>
      <c r="AG183" s="1">
        <v>7</v>
      </c>
      <c r="AH183" s="1">
        <v>59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9</v>
      </c>
      <c r="AP183" s="1">
        <v>2</v>
      </c>
      <c r="AQ183" s="1">
        <v>0</v>
      </c>
      <c r="AR183" s="1">
        <v>0</v>
      </c>
      <c r="AS183" s="1">
        <v>66</v>
      </c>
      <c r="AT183" s="17" t="s">
        <v>1000</v>
      </c>
      <c r="AU183" t="s">
        <v>1001</v>
      </c>
      <c r="AV183" t="s">
        <v>1027</v>
      </c>
      <c r="AW183" t="str" cm="1">
        <f t="array" ref="AW183">_xlfn.IFS(AU183=" Housing Innovations in Energy Efficiency ", "HIEE", AU183=" State Housing Trust Fund ", "VHTF", AU183="", "", AU183=" Permanent Supportive Housing ", "PSH")</f>
        <v>VHTF</v>
      </c>
      <c r="AY183" t="e">
        <f>VLOOKUP(B183,'[1]Portfolio Tableau Data'!$C:$I,6,FALSE)</f>
        <v>#N/A</v>
      </c>
      <c r="AZ183" t="e">
        <f>VLOOKUP(B183,'[1]Portfolio Tableau Data'!$C:$I,7,FALSE)</f>
        <v>#N/A</v>
      </c>
      <c r="BA183" t="str">
        <f>CONCATENATE(BC183,BD183)</f>
        <v>FY 2022</v>
      </c>
      <c r="BC183" t="s">
        <v>1003</v>
      </c>
      <c r="BD183">
        <v>2022</v>
      </c>
    </row>
    <row r="184" spans="1:56">
      <c r="A184" s="17" t="s">
        <v>2617</v>
      </c>
      <c r="B184" s="17" t="s">
        <v>407</v>
      </c>
      <c r="C184" s="17" t="s">
        <v>1010</v>
      </c>
      <c r="D184" s="17" t="s">
        <v>1011</v>
      </c>
      <c r="E184" s="17" t="s">
        <v>123</v>
      </c>
      <c r="F184" s="17" t="s">
        <v>1359</v>
      </c>
      <c r="G184" s="17" t="s">
        <v>1360</v>
      </c>
      <c r="H184" s="17" t="s">
        <v>998</v>
      </c>
      <c r="I184" s="17" t="s">
        <v>1361</v>
      </c>
      <c r="J184" s="17" t="s">
        <v>2618</v>
      </c>
      <c r="K184" s="17" t="s">
        <v>1240</v>
      </c>
      <c r="L184" s="17" t="s">
        <v>2611</v>
      </c>
      <c r="M184" s="17" t="s">
        <v>2619</v>
      </c>
      <c r="N184" s="17" t="s">
        <v>1013</v>
      </c>
      <c r="O184" s="17" t="s">
        <v>1366</v>
      </c>
      <c r="P184" s="18" t="s">
        <v>68</v>
      </c>
      <c r="Q184" s="17" t="s">
        <v>1228</v>
      </c>
      <c r="R184" s="17" t="s">
        <v>17</v>
      </c>
      <c r="S184" s="17" t="s">
        <v>1020</v>
      </c>
      <c r="T184" s="17" t="s">
        <v>1021</v>
      </c>
      <c r="U184" s="17" t="s">
        <v>1066</v>
      </c>
      <c r="V184" s="17" t="s">
        <v>2613</v>
      </c>
      <c r="W184" s="17" t="s">
        <v>2614</v>
      </c>
      <c r="X184" s="17" t="s">
        <v>1297</v>
      </c>
      <c r="Y184" s="17" t="s">
        <v>2615</v>
      </c>
      <c r="Z184" s="17" t="s">
        <v>1371</v>
      </c>
      <c r="AA184" s="17" t="s">
        <v>998</v>
      </c>
      <c r="AB184" s="17" t="s">
        <v>2620</v>
      </c>
      <c r="AC184" s="17" t="s">
        <v>1020</v>
      </c>
      <c r="AD184" s="19">
        <v>700000</v>
      </c>
      <c r="AE184" s="19"/>
      <c r="AF184" s="19">
        <v>700000</v>
      </c>
      <c r="AG184" s="1">
        <v>0</v>
      </c>
      <c r="AH184" s="1">
        <v>66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6</v>
      </c>
      <c r="AP184" s="1">
        <v>2</v>
      </c>
      <c r="AQ184" s="1">
        <v>0</v>
      </c>
      <c r="AR184" s="1">
        <v>0</v>
      </c>
      <c r="AS184" s="1">
        <v>66</v>
      </c>
      <c r="AT184" s="17" t="s">
        <v>1000</v>
      </c>
      <c r="AU184" t="s">
        <v>1001</v>
      </c>
      <c r="AV184" t="s">
        <v>1027</v>
      </c>
      <c r="AW184" t="str" cm="1">
        <f t="array" ref="AW184">_xlfn.IFS(AU184=" Housing Innovations in Energy Efficiency ", "HIEE", AU184=" State Housing Trust Fund ", "VHTF", AU184="", "", AU184=" Permanent Supportive Housing ", "PSH")</f>
        <v>VHTF</v>
      </c>
      <c r="AY184" t="e">
        <f>VLOOKUP(B184,'[1]Portfolio Tableau Data'!$C:$I,6,FALSE)</f>
        <v>#N/A</v>
      </c>
      <c r="AZ184" t="e">
        <f>VLOOKUP(B184,'[1]Portfolio Tableau Data'!$C:$I,7,FALSE)</f>
        <v>#N/A</v>
      </c>
      <c r="BA184" t="str">
        <f>CONCATENATE(BC184,BD184)</f>
        <v>FY 2022</v>
      </c>
      <c r="BC184" t="s">
        <v>1003</v>
      </c>
      <c r="BD184">
        <v>2022</v>
      </c>
    </row>
    <row r="185" spans="1:56">
      <c r="A185" s="17" t="s">
        <v>2621</v>
      </c>
      <c r="B185" s="17" t="s">
        <v>589</v>
      </c>
      <c r="C185" s="17" t="s">
        <v>979</v>
      </c>
      <c r="D185" s="17" t="s">
        <v>980</v>
      </c>
      <c r="E185" s="17" t="s">
        <v>20</v>
      </c>
      <c r="F185" s="17" t="s">
        <v>1595</v>
      </c>
      <c r="G185" s="17" t="s">
        <v>1428</v>
      </c>
      <c r="H185" s="17" t="s">
        <v>983</v>
      </c>
      <c r="I185" s="17" t="s">
        <v>1596</v>
      </c>
      <c r="J185" s="17" t="s">
        <v>2622</v>
      </c>
      <c r="K185" s="17" t="s">
        <v>1335</v>
      </c>
      <c r="L185" s="17" t="s">
        <v>1336</v>
      </c>
      <c r="M185" s="17" t="s">
        <v>2623</v>
      </c>
      <c r="N185" s="17" t="s">
        <v>1243</v>
      </c>
      <c r="O185" s="17" t="s">
        <v>2624</v>
      </c>
      <c r="P185" s="18" t="s">
        <v>68</v>
      </c>
      <c r="Q185" s="17" t="s">
        <v>1006</v>
      </c>
      <c r="R185" s="17" t="s">
        <v>17</v>
      </c>
      <c r="S185" s="17" t="s">
        <v>1161</v>
      </c>
      <c r="T185" s="17" t="s">
        <v>1162</v>
      </c>
      <c r="U185" s="17" t="s">
        <v>992</v>
      </c>
      <c r="V185" s="17" t="s">
        <v>1709</v>
      </c>
      <c r="W185" s="17" t="s">
        <v>1710</v>
      </c>
      <c r="X185" s="17" t="s">
        <v>995</v>
      </c>
      <c r="Y185" s="17" t="s">
        <v>1711</v>
      </c>
      <c r="Z185" s="17" t="s">
        <v>1604</v>
      </c>
      <c r="AA185" s="17" t="s">
        <v>998</v>
      </c>
      <c r="AB185" s="17" t="s">
        <v>2625</v>
      </c>
      <c r="AC185" s="17" t="s">
        <v>1161</v>
      </c>
      <c r="AD185" s="19">
        <v>900000</v>
      </c>
      <c r="AE185" s="19"/>
      <c r="AF185" s="19">
        <v>900000</v>
      </c>
      <c r="AG185" s="1">
        <v>6</v>
      </c>
      <c r="AH185" s="1">
        <v>48</v>
      </c>
      <c r="AI185" s="1">
        <v>0</v>
      </c>
      <c r="AJ185" s="1">
        <v>0</v>
      </c>
      <c r="AK185" s="1">
        <v>2</v>
      </c>
      <c r="AL185" s="1">
        <v>9</v>
      </c>
      <c r="AM185" s="1">
        <v>5</v>
      </c>
      <c r="AN185" s="1">
        <v>54</v>
      </c>
      <c r="AO185" s="1">
        <v>11</v>
      </c>
      <c r="AP185" s="1">
        <v>2</v>
      </c>
      <c r="AQ185" s="1">
        <v>0</v>
      </c>
      <c r="AR185" s="1">
        <v>0</v>
      </c>
      <c r="AS185" s="1">
        <v>54</v>
      </c>
      <c r="AT185" s="17" t="s">
        <v>1000</v>
      </c>
      <c r="AU185" t="s">
        <v>1001</v>
      </c>
      <c r="AV185" t="s">
        <v>1002</v>
      </c>
      <c r="AW185" t="str" cm="1">
        <f t="array" ref="AW185">_xlfn.IFS(AU185=" Housing Innovations in Energy Efficiency ", "HIEE", AU185=" State Housing Trust Fund ", "VHTF", AU185="", "", AU185=" Permanent Supportive Housing ", "PSH")</f>
        <v>VHTF</v>
      </c>
      <c r="AY185" t="e">
        <f>VLOOKUP(B185,'[1]Portfolio Tableau Data'!$C:$I,6,FALSE)</f>
        <v>#N/A</v>
      </c>
      <c r="AZ185" t="e">
        <f>VLOOKUP(B185,'[1]Portfolio Tableau Data'!$C:$I,7,FALSE)</f>
        <v>#N/A</v>
      </c>
      <c r="BA185" t="str">
        <f>CONCATENATE(BC185,BD185)</f>
        <v>FY 2023</v>
      </c>
      <c r="BC185" t="s">
        <v>1003</v>
      </c>
      <c r="BD185">
        <v>2023</v>
      </c>
    </row>
    <row r="186" spans="1:56">
      <c r="A186" s="17" t="s">
        <v>2626</v>
      </c>
      <c r="B186" s="17" t="s">
        <v>919</v>
      </c>
      <c r="C186" s="17" t="s">
        <v>1029</v>
      </c>
      <c r="D186" s="17" t="s">
        <v>1030</v>
      </c>
      <c r="E186" s="17" t="s">
        <v>523</v>
      </c>
      <c r="F186" s="17" t="s">
        <v>1078</v>
      </c>
      <c r="G186" s="17" t="s">
        <v>1059</v>
      </c>
      <c r="H186" s="17" t="s">
        <v>983</v>
      </c>
      <c r="I186" s="17" t="s">
        <v>1060</v>
      </c>
      <c r="J186" s="17" t="s">
        <v>2627</v>
      </c>
      <c r="K186" s="17" t="s">
        <v>1034</v>
      </c>
      <c r="L186" s="17" t="s">
        <v>1306</v>
      </c>
      <c r="M186" s="17" t="s">
        <v>2628</v>
      </c>
      <c r="N186" s="17" t="s">
        <v>2416</v>
      </c>
      <c r="O186" s="17" t="s">
        <v>2629</v>
      </c>
      <c r="P186" s="18" t="s">
        <v>68</v>
      </c>
      <c r="Q186" s="17" t="s">
        <v>1081</v>
      </c>
      <c r="R186" s="17" t="s">
        <v>17</v>
      </c>
      <c r="S186" s="17" t="s">
        <v>2027</v>
      </c>
      <c r="T186" s="17" t="s">
        <v>1162</v>
      </c>
      <c r="U186" s="17" t="s">
        <v>1066</v>
      </c>
      <c r="V186" s="17" t="s">
        <v>1082</v>
      </c>
      <c r="W186" s="17" t="s">
        <v>1083</v>
      </c>
      <c r="X186" s="17" t="s">
        <v>995</v>
      </c>
      <c r="Y186" s="17" t="s">
        <v>1084</v>
      </c>
      <c r="Z186" s="17" t="s">
        <v>1085</v>
      </c>
      <c r="AA186" s="17" t="s">
        <v>998</v>
      </c>
      <c r="AB186" s="17" t="s">
        <v>2630</v>
      </c>
      <c r="AC186" s="17" t="s">
        <v>2027</v>
      </c>
      <c r="AD186" s="19">
        <v>700000</v>
      </c>
      <c r="AE186" s="19"/>
      <c r="AF186" s="19">
        <v>700000</v>
      </c>
      <c r="AG186" s="1">
        <v>0</v>
      </c>
      <c r="AH186" s="1">
        <v>342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26</v>
      </c>
      <c r="AP186" s="1">
        <v>7</v>
      </c>
      <c r="AQ186" s="1">
        <v>35</v>
      </c>
      <c r="AR186" s="1">
        <v>0</v>
      </c>
      <c r="AS186" s="1">
        <v>342</v>
      </c>
      <c r="AT186" s="17" t="s">
        <v>1000</v>
      </c>
      <c r="AU186" t="s">
        <v>1001</v>
      </c>
      <c r="AV186" t="s">
        <v>1045</v>
      </c>
      <c r="AW186" t="str" cm="1">
        <f t="array" ref="AW186">_xlfn.IFS(AU186=" Housing Innovations in Energy Efficiency ", "HIEE", AU186=" State Housing Trust Fund ", "VHTF", AU186="", "", AU186=" Permanent Supportive Housing ", "PSH")</f>
        <v>VHTF</v>
      </c>
      <c r="AY186" t="e">
        <f>VLOOKUP(B186,'[1]Portfolio Tableau Data'!$C:$I,6,FALSE)</f>
        <v>#N/A</v>
      </c>
      <c r="AZ186" t="e">
        <f>VLOOKUP(B186,'[1]Portfolio Tableau Data'!$C:$I,7,FALSE)</f>
        <v>#N/A</v>
      </c>
      <c r="BA186" t="str">
        <f>CONCATENATE(BC186,BD186)</f>
        <v>FY 2024</v>
      </c>
      <c r="BC186" t="s">
        <v>1003</v>
      </c>
      <c r="BD186">
        <v>2024</v>
      </c>
    </row>
    <row r="187" spans="1:56">
      <c r="A187" s="17" t="s">
        <v>2631</v>
      </c>
      <c r="B187" s="17" t="s">
        <v>700</v>
      </c>
      <c r="C187" s="17" t="s">
        <v>979</v>
      </c>
      <c r="D187" s="17" t="s">
        <v>980</v>
      </c>
      <c r="E187" s="17" t="s">
        <v>153</v>
      </c>
      <c r="F187" s="17" t="s">
        <v>2370</v>
      </c>
      <c r="G187" s="17" t="s">
        <v>2371</v>
      </c>
      <c r="H187" s="17" t="s">
        <v>998</v>
      </c>
      <c r="I187" s="17" t="s">
        <v>2372</v>
      </c>
      <c r="J187" s="17" t="s">
        <v>2632</v>
      </c>
      <c r="K187" s="17" t="s">
        <v>1335</v>
      </c>
      <c r="L187" s="17" t="s">
        <v>1336</v>
      </c>
      <c r="M187" s="17" t="s">
        <v>2633</v>
      </c>
      <c r="N187" s="17" t="s">
        <v>2371</v>
      </c>
      <c r="O187" s="17" t="s">
        <v>2372</v>
      </c>
      <c r="P187" s="18" t="s">
        <v>68</v>
      </c>
      <c r="Q187" s="17" t="s">
        <v>1185</v>
      </c>
      <c r="R187" s="17" t="s">
        <v>17</v>
      </c>
      <c r="S187" s="17" t="s">
        <v>2375</v>
      </c>
      <c r="T187" s="17" t="s">
        <v>1021</v>
      </c>
      <c r="U187" s="17" t="s">
        <v>992</v>
      </c>
      <c r="V187" s="17" t="s">
        <v>2376</v>
      </c>
      <c r="W187" s="17" t="s">
        <v>2377</v>
      </c>
      <c r="X187" s="17" t="s">
        <v>995</v>
      </c>
      <c r="Y187" s="17" t="s">
        <v>2378</v>
      </c>
      <c r="Z187" s="17" t="s">
        <v>2379</v>
      </c>
      <c r="AA187" s="17" t="s">
        <v>2379</v>
      </c>
      <c r="AB187" s="17" t="s">
        <v>2634</v>
      </c>
      <c r="AC187" s="17" t="s">
        <v>2375</v>
      </c>
      <c r="AD187" s="19">
        <v>700000</v>
      </c>
      <c r="AE187" s="19"/>
      <c r="AF187" s="19">
        <v>700000</v>
      </c>
      <c r="AG187" s="1">
        <v>0</v>
      </c>
      <c r="AH187" s="1">
        <v>64</v>
      </c>
      <c r="AI187" s="1">
        <v>0</v>
      </c>
      <c r="AJ187" s="1">
        <v>0</v>
      </c>
      <c r="AK187" s="1">
        <v>2</v>
      </c>
      <c r="AL187" s="1">
        <v>9</v>
      </c>
      <c r="AM187" s="1">
        <v>8</v>
      </c>
      <c r="AN187" s="1">
        <v>0</v>
      </c>
      <c r="AO187" s="1">
        <v>9</v>
      </c>
      <c r="AP187" s="1">
        <v>2</v>
      </c>
      <c r="AQ187" s="1">
        <v>0</v>
      </c>
      <c r="AR187" s="1">
        <v>0</v>
      </c>
      <c r="AS187" s="1">
        <v>64</v>
      </c>
      <c r="AT187" s="17" t="s">
        <v>1000</v>
      </c>
      <c r="AU187" t="s">
        <v>1001</v>
      </c>
      <c r="AV187" t="s">
        <v>1002</v>
      </c>
      <c r="AW187" t="str" cm="1">
        <f t="array" ref="AW187">_xlfn.IFS(AU187=" Housing Innovations in Energy Efficiency ", "HIEE", AU187=" State Housing Trust Fund ", "VHTF", AU187="", "", AU187=" Permanent Supportive Housing ", "PSH")</f>
        <v>VHTF</v>
      </c>
      <c r="AY187" t="e">
        <f>VLOOKUP(B187,'[1]Portfolio Tableau Data'!$C:$I,6,FALSE)</f>
        <v>#N/A</v>
      </c>
      <c r="AZ187" t="e">
        <f>VLOOKUP(B187,'[1]Portfolio Tableau Data'!$C:$I,7,FALSE)</f>
        <v>#N/A</v>
      </c>
      <c r="BA187" t="str">
        <f>CONCATENATE(BC187,BD187)</f>
        <v>FY 2023</v>
      </c>
      <c r="BC187" t="s">
        <v>1003</v>
      </c>
      <c r="BD187">
        <v>2023</v>
      </c>
    </row>
    <row r="188" spans="1:56">
      <c r="A188" s="17" t="s">
        <v>2635</v>
      </c>
      <c r="B188" s="17" t="s">
        <v>136</v>
      </c>
      <c r="C188" s="17" t="s">
        <v>1409</v>
      </c>
      <c r="D188" s="17" t="s">
        <v>1410</v>
      </c>
      <c r="E188" s="17" t="s">
        <v>53</v>
      </c>
      <c r="F188" s="17" t="s">
        <v>1799</v>
      </c>
      <c r="G188" s="17" t="s">
        <v>1800</v>
      </c>
      <c r="H188" s="17" t="s">
        <v>983</v>
      </c>
      <c r="I188" s="17" t="s">
        <v>1801</v>
      </c>
      <c r="J188" s="17" t="s">
        <v>2636</v>
      </c>
      <c r="K188" s="17" t="s">
        <v>1412</v>
      </c>
      <c r="L188" s="17" t="s">
        <v>1576</v>
      </c>
      <c r="M188" s="17" t="s">
        <v>2637</v>
      </c>
      <c r="N188" s="17" t="s">
        <v>1428</v>
      </c>
      <c r="O188" s="17" t="s">
        <v>2123</v>
      </c>
      <c r="P188" s="18" t="s">
        <v>68</v>
      </c>
      <c r="Q188" s="17" t="s">
        <v>1006</v>
      </c>
      <c r="R188" s="17" t="s">
        <v>17</v>
      </c>
      <c r="S188" s="17" t="s">
        <v>1161</v>
      </c>
      <c r="T188" s="17" t="s">
        <v>1162</v>
      </c>
      <c r="U188" s="17" t="s">
        <v>992</v>
      </c>
      <c r="V188" s="17" t="s">
        <v>2248</v>
      </c>
      <c r="W188" s="17" t="s">
        <v>2249</v>
      </c>
      <c r="X188" s="17" t="s">
        <v>1297</v>
      </c>
      <c r="Y188" s="17" t="s">
        <v>2250</v>
      </c>
      <c r="Z188" s="17" t="s">
        <v>2251</v>
      </c>
      <c r="AA188" s="17" t="s">
        <v>2251</v>
      </c>
      <c r="AB188" s="17" t="s">
        <v>2638</v>
      </c>
      <c r="AC188" s="17" t="s">
        <v>1161</v>
      </c>
      <c r="AD188" s="19">
        <v>200000</v>
      </c>
      <c r="AE188" s="19">
        <v>200000</v>
      </c>
      <c r="AF188" s="19">
        <v>0</v>
      </c>
      <c r="AG188" s="1">
        <v>6</v>
      </c>
      <c r="AH188" s="1">
        <v>41</v>
      </c>
      <c r="AI188" s="1">
        <v>0</v>
      </c>
      <c r="AJ188" s="1">
        <v>0</v>
      </c>
      <c r="AK188" s="1">
        <v>2</v>
      </c>
      <c r="AL188" s="1">
        <v>9</v>
      </c>
      <c r="AM188" s="1">
        <v>6</v>
      </c>
      <c r="AN188" s="1">
        <v>2</v>
      </c>
      <c r="AO188" s="1">
        <v>6</v>
      </c>
      <c r="AP188" s="1">
        <v>1</v>
      </c>
      <c r="AQ188" s="1">
        <v>8</v>
      </c>
      <c r="AR188" s="1">
        <v>0</v>
      </c>
      <c r="AS188" s="1">
        <v>47</v>
      </c>
      <c r="AT188" s="17" t="s">
        <v>1000</v>
      </c>
      <c r="AU188" t="s">
        <v>1001</v>
      </c>
      <c r="AV188" t="s">
        <v>1416</v>
      </c>
      <c r="AW188" t="str" cm="1">
        <f t="array" ref="AW188">_xlfn.IFS(AU188=" Housing Innovations in Energy Efficiency ", "HIEE", AU188=" State Housing Trust Fund ", "VHTF", AU188="", "", AU188=" Permanent Supportive Housing ", "PSH")</f>
        <v>VHTF</v>
      </c>
      <c r="AY188" t="e">
        <f>VLOOKUP(B188,'[1]Portfolio Tableau Data'!$C:$I,6,FALSE)</f>
        <v>#N/A</v>
      </c>
      <c r="AZ188" t="e">
        <f>VLOOKUP(B188,'[1]Portfolio Tableau Data'!$C:$I,7,FALSE)</f>
        <v>#N/A</v>
      </c>
      <c r="BA188" t="str">
        <f>CONCATENATE(BC188,BD188)</f>
        <v>FY 2019</v>
      </c>
      <c r="BC188" t="s">
        <v>1003</v>
      </c>
      <c r="BD188">
        <v>2019</v>
      </c>
    </row>
    <row r="189" spans="1:56">
      <c r="A189" s="17" t="s">
        <v>2639</v>
      </c>
      <c r="B189" s="17" t="s">
        <v>138</v>
      </c>
      <c r="C189" s="17" t="s">
        <v>1409</v>
      </c>
      <c r="D189" s="17" t="s">
        <v>1410</v>
      </c>
      <c r="E189" s="17" t="s">
        <v>53</v>
      </c>
      <c r="F189" s="17" t="s">
        <v>1799</v>
      </c>
      <c r="G189" s="17" t="s">
        <v>1800</v>
      </c>
      <c r="H189" s="17" t="s">
        <v>983</v>
      </c>
      <c r="I189" s="17" t="s">
        <v>1801</v>
      </c>
      <c r="J189" s="17" t="s">
        <v>2640</v>
      </c>
      <c r="K189" s="17" t="s">
        <v>1412</v>
      </c>
      <c r="L189" s="17" t="s">
        <v>1576</v>
      </c>
      <c r="M189" s="17" t="s">
        <v>2637</v>
      </c>
      <c r="N189" s="17" t="s">
        <v>1428</v>
      </c>
      <c r="O189" s="17" t="s">
        <v>2123</v>
      </c>
      <c r="P189" s="18" t="s">
        <v>68</v>
      </c>
      <c r="Q189" s="17" t="s">
        <v>1006</v>
      </c>
      <c r="R189" s="17" t="s">
        <v>17</v>
      </c>
      <c r="S189" s="17" t="s">
        <v>1161</v>
      </c>
      <c r="T189" s="17" t="s">
        <v>1162</v>
      </c>
      <c r="U189" s="17" t="s">
        <v>992</v>
      </c>
      <c r="V189" s="17" t="s">
        <v>2248</v>
      </c>
      <c r="W189" s="17" t="s">
        <v>2249</v>
      </c>
      <c r="X189" s="17" t="s">
        <v>1297</v>
      </c>
      <c r="Y189" s="17" t="s">
        <v>2250</v>
      </c>
      <c r="Z189" s="17" t="s">
        <v>2251</v>
      </c>
      <c r="AA189" s="17" t="s">
        <v>2251</v>
      </c>
      <c r="AB189" s="17" t="s">
        <v>2641</v>
      </c>
      <c r="AC189" s="17" t="s">
        <v>1161</v>
      </c>
      <c r="AD189" s="19">
        <v>500000</v>
      </c>
      <c r="AE189" s="19">
        <v>500000</v>
      </c>
      <c r="AF189" s="19">
        <v>0</v>
      </c>
      <c r="AG189" s="1">
        <v>7</v>
      </c>
      <c r="AH189" s="1">
        <v>87</v>
      </c>
      <c r="AI189" s="1">
        <v>0</v>
      </c>
      <c r="AJ189" s="1">
        <v>0</v>
      </c>
      <c r="AK189" s="1">
        <v>2</v>
      </c>
      <c r="AL189" s="1">
        <v>9</v>
      </c>
      <c r="AM189" s="1">
        <v>7</v>
      </c>
      <c r="AN189" s="1">
        <v>0</v>
      </c>
      <c r="AO189" s="1">
        <v>12</v>
      </c>
      <c r="AP189" s="1">
        <v>2</v>
      </c>
      <c r="AQ189" s="1">
        <v>2</v>
      </c>
      <c r="AR189" s="1">
        <v>0</v>
      </c>
      <c r="AS189" s="1">
        <v>94</v>
      </c>
      <c r="AT189" s="17" t="s">
        <v>1000</v>
      </c>
      <c r="AU189" t="s">
        <v>1001</v>
      </c>
      <c r="AV189" t="s">
        <v>1416</v>
      </c>
      <c r="AW189" t="str" cm="1">
        <f t="array" ref="AW189">_xlfn.IFS(AU189=" Housing Innovations in Energy Efficiency ", "HIEE", AU189=" State Housing Trust Fund ", "VHTF", AU189="", "", AU189=" Permanent Supportive Housing ", "PSH")</f>
        <v>VHTF</v>
      </c>
      <c r="AY189" t="e">
        <f>VLOOKUP(B189,'[1]Portfolio Tableau Data'!$C:$I,6,FALSE)</f>
        <v>#N/A</v>
      </c>
      <c r="AZ189" t="e">
        <f>VLOOKUP(B189,'[1]Portfolio Tableau Data'!$C:$I,7,FALSE)</f>
        <v>#N/A</v>
      </c>
      <c r="BA189" t="str">
        <f>CONCATENATE(BC189,BD189)</f>
        <v>FY 2019</v>
      </c>
      <c r="BC189" t="s">
        <v>1003</v>
      </c>
      <c r="BD189">
        <v>2019</v>
      </c>
    </row>
    <row r="190" spans="1:56">
      <c r="A190" s="17" t="s">
        <v>2642</v>
      </c>
      <c r="B190" s="17" t="s">
        <v>163</v>
      </c>
      <c r="C190" s="17" t="s">
        <v>1116</v>
      </c>
      <c r="D190" s="17" t="s">
        <v>1152</v>
      </c>
      <c r="E190" s="17" t="s">
        <v>164</v>
      </c>
      <c r="F190" s="17" t="s">
        <v>1181</v>
      </c>
      <c r="G190" s="17" t="s">
        <v>1154</v>
      </c>
      <c r="H190" s="17" t="s">
        <v>983</v>
      </c>
      <c r="I190" s="17" t="s">
        <v>1159</v>
      </c>
      <c r="J190" s="17" t="s">
        <v>998</v>
      </c>
      <c r="K190" s="17" t="s">
        <v>1498</v>
      </c>
      <c r="L190" s="17" t="s">
        <v>1499</v>
      </c>
      <c r="M190" s="17" t="s">
        <v>2643</v>
      </c>
      <c r="N190" s="17" t="s">
        <v>1428</v>
      </c>
      <c r="O190" s="17" t="s">
        <v>1159</v>
      </c>
      <c r="P190" s="18" t="str">
        <f>VLOOKUP(B190,Sheet1!A:C,2,FALSE)</f>
        <v>Rental New Construction</v>
      </c>
      <c r="Q190" s="17" t="s">
        <v>1501</v>
      </c>
      <c r="R190" s="17" t="s">
        <v>998</v>
      </c>
      <c r="S190" s="17" t="s">
        <v>1433</v>
      </c>
      <c r="T190" s="17" t="s">
        <v>1162</v>
      </c>
      <c r="U190" s="17" t="s">
        <v>992</v>
      </c>
      <c r="V190" s="17" t="s">
        <v>2644</v>
      </c>
      <c r="W190" s="17" t="s">
        <v>2645</v>
      </c>
      <c r="X190" s="17" t="s">
        <v>1297</v>
      </c>
      <c r="Y190" s="17" t="s">
        <v>2646</v>
      </c>
      <c r="Z190" s="17" t="s">
        <v>2647</v>
      </c>
      <c r="AA190" s="17" t="s">
        <v>998</v>
      </c>
      <c r="AB190" s="17" t="s">
        <v>2648</v>
      </c>
      <c r="AC190" s="17" t="s">
        <v>1433</v>
      </c>
      <c r="AD190" s="19">
        <f>AX190</f>
        <v>700000</v>
      </c>
      <c r="AE190" s="19"/>
      <c r="AF190" s="19"/>
      <c r="AG190" s="1">
        <v>0</v>
      </c>
      <c r="AH190" s="1">
        <v>113</v>
      </c>
      <c r="AI190" s="1">
        <v>0</v>
      </c>
      <c r="AJ190" s="1">
        <v>0</v>
      </c>
      <c r="AK190" s="1">
        <v>0</v>
      </c>
      <c r="AL190" s="1"/>
      <c r="AM190" s="1">
        <v>6</v>
      </c>
      <c r="AN190" s="1">
        <v>0</v>
      </c>
      <c r="AO190" s="1">
        <v>12</v>
      </c>
      <c r="AP190" s="1">
        <v>3</v>
      </c>
      <c r="AQ190" s="1"/>
      <c r="AR190" s="1">
        <v>0</v>
      </c>
      <c r="AS190" s="1">
        <v>113</v>
      </c>
      <c r="AT190" s="17" t="s">
        <v>1152</v>
      </c>
      <c r="AW190" t="s">
        <v>1324</v>
      </c>
      <c r="AX190" s="4">
        <f>VLOOKUP(B190,'[2]Apps Tableau'!$B:$K,10,FALSE)</f>
        <v>700000</v>
      </c>
      <c r="AY190" t="str">
        <f>VLOOKUP(B190,'[1]Portfolio Tableau Data- VHTF'!$C:$I,6,FALSE)</f>
        <v>Fall 2018</v>
      </c>
      <c r="AZ190" t="str">
        <f>VLOOKUP(B190,'[1]Portfolio Tableau Data- VHTF'!$C:$I,7,FALSE)</f>
        <v>N/A</v>
      </c>
      <c r="BA190" t="s">
        <v>109</v>
      </c>
    </row>
    <row r="191" spans="1:56">
      <c r="A191" s="17" t="s">
        <v>2649</v>
      </c>
      <c r="B191" s="17" t="s">
        <v>591</v>
      </c>
      <c r="C191" s="17" t="s">
        <v>979</v>
      </c>
      <c r="D191" s="17" t="s">
        <v>980</v>
      </c>
      <c r="E191" s="17" t="s">
        <v>523</v>
      </c>
      <c r="F191" s="17" t="s">
        <v>1078</v>
      </c>
      <c r="G191" s="17" t="s">
        <v>1059</v>
      </c>
      <c r="H191" s="17" t="s">
        <v>983</v>
      </c>
      <c r="I191" s="17" t="s">
        <v>1060</v>
      </c>
      <c r="J191" s="17" t="s">
        <v>2650</v>
      </c>
      <c r="K191" s="17" t="s">
        <v>986</v>
      </c>
      <c r="L191" s="17" t="s">
        <v>1049</v>
      </c>
      <c r="M191" s="17" t="s">
        <v>2651</v>
      </c>
      <c r="N191" s="17" t="s">
        <v>1013</v>
      </c>
      <c r="O191" s="17" t="s">
        <v>1094</v>
      </c>
      <c r="P191" s="18" t="s">
        <v>68</v>
      </c>
      <c r="Q191" s="17" t="s">
        <v>1081</v>
      </c>
      <c r="R191" s="17" t="s">
        <v>17</v>
      </c>
      <c r="S191" s="17" t="s">
        <v>1020</v>
      </c>
      <c r="T191" s="17" t="s">
        <v>1021</v>
      </c>
      <c r="U191" s="17" t="s">
        <v>1066</v>
      </c>
      <c r="V191" s="17" t="s">
        <v>1082</v>
      </c>
      <c r="W191" s="17" t="s">
        <v>1083</v>
      </c>
      <c r="X191" s="17" t="s">
        <v>995</v>
      </c>
      <c r="Y191" s="17" t="s">
        <v>1084</v>
      </c>
      <c r="Z191" s="17" t="s">
        <v>1085</v>
      </c>
      <c r="AA191" s="17" t="s">
        <v>998</v>
      </c>
      <c r="AB191" s="17" t="s">
        <v>2652</v>
      </c>
      <c r="AC191" s="17" t="s">
        <v>1020</v>
      </c>
      <c r="AD191" s="19">
        <v>700000</v>
      </c>
      <c r="AE191" s="19"/>
      <c r="AF191" s="19">
        <v>700000</v>
      </c>
      <c r="AG191" s="1">
        <v>0</v>
      </c>
      <c r="AH191" s="1">
        <v>116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9</v>
      </c>
      <c r="AP191" s="1">
        <v>3</v>
      </c>
      <c r="AQ191" s="1">
        <v>12</v>
      </c>
      <c r="AR191" s="1">
        <v>0</v>
      </c>
      <c r="AS191" s="1">
        <v>116</v>
      </c>
      <c r="AT191" s="17" t="s">
        <v>1000</v>
      </c>
      <c r="AU191" t="s">
        <v>1001</v>
      </c>
      <c r="AV191" t="s">
        <v>1002</v>
      </c>
      <c r="AW191" t="str" cm="1">
        <f t="array" ref="AW191">_xlfn.IFS(AU191=" Housing Innovations in Energy Efficiency ", "HIEE", AU191=" State Housing Trust Fund ", "VHTF", AU191="", "", AU191=" Permanent Supportive Housing ", "PSH")</f>
        <v>VHTF</v>
      </c>
      <c r="AY191" t="e">
        <f>VLOOKUP(B191,'[1]Portfolio Tableau Data'!$C:$I,6,FALSE)</f>
        <v>#N/A</v>
      </c>
      <c r="AZ191" t="e">
        <f>VLOOKUP(B191,'[1]Portfolio Tableau Data'!$C:$I,7,FALSE)</f>
        <v>#N/A</v>
      </c>
      <c r="BA191" t="str">
        <f>CONCATENATE(BC191,BD191)</f>
        <v>FY 2023</v>
      </c>
      <c r="BC191" t="s">
        <v>1003</v>
      </c>
      <c r="BD191">
        <v>2023</v>
      </c>
    </row>
    <row r="192" spans="1:56">
      <c r="A192" s="17" t="s">
        <v>2653</v>
      </c>
      <c r="B192" s="17" t="s">
        <v>105</v>
      </c>
      <c r="C192" s="17" t="s">
        <v>1116</v>
      </c>
      <c r="D192" s="17" t="s">
        <v>1426</v>
      </c>
      <c r="E192" s="17" t="s">
        <v>106</v>
      </c>
      <c r="F192" s="17" t="s">
        <v>2654</v>
      </c>
      <c r="G192" s="17" t="s">
        <v>2655</v>
      </c>
      <c r="H192" s="17" t="s">
        <v>998</v>
      </c>
      <c r="I192" s="17" t="s">
        <v>2656</v>
      </c>
      <c r="J192" s="17" t="s">
        <v>998</v>
      </c>
      <c r="K192" s="17" t="s">
        <v>2657</v>
      </c>
      <c r="L192" s="17" t="s">
        <v>2658</v>
      </c>
      <c r="M192" s="17" t="s">
        <v>2659</v>
      </c>
      <c r="N192" s="17" t="s">
        <v>2261</v>
      </c>
      <c r="O192" s="17" t="s">
        <v>1820</v>
      </c>
      <c r="P192" s="18" t="str">
        <f>VLOOKUP(B192,Sheet1!A:C,2,FALSE)</f>
        <v>Rental New Construction</v>
      </c>
      <c r="Q192" s="17" t="s">
        <v>2363</v>
      </c>
      <c r="R192" s="17" t="s">
        <v>998</v>
      </c>
      <c r="S192" s="17" t="s">
        <v>1821</v>
      </c>
      <c r="T192" s="17" t="s">
        <v>1124</v>
      </c>
      <c r="U192" s="17" t="s">
        <v>1066</v>
      </c>
      <c r="V192" s="17" t="s">
        <v>2660</v>
      </c>
      <c r="W192" s="17" t="s">
        <v>2661</v>
      </c>
      <c r="X192" s="17" t="s">
        <v>995</v>
      </c>
      <c r="Y192" s="17" t="s">
        <v>2662</v>
      </c>
      <c r="Z192" s="17" t="s">
        <v>2663</v>
      </c>
      <c r="AA192" s="17" t="s">
        <v>998</v>
      </c>
      <c r="AB192" s="17" t="s">
        <v>2664</v>
      </c>
      <c r="AC192" s="17" t="s">
        <v>1821</v>
      </c>
      <c r="AD192" s="19">
        <f>AX192</f>
        <v>500000</v>
      </c>
      <c r="AE192" s="19"/>
      <c r="AF192" s="19"/>
      <c r="AG192" s="1">
        <v>0</v>
      </c>
      <c r="AH192" s="1">
        <v>51</v>
      </c>
      <c r="AI192" s="1">
        <v>0</v>
      </c>
      <c r="AJ192" s="1">
        <v>0</v>
      </c>
      <c r="AK192" s="1">
        <v>0</v>
      </c>
      <c r="AL192" s="1"/>
      <c r="AM192" s="1">
        <v>5</v>
      </c>
      <c r="AN192" s="1">
        <v>0</v>
      </c>
      <c r="AO192" s="1">
        <v>5</v>
      </c>
      <c r="AP192" s="1">
        <v>2</v>
      </c>
      <c r="AQ192" s="1"/>
      <c r="AR192" s="1">
        <v>0</v>
      </c>
      <c r="AS192" s="1">
        <v>51</v>
      </c>
      <c r="AT192" s="17" t="s">
        <v>1426</v>
      </c>
      <c r="AW192" t="s">
        <v>1324</v>
      </c>
      <c r="AX192" s="4">
        <f>VLOOKUP(B192,'[2]Apps Tableau'!$B:$K,10,FALSE)</f>
        <v>500000</v>
      </c>
      <c r="AY192" t="str">
        <f>VLOOKUP(B192,'[1]Portfolio Tableau Data- VHTF'!$C:$I,6,FALSE)</f>
        <v>Fall 2017</v>
      </c>
      <c r="AZ192" t="str">
        <f>VLOOKUP(B192,'[1]Portfolio Tableau Data- VHTF'!$C:$I,7,FALSE)</f>
        <v>N/A</v>
      </c>
      <c r="BA192" t="s">
        <v>73</v>
      </c>
    </row>
    <row r="193" spans="1:56">
      <c r="A193" s="17" t="s">
        <v>2665</v>
      </c>
      <c r="B193" s="17" t="s">
        <v>194</v>
      </c>
      <c r="C193" s="17" t="s">
        <v>1116</v>
      </c>
      <c r="D193" s="17" t="s">
        <v>1315</v>
      </c>
      <c r="E193" s="17" t="s">
        <v>20</v>
      </c>
      <c r="F193" s="17" t="s">
        <v>1595</v>
      </c>
      <c r="G193" s="17" t="s">
        <v>1428</v>
      </c>
      <c r="H193" s="17" t="s">
        <v>983</v>
      </c>
      <c r="I193" s="17" t="s">
        <v>1596</v>
      </c>
      <c r="J193" s="17" t="s">
        <v>998</v>
      </c>
      <c r="K193" s="17" t="s">
        <v>2666</v>
      </c>
      <c r="L193" s="17" t="s">
        <v>2667</v>
      </c>
      <c r="M193" s="17" t="s">
        <v>2668</v>
      </c>
      <c r="N193" s="17" t="s">
        <v>1428</v>
      </c>
      <c r="O193" s="17" t="s">
        <v>2669</v>
      </c>
      <c r="P193" s="18" t="str">
        <f>VLOOKUP(B193,Sheet1!A:C,2,FALSE)</f>
        <v>Rental New Construction</v>
      </c>
      <c r="Q193" s="17" t="s">
        <v>1185</v>
      </c>
      <c r="R193" s="17" t="s">
        <v>998</v>
      </c>
      <c r="S193" s="17" t="s">
        <v>1433</v>
      </c>
      <c r="T193" s="17" t="s">
        <v>1162</v>
      </c>
      <c r="U193" s="17" t="s">
        <v>992</v>
      </c>
      <c r="V193" s="17" t="s">
        <v>2670</v>
      </c>
      <c r="W193" s="17" t="s">
        <v>2671</v>
      </c>
      <c r="X193" s="17" t="s">
        <v>995</v>
      </c>
      <c r="Y193" s="17" t="s">
        <v>2672</v>
      </c>
      <c r="Z193" s="17" t="s">
        <v>1604</v>
      </c>
      <c r="AA193" s="17" t="s">
        <v>998</v>
      </c>
      <c r="AB193" s="17" t="s">
        <v>2673</v>
      </c>
      <c r="AC193" s="17" t="s">
        <v>1433</v>
      </c>
      <c r="AD193" s="19">
        <f>AX193</f>
        <v>700000</v>
      </c>
      <c r="AE193" s="19"/>
      <c r="AF193" s="19"/>
      <c r="AG193" s="1">
        <v>9</v>
      </c>
      <c r="AH193" s="1">
        <v>72</v>
      </c>
      <c r="AI193" s="1">
        <v>0</v>
      </c>
      <c r="AJ193" s="1">
        <v>0</v>
      </c>
      <c r="AK193" s="1">
        <v>0</v>
      </c>
      <c r="AL193" s="1"/>
      <c r="AM193" s="1"/>
      <c r="AN193" s="1">
        <v>0</v>
      </c>
      <c r="AO193" s="1">
        <v>11</v>
      </c>
      <c r="AP193" s="1">
        <v>2</v>
      </c>
      <c r="AQ193" s="1"/>
      <c r="AR193" s="1">
        <v>0</v>
      </c>
      <c r="AS193" s="1">
        <v>81</v>
      </c>
      <c r="AT193" s="17" t="s">
        <v>1315</v>
      </c>
      <c r="AW193" t="str">
        <f>VLOOKUP(B193,'[1]Portfolio Tableau Data'!$C:$G,5,FALSE)</f>
        <v>VHTF</v>
      </c>
      <c r="AX193" s="4">
        <f>VLOOKUP(B193,'[2]Apps Tableau'!$B:$K,10,FALSE)</f>
        <v>700000</v>
      </c>
      <c r="AY193" t="str">
        <f>VLOOKUP(B193,'[1]Portfolio Tableau Data- VHTF'!$C:$I,6,FALSE)</f>
        <v>Spring 2020</v>
      </c>
      <c r="AZ193" t="str">
        <f>VLOOKUP(B193,'[1]Portfolio Tableau Data- VHTF'!$C:$I,7,FALSE)</f>
        <v>N/A</v>
      </c>
      <c r="BA193" t="s">
        <v>167</v>
      </c>
    </row>
    <row r="194" spans="1:56">
      <c r="A194" s="17" t="s">
        <v>2674</v>
      </c>
      <c r="B194" s="17" t="s">
        <v>921</v>
      </c>
      <c r="C194" s="17" t="s">
        <v>1029</v>
      </c>
      <c r="D194" s="17" t="s">
        <v>1030</v>
      </c>
      <c r="E194" s="17" t="s">
        <v>713</v>
      </c>
      <c r="F194" s="17" t="s">
        <v>2675</v>
      </c>
      <c r="G194" s="17" t="s">
        <v>2478</v>
      </c>
      <c r="H194" s="17" t="s">
        <v>998</v>
      </c>
      <c r="I194" s="17" t="s">
        <v>2676</v>
      </c>
      <c r="J194" s="17" t="s">
        <v>2677</v>
      </c>
      <c r="K194" s="17" t="s">
        <v>1034</v>
      </c>
      <c r="L194" s="17" t="s">
        <v>1306</v>
      </c>
      <c r="M194" s="17" t="s">
        <v>2678</v>
      </c>
      <c r="N194" s="17" t="s">
        <v>2679</v>
      </c>
      <c r="O194" s="17" t="s">
        <v>2676</v>
      </c>
      <c r="P194" s="18" t="s">
        <v>68</v>
      </c>
      <c r="Q194" s="17" t="s">
        <v>1637</v>
      </c>
      <c r="R194" s="17" t="s">
        <v>17</v>
      </c>
      <c r="S194" s="17" t="s">
        <v>2680</v>
      </c>
      <c r="T194" s="17" t="s">
        <v>1541</v>
      </c>
      <c r="U194" s="17" t="s">
        <v>1066</v>
      </c>
      <c r="V194" s="17" t="s">
        <v>1099</v>
      </c>
      <c r="W194" s="17" t="s">
        <v>2681</v>
      </c>
      <c r="X194" s="17" t="s">
        <v>1201</v>
      </c>
      <c r="Y194" s="17" t="s">
        <v>2682</v>
      </c>
      <c r="Z194" s="17" t="s">
        <v>2683</v>
      </c>
      <c r="AA194" s="17" t="s">
        <v>998</v>
      </c>
      <c r="AB194" s="17" t="s">
        <v>2684</v>
      </c>
      <c r="AC194" s="17" t="s">
        <v>2680</v>
      </c>
      <c r="AD194" s="19">
        <v>1400000</v>
      </c>
      <c r="AE194" s="19"/>
      <c r="AF194" s="19">
        <v>1400000</v>
      </c>
      <c r="AG194" s="1">
        <v>0</v>
      </c>
      <c r="AH194" s="1">
        <v>121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15</v>
      </c>
      <c r="AP194" s="1">
        <v>0</v>
      </c>
      <c r="AQ194" s="1">
        <v>0</v>
      </c>
      <c r="AR194" s="1">
        <v>0</v>
      </c>
      <c r="AS194" s="1">
        <v>121</v>
      </c>
      <c r="AT194" s="17" t="s">
        <v>1000</v>
      </c>
      <c r="AU194" t="s">
        <v>1001</v>
      </c>
      <c r="AV194" t="s">
        <v>1045</v>
      </c>
      <c r="AW194" t="str" cm="1">
        <f t="array" ref="AW194">_xlfn.IFS(AU194=" Housing Innovations in Energy Efficiency ", "HIEE", AU194=" State Housing Trust Fund ", "VHTF", AU194="", "", AU194=" Permanent Supportive Housing ", "PSH")</f>
        <v>VHTF</v>
      </c>
      <c r="AY194" t="e">
        <f>VLOOKUP(B194,'[1]Portfolio Tableau Data'!$C:$I,6,FALSE)</f>
        <v>#N/A</v>
      </c>
      <c r="AZ194" t="e">
        <f>VLOOKUP(B194,'[1]Portfolio Tableau Data'!$C:$I,7,FALSE)</f>
        <v>#N/A</v>
      </c>
      <c r="BA194" t="str">
        <f>CONCATENATE(BC194,BD194)</f>
        <v>FY 2024</v>
      </c>
      <c r="BC194" t="s">
        <v>1003</v>
      </c>
      <c r="BD194">
        <v>2024</v>
      </c>
    </row>
    <row r="195" spans="1:56">
      <c r="A195" s="17" t="s">
        <v>2685</v>
      </c>
      <c r="B195" s="17" t="s">
        <v>409</v>
      </c>
      <c r="C195" s="17" t="s">
        <v>1010</v>
      </c>
      <c r="D195" s="17" t="s">
        <v>1011</v>
      </c>
      <c r="E195" s="17" t="s">
        <v>410</v>
      </c>
      <c r="F195" s="17" t="s">
        <v>1376</v>
      </c>
      <c r="G195" s="17" t="s">
        <v>1377</v>
      </c>
      <c r="H195" s="17" t="s">
        <v>998</v>
      </c>
      <c r="I195" s="17" t="s">
        <v>1378</v>
      </c>
      <c r="J195" s="17" t="s">
        <v>2686</v>
      </c>
      <c r="K195" s="17" t="s">
        <v>2687</v>
      </c>
      <c r="L195" s="17" t="s">
        <v>1049</v>
      </c>
      <c r="M195" s="17" t="s">
        <v>2688</v>
      </c>
      <c r="N195" s="17" t="s">
        <v>1059</v>
      </c>
      <c r="O195" s="17" t="s">
        <v>1395</v>
      </c>
      <c r="P195" s="18" t="s">
        <v>68</v>
      </c>
      <c r="Q195" s="17" t="s">
        <v>1228</v>
      </c>
      <c r="R195" s="17" t="s">
        <v>17</v>
      </c>
      <c r="S195" s="17" t="s">
        <v>1229</v>
      </c>
      <c r="T195" s="17" t="s">
        <v>1124</v>
      </c>
      <c r="U195" s="17" t="s">
        <v>1066</v>
      </c>
      <c r="V195" s="17" t="s">
        <v>1384</v>
      </c>
      <c r="W195" s="17" t="s">
        <v>1385</v>
      </c>
      <c r="X195" s="17" t="s">
        <v>995</v>
      </c>
      <c r="Y195" s="17" t="s">
        <v>1386</v>
      </c>
      <c r="Z195" s="17" t="s">
        <v>1387</v>
      </c>
      <c r="AA195" s="17" t="s">
        <v>998</v>
      </c>
      <c r="AB195" s="17" t="s">
        <v>2689</v>
      </c>
      <c r="AC195" s="17" t="s">
        <v>1229</v>
      </c>
      <c r="AD195" s="19">
        <v>1400000</v>
      </c>
      <c r="AE195" s="19"/>
      <c r="AF195" s="19">
        <v>1400000</v>
      </c>
      <c r="AG195" s="1">
        <v>9</v>
      </c>
      <c r="AH195" s="1">
        <v>119</v>
      </c>
      <c r="AI195" s="1">
        <v>0</v>
      </c>
      <c r="AJ195" s="1">
        <v>0</v>
      </c>
      <c r="AK195" s="1">
        <v>0</v>
      </c>
      <c r="AL195" s="1"/>
      <c r="AM195" s="1"/>
      <c r="AN195" s="1">
        <v>0</v>
      </c>
      <c r="AO195" s="1">
        <v>28</v>
      </c>
      <c r="AP195" s="1">
        <v>7</v>
      </c>
      <c r="AQ195" s="1">
        <v>0</v>
      </c>
      <c r="AR195" s="1">
        <v>62</v>
      </c>
      <c r="AS195" s="1">
        <v>128</v>
      </c>
      <c r="AT195" s="17" t="s">
        <v>1000</v>
      </c>
      <c r="AU195" t="s">
        <v>1001</v>
      </c>
      <c r="AV195" t="s">
        <v>1027</v>
      </c>
      <c r="AW195" t="str" cm="1">
        <f t="array" ref="AW195">_xlfn.IFS(AU195=" Housing Innovations in Energy Efficiency ", "HIEE", AU195=" State Housing Trust Fund ", "VHTF", AU195="", "", AU195=" Permanent Supportive Housing ", "PSH")</f>
        <v>VHTF</v>
      </c>
      <c r="AY195" t="e">
        <f>VLOOKUP(B195,'[1]Portfolio Tableau Data'!$C:$I,6,FALSE)</f>
        <v>#N/A</v>
      </c>
      <c r="AZ195" t="e">
        <f>VLOOKUP(B195,'[1]Portfolio Tableau Data'!$C:$I,7,FALSE)</f>
        <v>#N/A</v>
      </c>
      <c r="BA195" t="str">
        <f>CONCATENATE(BC195,BD195)</f>
        <v>FY 2022</v>
      </c>
      <c r="BB195" s="13" t="s">
        <v>69</v>
      </c>
      <c r="BC195" t="s">
        <v>1003</v>
      </c>
      <c r="BD195">
        <v>2022</v>
      </c>
    </row>
    <row r="196" spans="1:56">
      <c r="A196" s="17" t="s">
        <v>2690</v>
      </c>
      <c r="B196" s="17" t="s">
        <v>593</v>
      </c>
      <c r="C196" s="17" t="s">
        <v>979</v>
      </c>
      <c r="D196" s="17" t="s">
        <v>980</v>
      </c>
      <c r="E196" s="17" t="s">
        <v>410</v>
      </c>
      <c r="F196" s="17" t="s">
        <v>1376</v>
      </c>
      <c r="G196" s="17" t="s">
        <v>1377</v>
      </c>
      <c r="H196" s="17" t="s">
        <v>998</v>
      </c>
      <c r="I196" s="17" t="s">
        <v>1378</v>
      </c>
      <c r="J196" s="17" t="s">
        <v>2691</v>
      </c>
      <c r="K196" s="17" t="s">
        <v>986</v>
      </c>
      <c r="L196" s="17" t="s">
        <v>987</v>
      </c>
      <c r="M196" s="17" t="s">
        <v>2692</v>
      </c>
      <c r="N196" s="17" t="s">
        <v>1059</v>
      </c>
      <c r="O196" s="17" t="s">
        <v>1395</v>
      </c>
      <c r="P196" s="18" t="s">
        <v>68</v>
      </c>
      <c r="Q196" s="17" t="s">
        <v>1185</v>
      </c>
      <c r="R196" s="17" t="s">
        <v>17</v>
      </c>
      <c r="S196" s="17" t="s">
        <v>1229</v>
      </c>
      <c r="T196" s="17" t="s">
        <v>1124</v>
      </c>
      <c r="U196" s="17" t="s">
        <v>1066</v>
      </c>
      <c r="V196" s="17" t="s">
        <v>1384</v>
      </c>
      <c r="W196" s="17" t="s">
        <v>1385</v>
      </c>
      <c r="X196" s="17" t="s">
        <v>995</v>
      </c>
      <c r="Y196" s="17" t="s">
        <v>1386</v>
      </c>
      <c r="Z196" s="17" t="s">
        <v>1387</v>
      </c>
      <c r="AA196" s="17" t="s">
        <v>998</v>
      </c>
      <c r="AB196" s="17" t="s">
        <v>2693</v>
      </c>
      <c r="AC196" s="17" t="s">
        <v>1229</v>
      </c>
      <c r="AD196" s="19">
        <v>1400000</v>
      </c>
      <c r="AE196" s="19"/>
      <c r="AF196" s="19">
        <v>1400000</v>
      </c>
      <c r="AG196" s="1">
        <v>5</v>
      </c>
      <c r="AH196" s="1">
        <v>48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18</v>
      </c>
      <c r="AP196" s="1">
        <v>9</v>
      </c>
      <c r="AQ196" s="1">
        <v>0</v>
      </c>
      <c r="AR196" s="1">
        <v>28</v>
      </c>
      <c r="AS196" s="1">
        <v>53</v>
      </c>
      <c r="AT196" s="17" t="s">
        <v>1000</v>
      </c>
      <c r="AU196" t="s">
        <v>1001</v>
      </c>
      <c r="AV196" t="s">
        <v>1002</v>
      </c>
      <c r="AW196" t="str" cm="1">
        <f t="array" ref="AW196">_xlfn.IFS(AU196=" Housing Innovations in Energy Efficiency ", "HIEE", AU196=" State Housing Trust Fund ", "VHTF", AU196="", "", AU196=" Permanent Supportive Housing ", "PSH")</f>
        <v>VHTF</v>
      </c>
      <c r="AY196" t="e">
        <f>VLOOKUP(B196,'[1]Portfolio Tableau Data'!$C:$I,6,FALSE)</f>
        <v>#N/A</v>
      </c>
      <c r="AZ196" t="e">
        <f>VLOOKUP(B196,'[1]Portfolio Tableau Data'!$C:$I,7,FALSE)</f>
        <v>#N/A</v>
      </c>
      <c r="BA196" t="str">
        <f>CONCATENATE(BC196,BD196)</f>
        <v>FY 2023</v>
      </c>
      <c r="BB196" s="13" t="s">
        <v>69</v>
      </c>
      <c r="BC196" t="s">
        <v>1003</v>
      </c>
      <c r="BD196">
        <v>2023</v>
      </c>
    </row>
    <row r="197" spans="1:56">
      <c r="A197" s="17" t="s">
        <v>2694</v>
      </c>
      <c r="B197" s="17" t="s">
        <v>595</v>
      </c>
      <c r="C197" s="17" t="s">
        <v>979</v>
      </c>
      <c r="D197" s="17" t="s">
        <v>980</v>
      </c>
      <c r="E197" s="17" t="s">
        <v>410</v>
      </c>
      <c r="F197" s="17" t="s">
        <v>1376</v>
      </c>
      <c r="G197" s="17" t="s">
        <v>1377</v>
      </c>
      <c r="H197" s="17" t="s">
        <v>998</v>
      </c>
      <c r="I197" s="17" t="s">
        <v>1378</v>
      </c>
      <c r="J197" s="17" t="s">
        <v>2695</v>
      </c>
      <c r="K197" s="17" t="s">
        <v>986</v>
      </c>
      <c r="L197" s="17" t="s">
        <v>987</v>
      </c>
      <c r="M197" s="17" t="s">
        <v>2696</v>
      </c>
      <c r="N197" s="17" t="s">
        <v>1059</v>
      </c>
      <c r="O197" s="17" t="s">
        <v>1395</v>
      </c>
      <c r="P197" s="18" t="s">
        <v>68</v>
      </c>
      <c r="Q197" s="17" t="s">
        <v>1228</v>
      </c>
      <c r="R197" s="17" t="s">
        <v>17</v>
      </c>
      <c r="S197" s="17" t="s">
        <v>1229</v>
      </c>
      <c r="T197" s="17" t="s">
        <v>1124</v>
      </c>
      <c r="U197" s="17" t="s">
        <v>1066</v>
      </c>
      <c r="V197" s="17" t="s">
        <v>1384</v>
      </c>
      <c r="W197" s="17" t="s">
        <v>1385</v>
      </c>
      <c r="X197" s="17" t="s">
        <v>995</v>
      </c>
      <c r="Y197" s="17" t="s">
        <v>1386</v>
      </c>
      <c r="Z197" s="17" t="s">
        <v>1387</v>
      </c>
      <c r="AA197" s="17" t="s">
        <v>998</v>
      </c>
      <c r="AB197" s="17" t="s">
        <v>2697</v>
      </c>
      <c r="AC197" s="17" t="s">
        <v>1229</v>
      </c>
      <c r="AD197" s="19">
        <v>1400000</v>
      </c>
      <c r="AE197" s="19"/>
      <c r="AF197" s="19">
        <v>1400000</v>
      </c>
      <c r="AG197" s="1">
        <v>5</v>
      </c>
      <c r="AH197" s="1">
        <v>65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23</v>
      </c>
      <c r="AP197" s="1">
        <v>4</v>
      </c>
      <c r="AQ197" s="1">
        <v>0</v>
      </c>
      <c r="AR197" s="1">
        <v>40</v>
      </c>
      <c r="AS197" s="1">
        <v>70</v>
      </c>
      <c r="AT197" s="17" t="s">
        <v>1000</v>
      </c>
      <c r="AU197" t="s">
        <v>1001</v>
      </c>
      <c r="AV197" t="s">
        <v>1002</v>
      </c>
      <c r="AW197" t="str" cm="1">
        <f t="array" ref="AW197">_xlfn.IFS(AU197=" Housing Innovations in Energy Efficiency ", "HIEE", AU197=" State Housing Trust Fund ", "VHTF", AU197="", "", AU197=" Permanent Supportive Housing ", "PSH")</f>
        <v>VHTF</v>
      </c>
      <c r="AY197" t="e">
        <f>VLOOKUP(B197,'[1]Portfolio Tableau Data'!$C:$I,6,FALSE)</f>
        <v>#N/A</v>
      </c>
      <c r="AZ197" t="e">
        <f>VLOOKUP(B197,'[1]Portfolio Tableau Data'!$C:$I,7,FALSE)</f>
        <v>#N/A</v>
      </c>
      <c r="BA197" t="str">
        <f>CONCATENATE(BC197,BD197)</f>
        <v>FY 2023</v>
      </c>
      <c r="BB197" s="13" t="s">
        <v>69</v>
      </c>
      <c r="BC197" t="s">
        <v>1003</v>
      </c>
      <c r="BD197">
        <v>2023</v>
      </c>
    </row>
    <row r="198" spans="1:56">
      <c r="A198" s="17" t="s">
        <v>2698</v>
      </c>
      <c r="B198" s="17" t="s">
        <v>506</v>
      </c>
      <c r="C198" s="17" t="s">
        <v>1010</v>
      </c>
      <c r="D198" s="17" t="s">
        <v>1011</v>
      </c>
      <c r="E198" s="17" t="s">
        <v>83</v>
      </c>
      <c r="F198" s="17" t="s">
        <v>2543</v>
      </c>
      <c r="G198" s="17" t="s">
        <v>1013</v>
      </c>
      <c r="H198" s="17" t="s">
        <v>983</v>
      </c>
      <c r="I198" s="17" t="s">
        <v>1094</v>
      </c>
      <c r="J198" s="17" t="s">
        <v>2699</v>
      </c>
      <c r="K198" s="17" t="s">
        <v>1194</v>
      </c>
      <c r="L198" s="17" t="s">
        <v>2700</v>
      </c>
      <c r="M198" s="17" t="s">
        <v>2701</v>
      </c>
      <c r="N198" s="17" t="s">
        <v>1013</v>
      </c>
      <c r="O198" s="17" t="s">
        <v>1366</v>
      </c>
      <c r="P198" s="18" t="s">
        <v>68</v>
      </c>
      <c r="Q198" s="17" t="s">
        <v>1006</v>
      </c>
      <c r="R198" s="17" t="s">
        <v>17</v>
      </c>
      <c r="S198" s="17" t="s">
        <v>1020</v>
      </c>
      <c r="T198" s="17" t="s">
        <v>1021</v>
      </c>
      <c r="U198" s="17" t="s">
        <v>1066</v>
      </c>
      <c r="V198" s="17" t="s">
        <v>2547</v>
      </c>
      <c r="W198" s="17" t="s">
        <v>2548</v>
      </c>
      <c r="X198" s="17" t="s">
        <v>995</v>
      </c>
      <c r="Y198" s="17" t="s">
        <v>2549</v>
      </c>
      <c r="Z198" s="17" t="s">
        <v>2550</v>
      </c>
      <c r="AA198" s="17" t="s">
        <v>998</v>
      </c>
      <c r="AB198" s="17" t="s">
        <v>2702</v>
      </c>
      <c r="AC198" s="17" t="s">
        <v>1020</v>
      </c>
      <c r="AD198" s="19">
        <v>900000</v>
      </c>
      <c r="AE198" s="19"/>
      <c r="AF198" s="19">
        <v>900000</v>
      </c>
      <c r="AG198" s="1">
        <v>0</v>
      </c>
      <c r="AH198" s="1">
        <v>40</v>
      </c>
      <c r="AI198" s="1">
        <v>0</v>
      </c>
      <c r="AJ198" s="1">
        <v>0</v>
      </c>
      <c r="AK198" s="1">
        <v>2</v>
      </c>
      <c r="AL198" s="1">
        <v>9</v>
      </c>
      <c r="AM198" s="1">
        <v>0</v>
      </c>
      <c r="AN198" s="1">
        <v>0</v>
      </c>
      <c r="AO198" s="1">
        <v>7</v>
      </c>
      <c r="AP198" s="1">
        <v>1</v>
      </c>
      <c r="AQ198" s="1">
        <v>6</v>
      </c>
      <c r="AR198" s="1">
        <v>0</v>
      </c>
      <c r="AS198" s="1">
        <v>40</v>
      </c>
      <c r="AT198" s="17" t="s">
        <v>1000</v>
      </c>
      <c r="AU198" t="s">
        <v>1001</v>
      </c>
      <c r="AV198" t="s">
        <v>1027</v>
      </c>
      <c r="AW198" t="str" cm="1">
        <f t="array" ref="AW198">_xlfn.IFS(AU198=" Housing Innovations in Energy Efficiency ", "HIEE", AU198=" State Housing Trust Fund ", "VHTF", AU198="", "", AU198=" Permanent Supportive Housing ", "PSH")</f>
        <v>VHTF</v>
      </c>
      <c r="AY198" t="e">
        <f>VLOOKUP(B198,'[1]Portfolio Tableau Data'!$C:$I,6,FALSE)</f>
        <v>#N/A</v>
      </c>
      <c r="AZ198" t="e">
        <f>VLOOKUP(B198,'[1]Portfolio Tableau Data'!$C:$I,7,FALSE)</f>
        <v>#N/A</v>
      </c>
      <c r="BA198" t="str">
        <f>CONCATENATE(BC198,BD198)</f>
        <v>FY 2022</v>
      </c>
      <c r="BC198" t="s">
        <v>1003</v>
      </c>
      <c r="BD198">
        <v>2022</v>
      </c>
    </row>
    <row r="199" spans="1:56">
      <c r="A199" s="17" t="s">
        <v>2703</v>
      </c>
      <c r="B199" s="17" t="s">
        <v>63</v>
      </c>
      <c r="C199" s="17" t="s">
        <v>1116</v>
      </c>
      <c r="D199" s="17" t="s">
        <v>1594</v>
      </c>
      <c r="E199" s="17" t="s">
        <v>53</v>
      </c>
      <c r="F199" s="17" t="s">
        <v>1799</v>
      </c>
      <c r="G199" s="17" t="s">
        <v>1800</v>
      </c>
      <c r="H199" s="17" t="s">
        <v>983</v>
      </c>
      <c r="I199" s="17" t="s">
        <v>1801</v>
      </c>
      <c r="J199" s="17" t="s">
        <v>998</v>
      </c>
      <c r="K199" s="17" t="s">
        <v>2704</v>
      </c>
      <c r="L199" s="17" t="s">
        <v>2705</v>
      </c>
      <c r="M199" s="17" t="s">
        <v>2706</v>
      </c>
      <c r="N199" s="17" t="s">
        <v>1119</v>
      </c>
      <c r="O199" s="17" t="s">
        <v>2707</v>
      </c>
      <c r="P199" s="18" t="str">
        <f>VLOOKUP(B199,Sheet1!A:C,2,FALSE)</f>
        <v>Rental New Construction</v>
      </c>
      <c r="Q199" s="17" t="s">
        <v>998</v>
      </c>
      <c r="R199" s="17" t="s">
        <v>998</v>
      </c>
      <c r="S199" s="17" t="s">
        <v>1123</v>
      </c>
      <c r="T199" s="17" t="s">
        <v>1124</v>
      </c>
      <c r="U199" s="17" t="s">
        <v>992</v>
      </c>
      <c r="V199" s="17" t="s">
        <v>1833</v>
      </c>
      <c r="W199" s="17" t="s">
        <v>1834</v>
      </c>
      <c r="X199" s="17" t="s">
        <v>995</v>
      </c>
      <c r="Y199" s="17" t="s">
        <v>1835</v>
      </c>
      <c r="Z199" s="17" t="s">
        <v>1836</v>
      </c>
      <c r="AA199" s="17" t="s">
        <v>998</v>
      </c>
      <c r="AB199" s="17" t="s">
        <v>2708</v>
      </c>
      <c r="AC199" s="17" t="s">
        <v>1123</v>
      </c>
      <c r="AD199" s="19">
        <v>500000</v>
      </c>
      <c r="AE199" s="19"/>
      <c r="AF199" s="19"/>
      <c r="AG199" s="1">
        <v>0</v>
      </c>
      <c r="AH199" s="1">
        <v>40</v>
      </c>
      <c r="AI199" s="1">
        <v>0</v>
      </c>
      <c r="AJ199" s="1">
        <v>0</v>
      </c>
      <c r="AK199" s="1">
        <v>8</v>
      </c>
      <c r="AL199" s="1">
        <v>3</v>
      </c>
      <c r="AM199" s="1"/>
      <c r="AN199" s="1">
        <v>0</v>
      </c>
      <c r="AO199" s="1">
        <v>6</v>
      </c>
      <c r="AP199" s="1">
        <v>2</v>
      </c>
      <c r="AQ199" s="1"/>
      <c r="AR199" s="1">
        <v>0</v>
      </c>
      <c r="AS199" s="1">
        <v>40</v>
      </c>
      <c r="AT199" s="17" t="s">
        <v>1594</v>
      </c>
      <c r="AW199" t="s">
        <v>1324</v>
      </c>
      <c r="AX199" s="4">
        <f>VLOOKUP(B199,'[2]Apps Tableau'!$B:$K,10,FALSE)</f>
        <v>700000</v>
      </c>
      <c r="AY199" t="str">
        <f>VLOOKUP(B199,'[1]Portfolio Tableau Data- VHTF'!$C:$I,6,FALSE)</f>
        <v>Spring 2017</v>
      </c>
      <c r="AZ199" t="str">
        <f>VLOOKUP(B199,'[1]Portfolio Tableau Data- VHTF'!$C:$I,7,FALSE)</f>
        <v>N/A</v>
      </c>
      <c r="BA199" t="s">
        <v>15</v>
      </c>
    </row>
    <row r="200" spans="1:56">
      <c r="A200" s="17" t="s">
        <v>2709</v>
      </c>
      <c r="B200" s="17" t="s">
        <v>413</v>
      </c>
      <c r="C200" s="17" t="s">
        <v>979</v>
      </c>
      <c r="D200" s="17" t="s">
        <v>980</v>
      </c>
      <c r="E200" s="17" t="s">
        <v>39</v>
      </c>
      <c r="F200" s="17" t="s">
        <v>2710</v>
      </c>
      <c r="G200" s="17" t="s">
        <v>1119</v>
      </c>
      <c r="H200" s="17" t="s">
        <v>983</v>
      </c>
      <c r="I200" s="17" t="s">
        <v>2711</v>
      </c>
      <c r="J200" s="17" t="s">
        <v>2712</v>
      </c>
      <c r="K200" s="17" t="s">
        <v>1335</v>
      </c>
      <c r="L200" s="17" t="s">
        <v>1336</v>
      </c>
      <c r="M200" s="17" t="s">
        <v>2713</v>
      </c>
      <c r="N200" s="17" t="s">
        <v>1119</v>
      </c>
      <c r="O200" s="17" t="s">
        <v>2707</v>
      </c>
      <c r="P200" s="18" t="s">
        <v>68</v>
      </c>
      <c r="Q200" s="17" t="s">
        <v>2714</v>
      </c>
      <c r="R200" s="17" t="s">
        <v>17</v>
      </c>
      <c r="S200" s="17" t="s">
        <v>1123</v>
      </c>
      <c r="T200" s="17" t="s">
        <v>1124</v>
      </c>
      <c r="U200" s="17" t="s">
        <v>1397</v>
      </c>
      <c r="V200" s="17" t="s">
        <v>2514</v>
      </c>
      <c r="W200" s="17" t="s">
        <v>2715</v>
      </c>
      <c r="X200" s="17" t="s">
        <v>995</v>
      </c>
      <c r="Y200" s="17" t="s">
        <v>2716</v>
      </c>
      <c r="Z200" s="17" t="s">
        <v>2717</v>
      </c>
      <c r="AA200" s="17" t="s">
        <v>998</v>
      </c>
      <c r="AB200" s="17" t="s">
        <v>2718</v>
      </c>
      <c r="AC200" s="17" t="s">
        <v>1123</v>
      </c>
      <c r="AD200" s="19">
        <v>900000</v>
      </c>
      <c r="AE200" s="19"/>
      <c r="AF200" s="19">
        <v>900000</v>
      </c>
      <c r="AG200" s="1">
        <v>6</v>
      </c>
      <c r="AH200" s="1">
        <v>32</v>
      </c>
      <c r="AI200" s="1">
        <v>0</v>
      </c>
      <c r="AJ200" s="1">
        <v>0</v>
      </c>
      <c r="AK200" s="1">
        <v>2</v>
      </c>
      <c r="AL200" s="1">
        <v>9</v>
      </c>
      <c r="AM200" s="1">
        <v>6</v>
      </c>
      <c r="AN200" s="1">
        <v>2</v>
      </c>
      <c r="AO200" s="1">
        <v>6</v>
      </c>
      <c r="AP200" s="1">
        <v>1</v>
      </c>
      <c r="AQ200" s="1">
        <v>36</v>
      </c>
      <c r="AR200" s="1">
        <v>0</v>
      </c>
      <c r="AS200" s="1">
        <v>38</v>
      </c>
      <c r="AT200" s="17" t="s">
        <v>1000</v>
      </c>
      <c r="AU200" t="s">
        <v>1001</v>
      </c>
      <c r="AV200" t="s">
        <v>1002</v>
      </c>
      <c r="AW200" t="str" cm="1">
        <f t="array" ref="AW200">_xlfn.IFS(AU200=" Housing Innovations in Energy Efficiency ", "HIEE", AU200=" State Housing Trust Fund ", "VHTF", AU200="", "", AU200=" Permanent Supportive Housing ", "PSH")</f>
        <v>VHTF</v>
      </c>
      <c r="AY200" t="e">
        <f>VLOOKUP(B200,'[1]Portfolio Tableau Data'!$C:$I,6,FALSE)</f>
        <v>#N/A</v>
      </c>
      <c r="AZ200" t="e">
        <f>VLOOKUP(B200,'[1]Portfolio Tableau Data'!$C:$I,7,FALSE)</f>
        <v>#N/A</v>
      </c>
      <c r="BA200" t="str">
        <f>CONCATENATE(BC200,BD200)</f>
        <v>FY 2023</v>
      </c>
      <c r="BC200" t="s">
        <v>1003</v>
      </c>
      <c r="BD200">
        <v>2023</v>
      </c>
    </row>
    <row r="201" spans="1:56">
      <c r="A201" s="17" t="s">
        <v>2719</v>
      </c>
      <c r="B201" s="17" t="s">
        <v>2720</v>
      </c>
      <c r="C201" s="17" t="s">
        <v>1029</v>
      </c>
      <c r="D201" s="17" t="s">
        <v>1030</v>
      </c>
      <c r="E201" s="17" t="s">
        <v>120</v>
      </c>
      <c r="F201" s="17" t="s">
        <v>2721</v>
      </c>
      <c r="G201" s="17" t="s">
        <v>2494</v>
      </c>
      <c r="H201" s="17" t="s">
        <v>998</v>
      </c>
      <c r="I201" s="17" t="s">
        <v>2722</v>
      </c>
      <c r="J201" s="17" t="s">
        <v>2723</v>
      </c>
      <c r="K201" s="17" t="s">
        <v>1277</v>
      </c>
      <c r="L201" s="17" t="s">
        <v>1278</v>
      </c>
      <c r="M201" s="17" t="s">
        <v>2724</v>
      </c>
      <c r="N201" s="17" t="s">
        <v>2494</v>
      </c>
      <c r="O201" s="17" t="s">
        <v>2725</v>
      </c>
      <c r="P201" s="18" t="s">
        <v>157</v>
      </c>
      <c r="Q201" s="17" t="s">
        <v>1039</v>
      </c>
      <c r="R201" s="17" t="s">
        <v>1282</v>
      </c>
      <c r="S201" s="17" t="s">
        <v>2726</v>
      </c>
      <c r="T201" s="17" t="s">
        <v>1519</v>
      </c>
      <c r="U201" s="17" t="s">
        <v>1397</v>
      </c>
      <c r="V201" s="17" t="s">
        <v>2727</v>
      </c>
      <c r="W201" s="17" t="s">
        <v>2728</v>
      </c>
      <c r="X201" s="17" t="s">
        <v>995</v>
      </c>
      <c r="Y201" s="17" t="s">
        <v>2729</v>
      </c>
      <c r="Z201" s="17" t="s">
        <v>2730</v>
      </c>
      <c r="AA201" s="17" t="s">
        <v>2731</v>
      </c>
      <c r="AB201" s="17" t="s">
        <v>2732</v>
      </c>
      <c r="AC201" s="17" t="s">
        <v>2726</v>
      </c>
      <c r="AD201" s="19">
        <v>850000</v>
      </c>
      <c r="AE201" s="19"/>
      <c r="AF201" s="19"/>
      <c r="AG201" s="1">
        <v>7</v>
      </c>
      <c r="AH201" s="1">
        <v>8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7</v>
      </c>
      <c r="AO201" s="1">
        <v>6</v>
      </c>
      <c r="AP201" s="1">
        <v>3</v>
      </c>
      <c r="AQ201" s="1">
        <v>0</v>
      </c>
      <c r="AR201" s="1">
        <v>0</v>
      </c>
      <c r="AS201" s="1">
        <v>15</v>
      </c>
      <c r="AT201" s="17" t="s">
        <v>1000</v>
      </c>
      <c r="AU201" t="s">
        <v>1001</v>
      </c>
      <c r="AV201" t="s">
        <v>1045</v>
      </c>
      <c r="AW201" t="str" cm="1">
        <f t="array" ref="AW201">_xlfn.IFS(AU201=" Housing Innovations in Energy Efficiency ", "HIEE", AU201=" State Housing Trust Fund ", "VHTF", AU201="", "", AU201=" Permanent Supportive Housing ", "PSH")</f>
        <v>VHTF</v>
      </c>
      <c r="AY201" t="e">
        <f>VLOOKUP(B201,'[1]Portfolio Tableau Data'!$C:$I,6,FALSE)</f>
        <v>#N/A</v>
      </c>
      <c r="AZ201" t="e">
        <f>VLOOKUP(B201,'[1]Portfolio Tableau Data'!$C:$I,7,FALSE)</f>
        <v>#N/A</v>
      </c>
      <c r="BA201" t="str">
        <f>CONCATENATE(BC201,BD201)</f>
        <v>FY 2024</v>
      </c>
      <c r="BC201" t="s">
        <v>1003</v>
      </c>
      <c r="BD201">
        <v>2024</v>
      </c>
    </row>
    <row r="202" spans="1:56">
      <c r="A202" s="17" t="s">
        <v>2733</v>
      </c>
      <c r="B202" s="17" t="s">
        <v>598</v>
      </c>
      <c r="C202" s="17" t="s">
        <v>979</v>
      </c>
      <c r="D202" s="17" t="s">
        <v>980</v>
      </c>
      <c r="E202" s="17" t="s">
        <v>365</v>
      </c>
      <c r="F202" s="17" t="s">
        <v>1222</v>
      </c>
      <c r="G202" s="17" t="s">
        <v>1223</v>
      </c>
      <c r="H202" s="17" t="s">
        <v>998</v>
      </c>
      <c r="I202" s="17" t="s">
        <v>1224</v>
      </c>
      <c r="J202" s="17" t="s">
        <v>2734</v>
      </c>
      <c r="K202" s="17" t="s">
        <v>986</v>
      </c>
      <c r="L202" s="17" t="s">
        <v>987</v>
      </c>
      <c r="M202" s="17" t="s">
        <v>2735</v>
      </c>
      <c r="N202" s="17" t="s">
        <v>1280</v>
      </c>
      <c r="O202" s="17" t="s">
        <v>2736</v>
      </c>
      <c r="P202" s="18" t="s">
        <v>68</v>
      </c>
      <c r="Q202" s="17" t="s">
        <v>1261</v>
      </c>
      <c r="R202" s="17" t="s">
        <v>17</v>
      </c>
      <c r="S202" s="17" t="s">
        <v>1283</v>
      </c>
      <c r="T202" s="17" t="s">
        <v>1124</v>
      </c>
      <c r="U202" s="17" t="s">
        <v>1066</v>
      </c>
      <c r="V202" s="17" t="s">
        <v>1230</v>
      </c>
      <c r="W202" s="17" t="s">
        <v>1231</v>
      </c>
      <c r="X202" s="17" t="s">
        <v>1201</v>
      </c>
      <c r="Y202" s="17" t="s">
        <v>1232</v>
      </c>
      <c r="Z202" s="17" t="s">
        <v>1233</v>
      </c>
      <c r="AA202" s="17" t="s">
        <v>998</v>
      </c>
      <c r="AB202" s="17" t="s">
        <v>2737</v>
      </c>
      <c r="AC202" s="17" t="s">
        <v>1283</v>
      </c>
      <c r="AD202" s="19">
        <v>700000</v>
      </c>
      <c r="AE202" s="19"/>
      <c r="AF202" s="19">
        <v>700000</v>
      </c>
      <c r="AG202" s="1">
        <v>5</v>
      </c>
      <c r="AH202" s="1">
        <v>77</v>
      </c>
      <c r="AI202" s="1">
        <v>0</v>
      </c>
      <c r="AJ202" s="1">
        <v>0</v>
      </c>
      <c r="AK202" s="1">
        <v>0</v>
      </c>
      <c r="AL202" s="1">
        <v>0</v>
      </c>
      <c r="AM202" s="1">
        <v>5</v>
      </c>
      <c r="AN202" s="1">
        <v>0</v>
      </c>
      <c r="AO202" s="1">
        <v>7</v>
      </c>
      <c r="AP202" s="1">
        <v>2</v>
      </c>
      <c r="AQ202" s="1">
        <v>0</v>
      </c>
      <c r="AR202" s="1">
        <v>0</v>
      </c>
      <c r="AS202" s="1">
        <v>82</v>
      </c>
      <c r="AT202" s="17" t="s">
        <v>1000</v>
      </c>
      <c r="AU202" t="s">
        <v>1001</v>
      </c>
      <c r="AV202" t="s">
        <v>1002</v>
      </c>
      <c r="AW202" t="str" cm="1">
        <f t="array" ref="AW202">_xlfn.IFS(AU202=" Housing Innovations in Energy Efficiency ", "HIEE", AU202=" State Housing Trust Fund ", "VHTF", AU202="", "", AU202=" Permanent Supportive Housing ", "PSH")</f>
        <v>VHTF</v>
      </c>
      <c r="AY202" t="e">
        <f>VLOOKUP(B202,'[1]Portfolio Tableau Data'!$C:$I,6,FALSE)</f>
        <v>#N/A</v>
      </c>
      <c r="AZ202" t="e">
        <f>VLOOKUP(B202,'[1]Portfolio Tableau Data'!$C:$I,7,FALSE)</f>
        <v>#N/A</v>
      </c>
      <c r="BA202" t="str">
        <f>CONCATENATE(BC202,BD202)</f>
        <v>FY 2023</v>
      </c>
      <c r="BC202" t="s">
        <v>1003</v>
      </c>
      <c r="BD202">
        <v>2023</v>
      </c>
    </row>
    <row r="203" spans="1:56">
      <c r="A203" s="17" t="s">
        <v>2738</v>
      </c>
      <c r="B203" s="17" t="s">
        <v>415</v>
      </c>
      <c r="C203" s="17" t="s">
        <v>979</v>
      </c>
      <c r="D203" s="17" t="s">
        <v>980</v>
      </c>
      <c r="E203" s="17" t="s">
        <v>416</v>
      </c>
      <c r="F203" s="17" t="s">
        <v>2739</v>
      </c>
      <c r="G203" s="17" t="s">
        <v>1013</v>
      </c>
      <c r="H203" s="17" t="s">
        <v>998</v>
      </c>
      <c r="I203" s="17" t="s">
        <v>1392</v>
      </c>
      <c r="J203" s="17" t="s">
        <v>2740</v>
      </c>
      <c r="K203" s="17" t="s">
        <v>1335</v>
      </c>
      <c r="L203" s="17" t="s">
        <v>2741</v>
      </c>
      <c r="M203" s="17" t="s">
        <v>2742</v>
      </c>
      <c r="N203" s="17" t="s">
        <v>1013</v>
      </c>
      <c r="O203" s="17" t="s">
        <v>1392</v>
      </c>
      <c r="P203" s="18" t="s">
        <v>157</v>
      </c>
      <c r="Q203" s="17" t="s">
        <v>998</v>
      </c>
      <c r="R203" s="17" t="s">
        <v>17</v>
      </c>
      <c r="S203" s="17" t="s">
        <v>1020</v>
      </c>
      <c r="T203" s="17" t="s">
        <v>1021</v>
      </c>
      <c r="U203" s="17" t="s">
        <v>1397</v>
      </c>
      <c r="V203" s="17" t="s">
        <v>2743</v>
      </c>
      <c r="W203" s="17" t="s">
        <v>2744</v>
      </c>
      <c r="X203" s="17" t="s">
        <v>995</v>
      </c>
      <c r="Y203" s="17" t="s">
        <v>2745</v>
      </c>
      <c r="Z203" s="17" t="s">
        <v>2746</v>
      </c>
      <c r="AA203" s="17" t="s">
        <v>2747</v>
      </c>
      <c r="AB203" s="17" t="s">
        <v>2748</v>
      </c>
      <c r="AC203" s="17" t="s">
        <v>1020</v>
      </c>
      <c r="AD203" s="19">
        <v>600000</v>
      </c>
      <c r="AE203" s="19"/>
      <c r="AF203" s="19">
        <v>600000</v>
      </c>
      <c r="AG203" s="1">
        <v>8</v>
      </c>
      <c r="AH203" s="1">
        <v>6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2</v>
      </c>
      <c r="AP203" s="1">
        <v>1</v>
      </c>
      <c r="AQ203" s="1">
        <v>0</v>
      </c>
      <c r="AR203" s="1">
        <v>0</v>
      </c>
      <c r="AS203" s="1">
        <v>14</v>
      </c>
      <c r="AT203" s="17" t="s">
        <v>1000</v>
      </c>
      <c r="AU203" t="s">
        <v>1001</v>
      </c>
      <c r="AV203" t="s">
        <v>1002</v>
      </c>
      <c r="AW203" t="str" cm="1">
        <f t="array" ref="AW203">_xlfn.IFS(AU203=" Housing Innovations in Energy Efficiency ", "HIEE", AU203=" State Housing Trust Fund ", "VHTF", AU203="", "", AU203=" Permanent Supportive Housing ", "PSH")</f>
        <v>VHTF</v>
      </c>
      <c r="AY203" t="e">
        <f>VLOOKUP(B203,'[1]Portfolio Tableau Data'!$C:$I,6,FALSE)</f>
        <v>#N/A</v>
      </c>
      <c r="AZ203" t="e">
        <f>VLOOKUP(B203,'[1]Portfolio Tableau Data'!$C:$I,7,FALSE)</f>
        <v>#N/A</v>
      </c>
      <c r="BA203" t="str">
        <f>CONCATENATE(BC203,BD203)</f>
        <v>FY 2023</v>
      </c>
      <c r="BC203" t="s">
        <v>1003</v>
      </c>
      <c r="BD203">
        <v>2023</v>
      </c>
    </row>
    <row r="204" spans="1:56">
      <c r="A204" s="17" t="s">
        <v>2749</v>
      </c>
      <c r="B204" s="17" t="s">
        <v>508</v>
      </c>
      <c r="C204" s="17" t="s">
        <v>1116</v>
      </c>
      <c r="D204" s="17" t="s">
        <v>1117</v>
      </c>
      <c r="E204" s="17" t="s">
        <v>220</v>
      </c>
      <c r="F204" s="17" t="s">
        <v>1302</v>
      </c>
      <c r="G204" s="17" t="s">
        <v>1303</v>
      </c>
      <c r="H204" s="17" t="s">
        <v>983</v>
      </c>
      <c r="I204" s="17" t="s">
        <v>1304</v>
      </c>
      <c r="J204" s="17" t="s">
        <v>998</v>
      </c>
      <c r="K204" s="17" t="s">
        <v>2750</v>
      </c>
      <c r="L204" s="17" t="s">
        <v>2751</v>
      </c>
      <c r="M204" s="17" t="s">
        <v>2752</v>
      </c>
      <c r="N204" s="17" t="s">
        <v>1212</v>
      </c>
      <c r="O204" s="17" t="s">
        <v>1366</v>
      </c>
      <c r="P204" s="18" t="str">
        <f>VLOOKUP(B204,Sheet1!A:C,2,FALSE)</f>
        <v>Rental New Construction</v>
      </c>
      <c r="Q204" s="17" t="s">
        <v>1268</v>
      </c>
      <c r="R204" s="17" t="s">
        <v>998</v>
      </c>
      <c r="S204" s="17" t="s">
        <v>1065</v>
      </c>
      <c r="T204" s="17" t="s">
        <v>1021</v>
      </c>
      <c r="U204" s="17" t="s">
        <v>1066</v>
      </c>
      <c r="V204" s="17" t="s">
        <v>1309</v>
      </c>
      <c r="W204" s="17" t="s">
        <v>1310</v>
      </c>
      <c r="X204" s="17" t="s">
        <v>995</v>
      </c>
      <c r="Y204" s="17" t="s">
        <v>1311</v>
      </c>
      <c r="Z204" s="17" t="s">
        <v>1312</v>
      </c>
      <c r="AA204" s="17" t="s">
        <v>1312</v>
      </c>
      <c r="AB204" s="17" t="s">
        <v>2753</v>
      </c>
      <c r="AC204" s="17" t="s">
        <v>1065</v>
      </c>
      <c r="AD204" s="19">
        <f>AX204</f>
        <v>600925</v>
      </c>
      <c r="AE204" s="19"/>
      <c r="AF204" s="19"/>
      <c r="AG204" s="1">
        <v>8</v>
      </c>
      <c r="AH204" s="1">
        <v>72</v>
      </c>
      <c r="AI204" s="1">
        <v>0</v>
      </c>
      <c r="AJ204" s="1">
        <v>0</v>
      </c>
      <c r="AK204" s="1">
        <v>0</v>
      </c>
      <c r="AL204" s="1"/>
      <c r="AM204" s="1">
        <v>8</v>
      </c>
      <c r="AN204" s="1">
        <v>8</v>
      </c>
      <c r="AO204" s="1">
        <v>10</v>
      </c>
      <c r="AP204" s="1">
        <v>2</v>
      </c>
      <c r="AQ204" s="1"/>
      <c r="AR204" s="1">
        <v>0</v>
      </c>
      <c r="AS204" s="1">
        <v>80</v>
      </c>
      <c r="AT204" s="17" t="s">
        <v>1117</v>
      </c>
      <c r="AW204" t="s">
        <v>1324</v>
      </c>
      <c r="AX204" s="4">
        <f>VLOOKUP(B204,'[2]Apps Tableau'!$B:$K,10,FALSE)</f>
        <v>600925</v>
      </c>
      <c r="AY204" t="str">
        <f>VLOOKUP(B204,'[1]Portfolio Tableau Data- VHTF'!$C:$I,6,FALSE)</f>
        <v>Fall 2021</v>
      </c>
      <c r="AZ204" t="str">
        <f>VLOOKUP(B204,'[1]Portfolio Tableau Data- VHTF'!$C:$I,7,FALSE)</f>
        <v>N/A</v>
      </c>
      <c r="BA204" t="s">
        <v>307</v>
      </c>
    </row>
    <row r="205" spans="1:56">
      <c r="A205" s="17" t="s">
        <v>2754</v>
      </c>
      <c r="B205" s="17" t="s">
        <v>606</v>
      </c>
      <c r="C205" s="17" t="s">
        <v>979</v>
      </c>
      <c r="D205" s="17" t="s">
        <v>980</v>
      </c>
      <c r="E205" s="17" t="s">
        <v>607</v>
      </c>
      <c r="F205" s="17" t="s">
        <v>2755</v>
      </c>
      <c r="G205" s="17" t="s">
        <v>2756</v>
      </c>
      <c r="H205" s="17" t="s">
        <v>998</v>
      </c>
      <c r="I205" s="17" t="s">
        <v>2757</v>
      </c>
      <c r="J205" s="17" t="s">
        <v>2758</v>
      </c>
      <c r="K205" s="17" t="s">
        <v>986</v>
      </c>
      <c r="L205" s="17" t="s">
        <v>987</v>
      </c>
      <c r="M205" s="17" t="s">
        <v>2759</v>
      </c>
      <c r="N205" s="17" t="s">
        <v>1715</v>
      </c>
      <c r="O205" s="17" t="s">
        <v>1636</v>
      </c>
      <c r="P205" s="18" t="s">
        <v>157</v>
      </c>
      <c r="Q205" s="17" t="s">
        <v>1075</v>
      </c>
      <c r="R205" s="17" t="s">
        <v>17</v>
      </c>
      <c r="S205" s="17" t="s">
        <v>1638</v>
      </c>
      <c r="T205" s="17" t="s">
        <v>1519</v>
      </c>
      <c r="U205" s="17" t="s">
        <v>992</v>
      </c>
      <c r="V205" s="17" t="s">
        <v>2760</v>
      </c>
      <c r="W205" s="17" t="s">
        <v>2761</v>
      </c>
      <c r="X205" s="17" t="s">
        <v>1201</v>
      </c>
      <c r="Y205" s="17" t="s">
        <v>2762</v>
      </c>
      <c r="Z205" s="17" t="s">
        <v>2763</v>
      </c>
      <c r="AA205" s="17" t="s">
        <v>998</v>
      </c>
      <c r="AB205" s="17" t="s">
        <v>2764</v>
      </c>
      <c r="AC205" s="17" t="s">
        <v>1638</v>
      </c>
      <c r="AD205" s="19">
        <v>700000</v>
      </c>
      <c r="AE205" s="19"/>
      <c r="AF205" s="19">
        <v>700000</v>
      </c>
      <c r="AG205" s="1">
        <v>0</v>
      </c>
      <c r="AH205" s="1">
        <v>288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15</v>
      </c>
      <c r="AP205" s="1">
        <v>2</v>
      </c>
      <c r="AQ205" s="1">
        <v>0</v>
      </c>
      <c r="AR205" s="1">
        <v>0</v>
      </c>
      <c r="AS205" s="1">
        <v>288</v>
      </c>
      <c r="AT205" s="17" t="s">
        <v>1000</v>
      </c>
      <c r="AU205" t="s">
        <v>1001</v>
      </c>
      <c r="AV205" t="s">
        <v>1002</v>
      </c>
      <c r="AW205" t="str" cm="1">
        <f t="array" ref="AW205">_xlfn.IFS(AU205=" Housing Innovations in Energy Efficiency ", "HIEE", AU205=" State Housing Trust Fund ", "VHTF", AU205="", "", AU205=" Permanent Supportive Housing ", "PSH")</f>
        <v>VHTF</v>
      </c>
      <c r="AY205" t="e">
        <f>VLOOKUP(B205,'[1]Portfolio Tableau Data'!$C:$I,6,FALSE)</f>
        <v>#N/A</v>
      </c>
      <c r="AZ205" t="e">
        <f>VLOOKUP(B205,'[1]Portfolio Tableau Data'!$C:$I,7,FALSE)</f>
        <v>#N/A</v>
      </c>
      <c r="BA205" t="str">
        <f>CONCATENATE(BC205,BD205)</f>
        <v>FY 2023</v>
      </c>
      <c r="BC205" t="s">
        <v>1003</v>
      </c>
      <c r="BD205">
        <v>2023</v>
      </c>
    </row>
    <row r="206" spans="1:56">
      <c r="A206" s="17" t="s">
        <v>2765</v>
      </c>
      <c r="B206" s="17" t="s">
        <v>418</v>
      </c>
      <c r="C206" s="17" t="s">
        <v>1010</v>
      </c>
      <c r="D206" s="17" t="s">
        <v>1011</v>
      </c>
      <c r="E206" s="17" t="s">
        <v>293</v>
      </c>
      <c r="F206" s="17" t="s">
        <v>1876</v>
      </c>
      <c r="G206" s="17" t="s">
        <v>1877</v>
      </c>
      <c r="H206" s="17" t="s">
        <v>998</v>
      </c>
      <c r="I206" s="17" t="s">
        <v>1878</v>
      </c>
      <c r="J206" s="17" t="s">
        <v>2766</v>
      </c>
      <c r="K206" s="17" t="s">
        <v>1240</v>
      </c>
      <c r="L206" s="17" t="s">
        <v>2611</v>
      </c>
      <c r="M206" s="17" t="s">
        <v>2767</v>
      </c>
      <c r="N206" s="17" t="s">
        <v>2768</v>
      </c>
      <c r="O206" s="17" t="s">
        <v>2769</v>
      </c>
      <c r="P206" s="18" t="s">
        <v>68</v>
      </c>
      <c r="Q206" s="17" t="s">
        <v>1006</v>
      </c>
      <c r="R206" s="17" t="s">
        <v>17</v>
      </c>
      <c r="S206" s="17" t="s">
        <v>1269</v>
      </c>
      <c r="T206" s="17" t="s">
        <v>1162</v>
      </c>
      <c r="U206" s="17" t="s">
        <v>1066</v>
      </c>
      <c r="V206" s="17" t="s">
        <v>1884</v>
      </c>
      <c r="W206" s="17" t="s">
        <v>1885</v>
      </c>
      <c r="X206" s="17" t="s">
        <v>1201</v>
      </c>
      <c r="Y206" s="17" t="s">
        <v>1886</v>
      </c>
      <c r="Z206" s="17" t="s">
        <v>1887</v>
      </c>
      <c r="AA206" s="17" t="s">
        <v>998</v>
      </c>
      <c r="AB206" s="17" t="s">
        <v>2770</v>
      </c>
      <c r="AC206" s="17" t="s">
        <v>1269</v>
      </c>
      <c r="AD206" s="19">
        <v>100000</v>
      </c>
      <c r="AE206" s="19">
        <v>100000</v>
      </c>
      <c r="AF206" s="19">
        <v>0</v>
      </c>
      <c r="AG206" s="1">
        <v>8</v>
      </c>
      <c r="AH206" s="1">
        <v>44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8</v>
      </c>
      <c r="AO206" s="1">
        <v>8</v>
      </c>
      <c r="AP206" s="1">
        <v>1</v>
      </c>
      <c r="AQ206" s="1">
        <v>0</v>
      </c>
      <c r="AR206" s="1">
        <v>0</v>
      </c>
      <c r="AS206" s="1">
        <v>52</v>
      </c>
      <c r="AT206" s="17" t="s">
        <v>1000</v>
      </c>
      <c r="AU206" t="s">
        <v>1001</v>
      </c>
      <c r="AV206" t="s">
        <v>1027</v>
      </c>
      <c r="AW206" t="str" cm="1">
        <f t="array" ref="AW206">_xlfn.IFS(AU206=" Housing Innovations in Energy Efficiency ", "HIEE", AU206=" State Housing Trust Fund ", "VHTF", AU206="", "", AU206=" Permanent Supportive Housing ", "PSH")</f>
        <v>VHTF</v>
      </c>
      <c r="AY206" t="e">
        <f>VLOOKUP(B206,'[1]Portfolio Tableau Data'!$C:$I,6,FALSE)</f>
        <v>#N/A</v>
      </c>
      <c r="AZ206" t="e">
        <f>VLOOKUP(B206,'[1]Portfolio Tableau Data'!$C:$I,7,FALSE)</f>
        <v>#N/A</v>
      </c>
      <c r="BA206" t="str">
        <f>CONCATENATE(BC206,BD206)</f>
        <v>FY 2022</v>
      </c>
      <c r="BC206" t="s">
        <v>1003</v>
      </c>
      <c r="BD206">
        <v>2022</v>
      </c>
    </row>
    <row r="207" spans="1:56">
      <c r="A207" s="17" t="s">
        <v>2771</v>
      </c>
      <c r="B207" s="17" t="s">
        <v>511</v>
      </c>
      <c r="C207" s="17" t="s">
        <v>1010</v>
      </c>
      <c r="D207" s="17" t="s">
        <v>1011</v>
      </c>
      <c r="E207" s="17" t="s">
        <v>53</v>
      </c>
      <c r="F207" s="17" t="s">
        <v>1799</v>
      </c>
      <c r="G207" s="17" t="s">
        <v>1800</v>
      </c>
      <c r="H207" s="17" t="s">
        <v>983</v>
      </c>
      <c r="I207" s="17" t="s">
        <v>1801</v>
      </c>
      <c r="J207" s="17" t="s">
        <v>2772</v>
      </c>
      <c r="K207" s="17" t="s">
        <v>1170</v>
      </c>
      <c r="L207" s="17" t="s">
        <v>1171</v>
      </c>
      <c r="M207" s="17" t="s">
        <v>2773</v>
      </c>
      <c r="N207" s="17" t="s">
        <v>1442</v>
      </c>
      <c r="O207" s="17" t="s">
        <v>1848</v>
      </c>
      <c r="P207" s="18" t="s">
        <v>157</v>
      </c>
      <c r="Q207" s="17" t="s">
        <v>1141</v>
      </c>
      <c r="R207" s="17" t="s">
        <v>17</v>
      </c>
      <c r="S207" s="17" t="s">
        <v>1447</v>
      </c>
      <c r="T207" s="17" t="s">
        <v>1124</v>
      </c>
      <c r="U207" s="17" t="s">
        <v>992</v>
      </c>
      <c r="V207" s="17" t="s">
        <v>1833</v>
      </c>
      <c r="W207" s="17" t="s">
        <v>1834</v>
      </c>
      <c r="X207" s="17" t="s">
        <v>995</v>
      </c>
      <c r="Y207" s="17" t="s">
        <v>1835</v>
      </c>
      <c r="Z207" s="17" t="s">
        <v>1836</v>
      </c>
      <c r="AA207" s="17" t="s">
        <v>998</v>
      </c>
      <c r="AB207" s="17" t="s">
        <v>2774</v>
      </c>
      <c r="AC207" s="17" t="s">
        <v>1447</v>
      </c>
      <c r="AD207" s="19">
        <v>900000</v>
      </c>
      <c r="AE207" s="19"/>
      <c r="AF207" s="19">
        <v>900000</v>
      </c>
      <c r="AG207" s="1">
        <v>0</v>
      </c>
      <c r="AH207" s="1">
        <v>40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5</v>
      </c>
      <c r="AO207" s="1">
        <v>7</v>
      </c>
      <c r="AP207" s="1">
        <v>2</v>
      </c>
      <c r="AQ207" s="1">
        <v>0</v>
      </c>
      <c r="AR207" s="1">
        <v>0</v>
      </c>
      <c r="AS207" s="1">
        <v>40</v>
      </c>
      <c r="AT207" s="17" t="s">
        <v>1000</v>
      </c>
      <c r="AU207" t="s">
        <v>1001</v>
      </c>
      <c r="AV207" t="s">
        <v>1027</v>
      </c>
      <c r="AW207" t="str" cm="1">
        <f t="array" ref="AW207">_xlfn.IFS(AU207=" Housing Innovations in Energy Efficiency ", "HIEE", AU207=" State Housing Trust Fund ", "VHTF", AU207="", "", AU207=" Permanent Supportive Housing ", "PSH")</f>
        <v>VHTF</v>
      </c>
      <c r="AY207" t="e">
        <f>VLOOKUP(B207,'[1]Portfolio Tableau Data'!$C:$I,6,FALSE)</f>
        <v>#N/A</v>
      </c>
      <c r="AZ207" t="e">
        <f>VLOOKUP(B207,'[1]Portfolio Tableau Data'!$C:$I,7,FALSE)</f>
        <v>#N/A</v>
      </c>
      <c r="BA207" t="str">
        <f>CONCATENATE(BC207,BD207)</f>
        <v>FY 2022</v>
      </c>
      <c r="BC207" t="s">
        <v>1003</v>
      </c>
      <c r="BD207">
        <v>2022</v>
      </c>
    </row>
    <row r="208" spans="1:56">
      <c r="A208" s="17" t="s">
        <v>2775</v>
      </c>
      <c r="B208" s="17" t="s">
        <v>705</v>
      </c>
      <c r="C208" s="17" t="s">
        <v>979</v>
      </c>
      <c r="D208" s="17" t="s">
        <v>980</v>
      </c>
      <c r="E208" s="17" t="s">
        <v>550</v>
      </c>
      <c r="F208" s="17" t="s">
        <v>2776</v>
      </c>
      <c r="G208" s="17" t="s">
        <v>2494</v>
      </c>
      <c r="H208" s="17" t="s">
        <v>983</v>
      </c>
      <c r="I208" s="17" t="s">
        <v>2722</v>
      </c>
      <c r="J208" s="17" t="s">
        <v>2777</v>
      </c>
      <c r="K208" s="17" t="s">
        <v>2778</v>
      </c>
      <c r="L208" s="17" t="s">
        <v>2779</v>
      </c>
      <c r="M208" s="17" t="s">
        <v>2780</v>
      </c>
      <c r="N208" s="17" t="s">
        <v>1715</v>
      </c>
      <c r="O208" s="17" t="s">
        <v>2155</v>
      </c>
      <c r="P208" s="18" t="s">
        <v>157</v>
      </c>
      <c r="Q208" s="17" t="s">
        <v>1051</v>
      </c>
      <c r="R208" s="17" t="s">
        <v>17</v>
      </c>
      <c r="S208" s="17" t="s">
        <v>1638</v>
      </c>
      <c r="T208" s="17" t="s">
        <v>1519</v>
      </c>
      <c r="U208" s="17" t="s">
        <v>992</v>
      </c>
      <c r="V208" s="17" t="s">
        <v>2781</v>
      </c>
      <c r="W208" s="17" t="s">
        <v>2782</v>
      </c>
      <c r="X208" s="17" t="s">
        <v>995</v>
      </c>
      <c r="Y208" s="17" t="s">
        <v>2783</v>
      </c>
      <c r="Z208" s="17" t="s">
        <v>2784</v>
      </c>
      <c r="AA208" s="17" t="s">
        <v>2785</v>
      </c>
      <c r="AB208" s="17" t="s">
        <v>2786</v>
      </c>
      <c r="AC208" s="17" t="s">
        <v>1638</v>
      </c>
      <c r="AD208" s="19">
        <v>700000</v>
      </c>
      <c r="AE208" s="19"/>
      <c r="AF208" s="19">
        <v>700000</v>
      </c>
      <c r="AG208" s="1">
        <v>0</v>
      </c>
      <c r="AH208" s="1">
        <v>150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15</v>
      </c>
      <c r="AP208" s="1">
        <v>3</v>
      </c>
      <c r="AQ208" s="1">
        <v>0</v>
      </c>
      <c r="AR208" s="1">
        <v>0</v>
      </c>
      <c r="AS208" s="1">
        <v>150</v>
      </c>
      <c r="AT208" s="17" t="s">
        <v>1000</v>
      </c>
      <c r="AU208" t="s">
        <v>1001</v>
      </c>
      <c r="AV208" t="s">
        <v>1002</v>
      </c>
      <c r="AW208" t="str" cm="1">
        <f t="array" ref="AW208">_xlfn.IFS(AU208=" Housing Innovations in Energy Efficiency ", "HIEE", AU208=" State Housing Trust Fund ", "VHTF", AU208="", "", AU208=" Permanent Supportive Housing ", "PSH")</f>
        <v>VHTF</v>
      </c>
      <c r="AY208" t="e">
        <f>VLOOKUP(B208,'[1]Portfolio Tableau Data'!$C:$I,6,FALSE)</f>
        <v>#N/A</v>
      </c>
      <c r="AZ208" t="e">
        <f>VLOOKUP(B208,'[1]Portfolio Tableau Data'!$C:$I,7,FALSE)</f>
        <v>#N/A</v>
      </c>
      <c r="BA208" t="str">
        <f>CONCATENATE(BC208,BD208)</f>
        <v>FY 2023</v>
      </c>
      <c r="BC208" t="s">
        <v>1003</v>
      </c>
      <c r="BD208">
        <v>2023</v>
      </c>
    </row>
    <row r="209" spans="1:56">
      <c r="A209" s="17" t="s">
        <v>2787</v>
      </c>
      <c r="B209" s="17" t="s">
        <v>420</v>
      </c>
      <c r="C209" s="17" t="s">
        <v>979</v>
      </c>
      <c r="D209" s="17" t="s">
        <v>980</v>
      </c>
      <c r="E209" s="17" t="s">
        <v>42</v>
      </c>
      <c r="F209" s="17" t="s">
        <v>2001</v>
      </c>
      <c r="G209" s="17" t="s">
        <v>2002</v>
      </c>
      <c r="H209" s="17" t="s">
        <v>983</v>
      </c>
      <c r="I209" s="17" t="s">
        <v>2003</v>
      </c>
      <c r="J209" s="17" t="s">
        <v>2788</v>
      </c>
      <c r="K209" s="17" t="s">
        <v>1335</v>
      </c>
      <c r="L209" s="17" t="s">
        <v>1049</v>
      </c>
      <c r="M209" s="17" t="s">
        <v>2789</v>
      </c>
      <c r="N209" s="17" t="s">
        <v>2002</v>
      </c>
      <c r="O209" s="17" t="s">
        <v>2003</v>
      </c>
      <c r="P209" s="18" t="s">
        <v>157</v>
      </c>
      <c r="Q209" s="17" t="s">
        <v>1501</v>
      </c>
      <c r="R209" s="17" t="s">
        <v>17</v>
      </c>
      <c r="S209" s="17" t="s">
        <v>2557</v>
      </c>
      <c r="T209" s="17" t="s">
        <v>1696</v>
      </c>
      <c r="U209" s="17" t="s">
        <v>992</v>
      </c>
      <c r="V209" s="17" t="s">
        <v>2009</v>
      </c>
      <c r="W209" s="17" t="s">
        <v>2010</v>
      </c>
      <c r="X209" s="17" t="s">
        <v>1201</v>
      </c>
      <c r="Y209" s="17" t="s">
        <v>2011</v>
      </c>
      <c r="Z209" s="17" t="s">
        <v>2012</v>
      </c>
      <c r="AA209" s="17" t="s">
        <v>998</v>
      </c>
      <c r="AB209" s="17" t="s">
        <v>2790</v>
      </c>
      <c r="AC209" s="17" t="s">
        <v>2557</v>
      </c>
      <c r="AD209" s="19">
        <v>700000</v>
      </c>
      <c r="AE209" s="19"/>
      <c r="AF209" s="19">
        <v>700000</v>
      </c>
      <c r="AG209" s="1">
        <v>5</v>
      </c>
      <c r="AH209" s="1">
        <v>27</v>
      </c>
      <c r="AI209" s="1">
        <v>0</v>
      </c>
      <c r="AJ209" s="1">
        <v>0</v>
      </c>
      <c r="AK209" s="1">
        <v>0</v>
      </c>
      <c r="AL209" s="1">
        <v>0</v>
      </c>
      <c r="AM209" s="1">
        <v>5</v>
      </c>
      <c r="AN209" s="1">
        <v>5</v>
      </c>
      <c r="AO209" s="1">
        <v>5</v>
      </c>
      <c r="AP209" s="1">
        <v>1</v>
      </c>
      <c r="AQ209" s="1">
        <v>0</v>
      </c>
      <c r="AR209" s="1">
        <v>0</v>
      </c>
      <c r="AS209" s="1">
        <v>32</v>
      </c>
      <c r="AT209" s="17" t="s">
        <v>1000</v>
      </c>
      <c r="AU209" t="s">
        <v>1001</v>
      </c>
      <c r="AV209" t="s">
        <v>1002</v>
      </c>
      <c r="AW209" t="str" cm="1">
        <f t="array" ref="AW209">_xlfn.IFS(AU209=" Housing Innovations in Energy Efficiency ", "HIEE", AU209=" State Housing Trust Fund ", "VHTF", AU209="", "", AU209=" Permanent Supportive Housing ", "PSH")</f>
        <v>VHTF</v>
      </c>
      <c r="AY209" t="e">
        <f>VLOOKUP(B209,'[1]Portfolio Tableau Data'!$C:$I,6,FALSE)</f>
        <v>#N/A</v>
      </c>
      <c r="AZ209" t="e">
        <f>VLOOKUP(B209,'[1]Portfolio Tableau Data'!$C:$I,7,FALSE)</f>
        <v>#N/A</v>
      </c>
      <c r="BA209" t="str">
        <f>CONCATENATE(BC209,BD209)</f>
        <v>FY 2023</v>
      </c>
      <c r="BC209" t="s">
        <v>1003</v>
      </c>
      <c r="BD209">
        <v>2023</v>
      </c>
    </row>
    <row r="210" spans="1:56">
      <c r="A210" s="17" t="s">
        <v>2791</v>
      </c>
      <c r="B210" s="17" t="s">
        <v>513</v>
      </c>
      <c r="C210" s="17" t="s">
        <v>1010</v>
      </c>
      <c r="D210" s="17" t="s">
        <v>1011</v>
      </c>
      <c r="E210" s="17" t="s">
        <v>130</v>
      </c>
      <c r="F210" s="17" t="s">
        <v>1418</v>
      </c>
      <c r="G210" s="17" t="s">
        <v>1013</v>
      </c>
      <c r="H210" s="17" t="s">
        <v>983</v>
      </c>
      <c r="I210" s="17" t="s">
        <v>1293</v>
      </c>
      <c r="J210" s="17" t="s">
        <v>2792</v>
      </c>
      <c r="K210" s="17" t="s">
        <v>1194</v>
      </c>
      <c r="L210" s="17" t="s">
        <v>1195</v>
      </c>
      <c r="M210" s="17" t="s">
        <v>2793</v>
      </c>
      <c r="N210" s="17" t="s">
        <v>1212</v>
      </c>
      <c r="O210" s="17" t="s">
        <v>1213</v>
      </c>
      <c r="P210" s="18" t="s">
        <v>68</v>
      </c>
      <c r="Q210" s="17" t="s">
        <v>1006</v>
      </c>
      <c r="R210" s="17" t="s">
        <v>17</v>
      </c>
      <c r="S210" s="17" t="s">
        <v>1065</v>
      </c>
      <c r="T210" s="17" t="s">
        <v>1021</v>
      </c>
      <c r="U210" s="17" t="s">
        <v>992</v>
      </c>
      <c r="V210" s="17" t="s">
        <v>1295</v>
      </c>
      <c r="W210" s="17" t="s">
        <v>1296</v>
      </c>
      <c r="X210" s="17" t="s">
        <v>995</v>
      </c>
      <c r="Y210" s="17" t="s">
        <v>1422</v>
      </c>
      <c r="Z210" s="17" t="s">
        <v>1423</v>
      </c>
      <c r="AA210" s="17" t="s">
        <v>998</v>
      </c>
      <c r="AB210" s="17" t="s">
        <v>2794</v>
      </c>
      <c r="AC210" s="17" t="s">
        <v>1065</v>
      </c>
      <c r="AD210" s="19">
        <v>350000</v>
      </c>
      <c r="AE210" s="19"/>
      <c r="AF210" s="19">
        <v>350000</v>
      </c>
      <c r="AG210" s="1">
        <v>0</v>
      </c>
      <c r="AH210" s="1">
        <v>88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4</v>
      </c>
      <c r="AP210" s="1">
        <v>2</v>
      </c>
      <c r="AQ210" s="1">
        <v>0</v>
      </c>
      <c r="AR210" s="1">
        <v>0</v>
      </c>
      <c r="AS210" s="1">
        <v>88</v>
      </c>
      <c r="AT210" s="17" t="s">
        <v>1000</v>
      </c>
      <c r="AU210" t="s">
        <v>1001</v>
      </c>
      <c r="AV210" t="s">
        <v>1027</v>
      </c>
      <c r="AW210" t="str" cm="1">
        <f t="array" ref="AW210">_xlfn.IFS(AU210=" Housing Innovations in Energy Efficiency ", "HIEE", AU210=" State Housing Trust Fund ", "VHTF", AU210="", "", AU210=" Permanent Supportive Housing ", "PSH")</f>
        <v>VHTF</v>
      </c>
      <c r="AY210" t="e">
        <f>VLOOKUP(B210,'[1]Portfolio Tableau Data'!$C:$I,6,FALSE)</f>
        <v>#N/A</v>
      </c>
      <c r="AZ210" t="e">
        <f>VLOOKUP(B210,'[1]Portfolio Tableau Data'!$C:$I,7,FALSE)</f>
        <v>#N/A</v>
      </c>
      <c r="BA210" t="str">
        <f>CONCATENATE(BC210,BD210)</f>
        <v>FY 2022</v>
      </c>
      <c r="BC210" t="s">
        <v>1003</v>
      </c>
      <c r="BD210">
        <v>2022</v>
      </c>
    </row>
    <row r="211" spans="1:56">
      <c r="A211" s="17" t="s">
        <v>2795</v>
      </c>
      <c r="B211" s="17" t="s">
        <v>302</v>
      </c>
      <c r="C211" s="17" t="s">
        <v>1130</v>
      </c>
      <c r="D211" s="17" t="s">
        <v>1131</v>
      </c>
      <c r="E211" s="17" t="s">
        <v>130</v>
      </c>
      <c r="F211" s="17" t="s">
        <v>1418</v>
      </c>
      <c r="G211" s="17" t="s">
        <v>1013</v>
      </c>
      <c r="H211" s="17" t="s">
        <v>983</v>
      </c>
      <c r="I211" s="17" t="s">
        <v>1293</v>
      </c>
      <c r="J211" s="17" t="s">
        <v>2796</v>
      </c>
      <c r="K211" s="17" t="s">
        <v>1693</v>
      </c>
      <c r="L211" s="17" t="s">
        <v>2797</v>
      </c>
      <c r="M211" s="17" t="s">
        <v>2793</v>
      </c>
      <c r="N211" s="17" t="s">
        <v>1013</v>
      </c>
      <c r="O211" s="17" t="s">
        <v>1994</v>
      </c>
      <c r="P211" s="18" t="s">
        <v>68</v>
      </c>
      <c r="Q211" s="17" t="s">
        <v>1006</v>
      </c>
      <c r="R211" s="17" t="s">
        <v>17</v>
      </c>
      <c r="S211" s="17" t="s">
        <v>1065</v>
      </c>
      <c r="T211" s="17" t="s">
        <v>1021</v>
      </c>
      <c r="U211" s="17" t="s">
        <v>992</v>
      </c>
      <c r="V211" s="17" t="s">
        <v>1295</v>
      </c>
      <c r="W211" s="17" t="s">
        <v>1296</v>
      </c>
      <c r="X211" s="17" t="s">
        <v>995</v>
      </c>
      <c r="Y211" s="17" t="s">
        <v>1422</v>
      </c>
      <c r="Z211" s="17" t="s">
        <v>1423</v>
      </c>
      <c r="AA211" s="17" t="s">
        <v>998</v>
      </c>
      <c r="AB211" s="17" t="s">
        <v>2798</v>
      </c>
      <c r="AC211" s="17" t="s">
        <v>1065</v>
      </c>
      <c r="AD211" s="19">
        <v>700000</v>
      </c>
      <c r="AE211" s="19"/>
      <c r="AF211" s="19">
        <v>700000</v>
      </c>
      <c r="AG211" s="1">
        <v>0</v>
      </c>
      <c r="AH211" s="1">
        <v>72</v>
      </c>
      <c r="AI211" s="1">
        <v>0</v>
      </c>
      <c r="AJ211" s="1">
        <v>0</v>
      </c>
      <c r="AK211" s="1">
        <v>2</v>
      </c>
      <c r="AL211" s="1">
        <v>9</v>
      </c>
      <c r="AM211" s="1">
        <v>0</v>
      </c>
      <c r="AN211" s="1">
        <v>0</v>
      </c>
      <c r="AO211" s="1">
        <v>13</v>
      </c>
      <c r="AP211" s="1">
        <v>2</v>
      </c>
      <c r="AQ211" s="1">
        <v>0</v>
      </c>
      <c r="AR211" s="1">
        <v>0</v>
      </c>
      <c r="AS211" s="1">
        <v>72</v>
      </c>
      <c r="AT211" s="17" t="s">
        <v>1000</v>
      </c>
      <c r="AU211" t="s">
        <v>1001</v>
      </c>
      <c r="AV211" t="s">
        <v>1150</v>
      </c>
      <c r="AW211" t="str" cm="1">
        <f t="array" ref="AW211">_xlfn.IFS(AU211=" Housing Innovations in Energy Efficiency ", "HIEE", AU211=" State Housing Trust Fund ", "VHTF", AU211="", "", AU211=" Permanent Supportive Housing ", "PSH")</f>
        <v>VHTF</v>
      </c>
      <c r="AY211" t="e">
        <f>VLOOKUP(B211,'[1]Portfolio Tableau Data'!$C:$I,6,FALSE)</f>
        <v>#N/A</v>
      </c>
      <c r="AZ211" t="e">
        <f>VLOOKUP(B211,'[1]Portfolio Tableau Data'!$C:$I,7,FALSE)</f>
        <v>#N/A</v>
      </c>
      <c r="BA211" t="str">
        <f>CONCATENATE(BC211,BD211)</f>
        <v>FY 2021</v>
      </c>
      <c r="BC211" t="s">
        <v>1003</v>
      </c>
      <c r="BD211">
        <v>2021</v>
      </c>
    </row>
    <row r="212" spans="1:56">
      <c r="A212" s="17" t="s">
        <v>2799</v>
      </c>
      <c r="B212" s="17" t="s">
        <v>927</v>
      </c>
      <c r="C212" s="17" t="s">
        <v>1029</v>
      </c>
      <c r="D212" s="17" t="s">
        <v>1030</v>
      </c>
      <c r="E212" s="17" t="s">
        <v>53</v>
      </c>
      <c r="F212" s="17" t="s">
        <v>1799</v>
      </c>
      <c r="G212" s="17" t="s">
        <v>1800</v>
      </c>
      <c r="H212" s="17" t="s">
        <v>983</v>
      </c>
      <c r="I212" s="17" t="s">
        <v>1801</v>
      </c>
      <c r="J212" s="17" t="s">
        <v>2800</v>
      </c>
      <c r="K212" s="17" t="s">
        <v>1034</v>
      </c>
      <c r="L212" s="17" t="s">
        <v>1035</v>
      </c>
      <c r="M212" s="17" t="s">
        <v>2801</v>
      </c>
      <c r="N212" s="17" t="s">
        <v>1757</v>
      </c>
      <c r="O212" s="17" t="s">
        <v>1429</v>
      </c>
      <c r="P212" s="18" t="s">
        <v>68</v>
      </c>
      <c r="Q212" s="17" t="s">
        <v>2058</v>
      </c>
      <c r="R212" s="17" t="s">
        <v>17</v>
      </c>
      <c r="S212" s="17" t="s">
        <v>1433</v>
      </c>
      <c r="T212" s="17" t="s">
        <v>1162</v>
      </c>
      <c r="U212" s="17" t="s">
        <v>992</v>
      </c>
      <c r="V212" s="17" t="s">
        <v>2802</v>
      </c>
      <c r="W212" s="17" t="s">
        <v>2803</v>
      </c>
      <c r="X212" s="17" t="s">
        <v>995</v>
      </c>
      <c r="Y212" s="17" t="s">
        <v>2804</v>
      </c>
      <c r="Z212" s="17" t="s">
        <v>2805</v>
      </c>
      <c r="AA212" s="17" t="s">
        <v>998</v>
      </c>
      <c r="AB212" s="17" t="s">
        <v>2806</v>
      </c>
      <c r="AC212" s="17" t="s">
        <v>1433</v>
      </c>
      <c r="AD212" s="19">
        <v>700000</v>
      </c>
      <c r="AE212" s="19"/>
      <c r="AF212" s="19">
        <v>700000</v>
      </c>
      <c r="AG212" s="1">
        <v>0</v>
      </c>
      <c r="AH212" s="1">
        <v>94</v>
      </c>
      <c r="AI212" s="1">
        <v>0</v>
      </c>
      <c r="AJ212" s="1">
        <v>0</v>
      </c>
      <c r="AK212" s="1">
        <v>2</v>
      </c>
      <c r="AL212" s="1">
        <v>9</v>
      </c>
      <c r="AM212" s="1">
        <v>0</v>
      </c>
      <c r="AN212" s="1">
        <v>0</v>
      </c>
      <c r="AO212" s="1">
        <v>12</v>
      </c>
      <c r="AP212" s="1">
        <v>2</v>
      </c>
      <c r="AQ212" s="1">
        <v>0</v>
      </c>
      <c r="AR212" s="1">
        <v>0</v>
      </c>
      <c r="AS212" s="1">
        <v>94</v>
      </c>
      <c r="AT212" s="17" t="s">
        <v>1000</v>
      </c>
      <c r="AU212" t="s">
        <v>1001</v>
      </c>
      <c r="AV212" t="s">
        <v>1045</v>
      </c>
      <c r="AW212" t="str" cm="1">
        <f t="array" ref="AW212">_xlfn.IFS(AU212=" Housing Innovations in Energy Efficiency ", "HIEE", AU212=" State Housing Trust Fund ", "VHTF", AU212="", "", AU212=" Permanent Supportive Housing ", "PSH")</f>
        <v>VHTF</v>
      </c>
      <c r="AY212" t="e">
        <f>VLOOKUP(B212,'[1]Portfolio Tableau Data'!$C:$I,6,FALSE)</f>
        <v>#N/A</v>
      </c>
      <c r="AZ212" t="e">
        <f>VLOOKUP(B212,'[1]Portfolio Tableau Data'!$C:$I,7,FALSE)</f>
        <v>#N/A</v>
      </c>
      <c r="BA212" t="str">
        <f>CONCATENATE(BC212,BD212)</f>
        <v>FY 2024</v>
      </c>
      <c r="BC212" t="s">
        <v>1003</v>
      </c>
      <c r="BD212">
        <v>2024</v>
      </c>
    </row>
    <row r="213" spans="1:56" ht="15"/>
  </sheetData>
  <autoFilter ref="A1:BD212" xr:uid="{00000000-0001-0000-0000-000000000000}">
    <sortState xmlns:xlrd2="http://schemas.microsoft.com/office/spreadsheetml/2017/richdata2" ref="A2:BD212">
      <sortCondition ref="B1:B212"/>
    </sortState>
  </autoFilter>
  <sortState xmlns:xlrd2="http://schemas.microsoft.com/office/spreadsheetml/2017/richdata2" ref="A2:BD213">
    <sortCondition descending="1" ref="BA2:BA213"/>
    <sortCondition ref="B2:B2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D0E5-D991-47E7-A4FE-7335BABAB0E0}">
  <dimension ref="A1:B506"/>
  <sheetViews>
    <sheetView topLeftCell="A367" workbookViewId="0">
      <selection activeCell="A368" sqref="A368:B506"/>
    </sheetView>
  </sheetViews>
  <sheetFormatPr defaultRowHeight="15"/>
  <cols>
    <col min="1" max="1" width="42.7109375" bestFit="1" customWidth="1"/>
  </cols>
  <sheetData>
    <row r="1" spans="1:2">
      <c r="A1" s="9" t="s">
        <v>929</v>
      </c>
      <c r="B1" s="9" t="s">
        <v>942</v>
      </c>
    </row>
    <row r="2" spans="1:2">
      <c r="A2" s="10" t="s">
        <v>515</v>
      </c>
      <c r="B2" s="10" t="s">
        <v>68</v>
      </c>
    </row>
    <row r="3" spans="1:2">
      <c r="A3" s="10" t="s">
        <v>515</v>
      </c>
      <c r="B3" s="10" t="s">
        <v>68</v>
      </c>
    </row>
    <row r="4" spans="1:2">
      <c r="A4" s="10" t="s">
        <v>515</v>
      </c>
      <c r="B4" s="10" t="s">
        <v>68</v>
      </c>
    </row>
    <row r="5" spans="1:2">
      <c r="A5" s="10" t="s">
        <v>518</v>
      </c>
      <c r="B5" s="10" t="s">
        <v>68</v>
      </c>
    </row>
    <row r="6" spans="1:2">
      <c r="A6" s="10" t="s">
        <v>518</v>
      </c>
      <c r="B6" s="10" t="s">
        <v>68</v>
      </c>
    </row>
    <row r="7" spans="1:2">
      <c r="A7" s="10" t="s">
        <v>1009</v>
      </c>
      <c r="B7" s="10" t="s">
        <v>68</v>
      </c>
    </row>
    <row r="8" spans="1:2">
      <c r="A8" s="10" t="s">
        <v>1009</v>
      </c>
      <c r="B8" s="10" t="s">
        <v>68</v>
      </c>
    </row>
    <row r="9" spans="1:2">
      <c r="A9" s="10" t="s">
        <v>1009</v>
      </c>
      <c r="B9" s="10" t="s">
        <v>68</v>
      </c>
    </row>
    <row r="10" spans="1:2">
      <c r="A10" s="10" t="s">
        <v>718</v>
      </c>
      <c r="B10" s="10" t="s">
        <v>998</v>
      </c>
    </row>
    <row r="11" spans="1:2">
      <c r="A11" s="10" t="s">
        <v>520</v>
      </c>
      <c r="B11" s="10" t="s">
        <v>68</v>
      </c>
    </row>
    <row r="12" spans="1:2">
      <c r="A12" s="10" t="s">
        <v>810</v>
      </c>
      <c r="B12" s="10" t="s">
        <v>998</v>
      </c>
    </row>
    <row r="13" spans="1:2">
      <c r="A13" s="10" t="s">
        <v>812</v>
      </c>
      <c r="B13" s="10" t="s">
        <v>998</v>
      </c>
    </row>
    <row r="14" spans="1:2">
      <c r="A14" s="10" t="s">
        <v>2807</v>
      </c>
      <c r="B14" s="10" t="s">
        <v>68</v>
      </c>
    </row>
    <row r="15" spans="1:2">
      <c r="A15" s="10" t="s">
        <v>525</v>
      </c>
      <c r="B15" s="10" t="s">
        <v>68</v>
      </c>
    </row>
    <row r="16" spans="1:2">
      <c r="A16" s="10" t="s">
        <v>1088</v>
      </c>
      <c r="B16" s="10" t="s">
        <v>68</v>
      </c>
    </row>
    <row r="17" spans="1:2">
      <c r="A17" s="10" t="s">
        <v>1088</v>
      </c>
      <c r="B17" s="10" t="s">
        <v>68</v>
      </c>
    </row>
    <row r="18" spans="1:2">
      <c r="A18" s="10" t="s">
        <v>309</v>
      </c>
      <c r="B18" s="10" t="s">
        <v>68</v>
      </c>
    </row>
    <row r="19" spans="1:2">
      <c r="A19" s="10" t="s">
        <v>258</v>
      </c>
      <c r="B19" s="10" t="s">
        <v>68</v>
      </c>
    </row>
    <row r="20" spans="1:2">
      <c r="A20" s="10" t="s">
        <v>258</v>
      </c>
      <c r="B20" s="10" t="s">
        <v>68</v>
      </c>
    </row>
    <row r="21" spans="1:2">
      <c r="A21" s="10" t="s">
        <v>312</v>
      </c>
      <c r="B21" s="10" t="s">
        <v>68</v>
      </c>
    </row>
    <row r="22" spans="1:2">
      <c r="A22" s="10" t="s">
        <v>216</v>
      </c>
      <c r="B22" s="10" t="s">
        <v>68</v>
      </c>
    </row>
    <row r="23" spans="1:2">
      <c r="A23" s="10" t="s">
        <v>216</v>
      </c>
      <c r="B23" s="10" t="s">
        <v>68</v>
      </c>
    </row>
    <row r="24" spans="1:2">
      <c r="A24" s="10" t="s">
        <v>426</v>
      </c>
      <c r="B24" s="10" t="s">
        <v>68</v>
      </c>
    </row>
    <row r="25" spans="1:2">
      <c r="A25" s="10" t="s">
        <v>426</v>
      </c>
      <c r="B25" s="10" t="s">
        <v>68</v>
      </c>
    </row>
    <row r="26" spans="1:2">
      <c r="A26" s="10" t="s">
        <v>429</v>
      </c>
      <c r="B26" s="10" t="s">
        <v>157</v>
      </c>
    </row>
    <row r="27" spans="1:2">
      <c r="A27" s="10" t="s">
        <v>429</v>
      </c>
      <c r="B27" s="10" t="s">
        <v>157</v>
      </c>
    </row>
    <row r="28" spans="1:2">
      <c r="A28" s="10" t="s">
        <v>321</v>
      </c>
      <c r="B28" s="10" t="s">
        <v>68</v>
      </c>
    </row>
    <row r="29" spans="1:2">
      <c r="A29" s="10" t="s">
        <v>321</v>
      </c>
      <c r="B29" s="10" t="s">
        <v>68</v>
      </c>
    </row>
    <row r="30" spans="1:2">
      <c r="A30" s="10" t="s">
        <v>321</v>
      </c>
      <c r="B30" s="10" t="s">
        <v>68</v>
      </c>
    </row>
    <row r="31" spans="1:2">
      <c r="A31" s="10" t="s">
        <v>431</v>
      </c>
      <c r="B31" s="10" t="s">
        <v>68</v>
      </c>
    </row>
    <row r="32" spans="1:2">
      <c r="A32" s="10" t="s">
        <v>431</v>
      </c>
      <c r="B32" s="10" t="s">
        <v>68</v>
      </c>
    </row>
    <row r="33" spans="1:2">
      <c r="A33" s="10" t="s">
        <v>431</v>
      </c>
      <c r="B33" s="10" t="s">
        <v>68</v>
      </c>
    </row>
    <row r="34" spans="1:2">
      <c r="A34" s="10" t="s">
        <v>433</v>
      </c>
      <c r="B34" s="10" t="s">
        <v>68</v>
      </c>
    </row>
    <row r="35" spans="1:2">
      <c r="A35" s="10" t="s">
        <v>433</v>
      </c>
      <c r="B35" s="10" t="s">
        <v>68</v>
      </c>
    </row>
    <row r="36" spans="1:2">
      <c r="A36" s="10" t="s">
        <v>433</v>
      </c>
      <c r="B36" s="10" t="s">
        <v>68</v>
      </c>
    </row>
    <row r="37" spans="1:2">
      <c r="A37" s="10" t="s">
        <v>326</v>
      </c>
      <c r="B37" s="10" t="s">
        <v>68</v>
      </c>
    </row>
    <row r="38" spans="1:2">
      <c r="A38" s="10" t="s">
        <v>326</v>
      </c>
      <c r="B38" s="10" t="s">
        <v>68</v>
      </c>
    </row>
    <row r="39" spans="1:2">
      <c r="A39" s="10" t="s">
        <v>329</v>
      </c>
      <c r="B39" s="10" t="s">
        <v>68</v>
      </c>
    </row>
    <row r="40" spans="1:2">
      <c r="A40" s="10" t="s">
        <v>329</v>
      </c>
      <c r="B40" s="10" t="s">
        <v>68</v>
      </c>
    </row>
    <row r="41" spans="1:2">
      <c r="A41" s="10" t="s">
        <v>329</v>
      </c>
      <c r="B41" s="10" t="s">
        <v>68</v>
      </c>
    </row>
    <row r="42" spans="1:2">
      <c r="A42" s="10" t="s">
        <v>821</v>
      </c>
      <c r="B42" s="10" t="s">
        <v>68</v>
      </c>
    </row>
    <row r="43" spans="1:2">
      <c r="A43" s="10" t="s">
        <v>821</v>
      </c>
      <c r="B43" s="10" t="s">
        <v>68</v>
      </c>
    </row>
    <row r="44" spans="1:2">
      <c r="A44" s="10" t="s">
        <v>823</v>
      </c>
      <c r="B44" s="10" t="s">
        <v>68</v>
      </c>
    </row>
    <row r="45" spans="1:2">
      <c r="A45" s="10" t="s">
        <v>823</v>
      </c>
      <c r="B45" s="10" t="s">
        <v>68</v>
      </c>
    </row>
    <row r="46" spans="1:2">
      <c r="A46" s="10" t="s">
        <v>825</v>
      </c>
      <c r="B46" s="10" t="s">
        <v>68</v>
      </c>
    </row>
    <row r="47" spans="1:2">
      <c r="A47" s="10" t="s">
        <v>825</v>
      </c>
      <c r="B47" s="10" t="s">
        <v>68</v>
      </c>
    </row>
    <row r="48" spans="1:2">
      <c r="A48" s="10" t="s">
        <v>825</v>
      </c>
      <c r="B48" s="10" t="s">
        <v>68</v>
      </c>
    </row>
    <row r="49" spans="1:2">
      <c r="A49" s="10" t="s">
        <v>2808</v>
      </c>
      <c r="B49" s="10" t="s">
        <v>998</v>
      </c>
    </row>
    <row r="50" spans="1:2">
      <c r="A50" s="10" t="s">
        <v>333</v>
      </c>
      <c r="B50" s="10" t="s">
        <v>68</v>
      </c>
    </row>
    <row r="51" spans="1:2">
      <c r="A51" s="10" t="s">
        <v>333</v>
      </c>
      <c r="B51" s="10" t="s">
        <v>68</v>
      </c>
    </row>
    <row r="52" spans="1:2">
      <c r="A52" s="10" t="s">
        <v>336</v>
      </c>
      <c r="B52" s="10" t="s">
        <v>68</v>
      </c>
    </row>
    <row r="53" spans="1:2">
      <c r="A53" s="10" t="s">
        <v>336</v>
      </c>
      <c r="B53" s="10" t="s">
        <v>68</v>
      </c>
    </row>
    <row r="54" spans="1:2">
      <c r="A54" s="10" t="s">
        <v>222</v>
      </c>
      <c r="B54" s="10" t="s">
        <v>68</v>
      </c>
    </row>
    <row r="55" spans="1:2">
      <c r="A55" s="10" t="s">
        <v>222</v>
      </c>
      <c r="B55" s="10" t="s">
        <v>68</v>
      </c>
    </row>
    <row r="56" spans="1:2">
      <c r="A56" s="10" t="s">
        <v>224</v>
      </c>
      <c r="B56" s="10" t="s">
        <v>68</v>
      </c>
    </row>
    <row r="57" spans="1:2">
      <c r="A57" s="10" t="s">
        <v>224</v>
      </c>
      <c r="B57" s="10" t="s">
        <v>68</v>
      </c>
    </row>
    <row r="58" spans="1:2">
      <c r="A58" s="10" t="s">
        <v>166</v>
      </c>
      <c r="B58" s="10" t="s">
        <v>68</v>
      </c>
    </row>
    <row r="59" spans="1:2">
      <c r="A59" s="10" t="s">
        <v>437</v>
      </c>
      <c r="B59" s="10" t="s">
        <v>68</v>
      </c>
    </row>
    <row r="60" spans="1:2">
      <c r="A60" s="10" t="s">
        <v>437</v>
      </c>
      <c r="B60" s="10" t="s">
        <v>68</v>
      </c>
    </row>
    <row r="61" spans="1:2">
      <c r="A61" s="10" t="s">
        <v>628</v>
      </c>
      <c r="B61" s="10" t="s">
        <v>157</v>
      </c>
    </row>
    <row r="62" spans="1:2">
      <c r="A62" s="10" t="s">
        <v>628</v>
      </c>
      <c r="B62" s="10" t="s">
        <v>157</v>
      </c>
    </row>
    <row r="63" spans="1:2">
      <c r="A63" s="10" t="s">
        <v>628</v>
      </c>
      <c r="B63" s="10" t="s">
        <v>157</v>
      </c>
    </row>
    <row r="64" spans="1:2">
      <c r="A64" s="10" t="s">
        <v>226</v>
      </c>
      <c r="B64" s="10" t="s">
        <v>68</v>
      </c>
    </row>
    <row r="65" spans="1:2">
      <c r="A65" s="10" t="s">
        <v>226</v>
      </c>
      <c r="B65" s="10" t="s">
        <v>68</v>
      </c>
    </row>
    <row r="66" spans="1:2">
      <c r="A66" s="10" t="s">
        <v>226</v>
      </c>
      <c r="B66" s="10" t="s">
        <v>68</v>
      </c>
    </row>
    <row r="67" spans="1:2">
      <c r="A67" s="10" t="s">
        <v>111</v>
      </c>
      <c r="B67" s="10" t="s">
        <v>68</v>
      </c>
    </row>
    <row r="68" spans="1:2">
      <c r="A68" s="10" t="s">
        <v>111</v>
      </c>
      <c r="B68" s="10" t="s">
        <v>68</v>
      </c>
    </row>
    <row r="69" spans="1:2">
      <c r="A69" s="10" t="s">
        <v>111</v>
      </c>
      <c r="B69" s="10" t="s">
        <v>68</v>
      </c>
    </row>
    <row r="70" spans="1:2">
      <c r="A70" s="10" t="s">
        <v>265</v>
      </c>
      <c r="B70" s="10" t="s">
        <v>68</v>
      </c>
    </row>
    <row r="71" spans="1:2">
      <c r="A71" s="10" t="s">
        <v>265</v>
      </c>
      <c r="B71" s="10" t="s">
        <v>68</v>
      </c>
    </row>
    <row r="72" spans="1:2">
      <c r="A72" s="10" t="s">
        <v>631</v>
      </c>
      <c r="B72" s="10" t="s">
        <v>68</v>
      </c>
    </row>
    <row r="73" spans="1:2">
      <c r="A73" s="10" t="s">
        <v>631</v>
      </c>
      <c r="B73" s="10" t="s">
        <v>68</v>
      </c>
    </row>
    <row r="74" spans="1:2">
      <c r="A74" s="10" t="s">
        <v>536</v>
      </c>
      <c r="B74" s="10" t="s">
        <v>68</v>
      </c>
    </row>
    <row r="75" spans="1:2">
      <c r="A75" s="10" t="s">
        <v>536</v>
      </c>
      <c r="B75" s="10" t="s">
        <v>998</v>
      </c>
    </row>
    <row r="76" spans="1:2">
      <c r="A76" s="10" t="s">
        <v>828</v>
      </c>
      <c r="B76" s="10" t="s">
        <v>998</v>
      </c>
    </row>
    <row r="77" spans="1:2">
      <c r="A77" s="10" t="s">
        <v>828</v>
      </c>
      <c r="B77" s="10" t="s">
        <v>998</v>
      </c>
    </row>
    <row r="78" spans="1:2">
      <c r="A78" s="10" t="s">
        <v>830</v>
      </c>
      <c r="B78" s="10" t="s">
        <v>998</v>
      </c>
    </row>
    <row r="79" spans="1:2">
      <c r="A79" s="10" t="s">
        <v>830</v>
      </c>
      <c r="B79" s="10" t="s">
        <v>998</v>
      </c>
    </row>
    <row r="80" spans="1:2">
      <c r="A80" s="10" t="s">
        <v>440</v>
      </c>
      <c r="B80" s="10" t="s">
        <v>68</v>
      </c>
    </row>
    <row r="81" spans="1:2">
      <c r="A81" s="10" t="s">
        <v>440</v>
      </c>
      <c r="B81" s="10" t="s">
        <v>157</v>
      </c>
    </row>
    <row r="82" spans="1:2">
      <c r="A82" s="10" t="s">
        <v>440</v>
      </c>
      <c r="B82" s="10" t="s">
        <v>68</v>
      </c>
    </row>
    <row r="83" spans="1:2">
      <c r="A83" s="10" t="s">
        <v>442</v>
      </c>
      <c r="B83" s="10" t="s">
        <v>68</v>
      </c>
    </row>
    <row r="84" spans="1:2">
      <c r="A84" s="10" t="s">
        <v>442</v>
      </c>
      <c r="B84" s="10" t="s">
        <v>68</v>
      </c>
    </row>
    <row r="85" spans="1:2">
      <c r="A85" s="10" t="s">
        <v>442</v>
      </c>
      <c r="B85" s="10" t="s">
        <v>68</v>
      </c>
    </row>
    <row r="86" spans="1:2">
      <c r="A86" s="10" t="s">
        <v>270</v>
      </c>
      <c r="B86" s="10" t="s">
        <v>157</v>
      </c>
    </row>
    <row r="87" spans="1:2">
      <c r="A87" s="10" t="s">
        <v>270</v>
      </c>
      <c r="B87" s="10" t="s">
        <v>68</v>
      </c>
    </row>
    <row r="88" spans="1:2">
      <c r="A88" s="10" t="s">
        <v>270</v>
      </c>
      <c r="B88" s="10" t="s">
        <v>68</v>
      </c>
    </row>
    <row r="89" spans="1:2">
      <c r="A89" s="10" t="s">
        <v>446</v>
      </c>
      <c r="B89" s="10" t="s">
        <v>68</v>
      </c>
    </row>
    <row r="90" spans="1:2">
      <c r="A90" s="10" t="s">
        <v>446</v>
      </c>
      <c r="B90" s="10" t="s">
        <v>68</v>
      </c>
    </row>
    <row r="91" spans="1:2">
      <c r="A91" s="10" t="s">
        <v>341</v>
      </c>
      <c r="B91" s="10" t="s">
        <v>68</v>
      </c>
    </row>
    <row r="92" spans="1:2">
      <c r="A92" s="10" t="s">
        <v>833</v>
      </c>
      <c r="B92" s="10" t="s">
        <v>998</v>
      </c>
    </row>
    <row r="93" spans="1:2">
      <c r="A93" s="10" t="s">
        <v>833</v>
      </c>
      <c r="B93" s="10" t="s">
        <v>998</v>
      </c>
    </row>
    <row r="94" spans="1:2">
      <c r="A94" s="10" t="s">
        <v>196</v>
      </c>
      <c r="B94" s="10" t="s">
        <v>157</v>
      </c>
    </row>
    <row r="95" spans="1:2">
      <c r="A95" s="10" t="s">
        <v>196</v>
      </c>
      <c r="B95" s="10" t="s">
        <v>157</v>
      </c>
    </row>
    <row r="96" spans="1:2">
      <c r="A96" s="10" t="s">
        <v>196</v>
      </c>
      <c r="B96" s="10" t="s">
        <v>157</v>
      </c>
    </row>
    <row r="97" spans="1:2">
      <c r="A97" s="10" t="s">
        <v>196</v>
      </c>
      <c r="B97" s="10" t="s">
        <v>157</v>
      </c>
    </row>
    <row r="98" spans="1:2">
      <c r="A98" s="10" t="s">
        <v>343</v>
      </c>
      <c r="B98" s="10" t="s">
        <v>68</v>
      </c>
    </row>
    <row r="99" spans="1:2">
      <c r="A99" s="10" t="s">
        <v>343</v>
      </c>
      <c r="B99" s="10" t="s">
        <v>68</v>
      </c>
    </row>
    <row r="100" spans="1:2">
      <c r="A100" s="10" t="s">
        <v>345</v>
      </c>
      <c r="B100" s="10" t="s">
        <v>68</v>
      </c>
    </row>
    <row r="101" spans="1:2">
      <c r="A101" s="10" t="s">
        <v>345</v>
      </c>
      <c r="B101" s="10" t="s">
        <v>68</v>
      </c>
    </row>
    <row r="102" spans="1:2">
      <c r="A102" s="10" t="s">
        <v>345</v>
      </c>
      <c r="B102" s="10" t="s">
        <v>68</v>
      </c>
    </row>
    <row r="103" spans="1:2">
      <c r="A103" s="10" t="s">
        <v>116</v>
      </c>
      <c r="B103" s="10" t="s">
        <v>157</v>
      </c>
    </row>
    <row r="104" spans="1:2">
      <c r="A104" s="10" t="s">
        <v>116</v>
      </c>
      <c r="B104" s="10" t="s">
        <v>157</v>
      </c>
    </row>
    <row r="105" spans="1:2">
      <c r="A105" s="10" t="s">
        <v>116</v>
      </c>
      <c r="B105" s="10" t="s">
        <v>157</v>
      </c>
    </row>
    <row r="106" spans="1:2">
      <c r="A106" s="10" t="s">
        <v>116</v>
      </c>
      <c r="B106" s="10" t="s">
        <v>157</v>
      </c>
    </row>
    <row r="107" spans="1:2">
      <c r="A107" s="10" t="s">
        <v>835</v>
      </c>
      <c r="B107" s="10" t="s">
        <v>68</v>
      </c>
    </row>
    <row r="108" spans="1:2">
      <c r="A108" s="10" t="s">
        <v>835</v>
      </c>
      <c r="B108" s="10" t="s">
        <v>68</v>
      </c>
    </row>
    <row r="109" spans="1:2">
      <c r="A109" s="10" t="s">
        <v>835</v>
      </c>
      <c r="B109" s="10" t="s">
        <v>68</v>
      </c>
    </row>
    <row r="110" spans="1:2">
      <c r="A110" s="10" t="s">
        <v>273</v>
      </c>
      <c r="B110" s="10" t="s">
        <v>68</v>
      </c>
    </row>
    <row r="111" spans="1:2">
      <c r="A111" s="10" t="s">
        <v>840</v>
      </c>
      <c r="B111" s="10" t="s">
        <v>998</v>
      </c>
    </row>
    <row r="112" spans="1:2">
      <c r="A112" s="10" t="s">
        <v>840</v>
      </c>
      <c r="B112" s="10" t="s">
        <v>998</v>
      </c>
    </row>
    <row r="113" spans="1:2">
      <c r="A113" s="10" t="s">
        <v>843</v>
      </c>
      <c r="B113" s="10" t="s">
        <v>998</v>
      </c>
    </row>
    <row r="114" spans="1:2">
      <c r="A114" s="10" t="s">
        <v>642</v>
      </c>
      <c r="B114" s="10" t="s">
        <v>68</v>
      </c>
    </row>
    <row r="115" spans="1:2">
      <c r="A115" s="10" t="s">
        <v>642</v>
      </c>
      <c r="B115" s="10" t="s">
        <v>68</v>
      </c>
    </row>
    <row r="116" spans="1:2">
      <c r="A116" s="10" t="s">
        <v>644</v>
      </c>
      <c r="B116" s="10" t="s">
        <v>68</v>
      </c>
    </row>
    <row r="117" spans="1:2">
      <c r="A117" s="10" t="s">
        <v>644</v>
      </c>
      <c r="B117" s="10" t="s">
        <v>68</v>
      </c>
    </row>
    <row r="118" spans="1:2">
      <c r="A118" s="10" t="s">
        <v>539</v>
      </c>
      <c r="B118" s="10" t="s">
        <v>68</v>
      </c>
    </row>
    <row r="119" spans="1:2">
      <c r="A119" s="10" t="s">
        <v>539</v>
      </c>
      <c r="B119" s="10" t="s">
        <v>998</v>
      </c>
    </row>
    <row r="120" spans="1:2">
      <c r="A120" s="10" t="s">
        <v>452</v>
      </c>
      <c r="B120" s="10" t="s">
        <v>157</v>
      </c>
    </row>
    <row r="121" spans="1:2">
      <c r="A121" s="10" t="s">
        <v>452</v>
      </c>
      <c r="B121" s="10" t="s">
        <v>157</v>
      </c>
    </row>
    <row r="122" spans="1:2">
      <c r="A122" s="10" t="s">
        <v>452</v>
      </c>
      <c r="B122" s="10" t="s">
        <v>157</v>
      </c>
    </row>
    <row r="123" spans="1:2">
      <c r="A123" s="10" t="s">
        <v>452</v>
      </c>
      <c r="B123" s="10" t="s">
        <v>157</v>
      </c>
    </row>
    <row r="124" spans="1:2">
      <c r="A124" s="10" t="s">
        <v>230</v>
      </c>
      <c r="B124" s="10" t="s">
        <v>68</v>
      </c>
    </row>
    <row r="125" spans="1:2">
      <c r="A125" s="10" t="s">
        <v>230</v>
      </c>
      <c r="B125" s="10" t="s">
        <v>68</v>
      </c>
    </row>
    <row r="126" spans="1:2">
      <c r="A126" s="10" t="s">
        <v>647</v>
      </c>
      <c r="B126" s="10" t="s">
        <v>68</v>
      </c>
    </row>
    <row r="127" spans="1:2">
      <c r="A127" s="10" t="s">
        <v>647</v>
      </c>
      <c r="B127" s="10" t="s">
        <v>68</v>
      </c>
    </row>
    <row r="128" spans="1:2">
      <c r="A128" s="10" t="s">
        <v>277</v>
      </c>
      <c r="B128" s="10" t="s">
        <v>68</v>
      </c>
    </row>
    <row r="129" spans="1:2">
      <c r="A129" s="10" t="s">
        <v>277</v>
      </c>
      <c r="B129" s="10" t="s">
        <v>68</v>
      </c>
    </row>
    <row r="130" spans="1:2">
      <c r="A130" s="10" t="s">
        <v>277</v>
      </c>
      <c r="B130" s="10" t="s">
        <v>68</v>
      </c>
    </row>
    <row r="131" spans="1:2">
      <c r="A131" s="10" t="s">
        <v>277</v>
      </c>
      <c r="B131" s="10" t="s">
        <v>68</v>
      </c>
    </row>
    <row r="132" spans="1:2">
      <c r="A132" s="10" t="s">
        <v>199</v>
      </c>
      <c r="B132" s="10" t="s">
        <v>68</v>
      </c>
    </row>
    <row r="133" spans="1:2">
      <c r="A133" s="10" t="s">
        <v>199</v>
      </c>
      <c r="B133" s="10" t="s">
        <v>68</v>
      </c>
    </row>
    <row r="134" spans="1:2">
      <c r="A134" s="10" t="s">
        <v>199</v>
      </c>
      <c r="B134" s="10" t="s">
        <v>68</v>
      </c>
    </row>
    <row r="135" spans="1:2">
      <c r="A135" s="10" t="s">
        <v>199</v>
      </c>
      <c r="B135" s="10" t="s">
        <v>68</v>
      </c>
    </row>
    <row r="136" spans="1:2">
      <c r="A136" s="10" t="s">
        <v>542</v>
      </c>
      <c r="B136" s="10" t="s">
        <v>68</v>
      </c>
    </row>
    <row r="137" spans="1:2">
      <c r="A137" s="10" t="s">
        <v>542</v>
      </c>
      <c r="B137" s="10" t="s">
        <v>68</v>
      </c>
    </row>
    <row r="138" spans="1:2">
      <c r="A138" s="10" t="s">
        <v>542</v>
      </c>
      <c r="B138" s="10" t="s">
        <v>998</v>
      </c>
    </row>
    <row r="139" spans="1:2">
      <c r="A139" s="10" t="s">
        <v>858</v>
      </c>
      <c r="B139" s="10" t="s">
        <v>68</v>
      </c>
    </row>
    <row r="140" spans="1:2">
      <c r="A140" s="10" t="s">
        <v>858</v>
      </c>
      <c r="B140" s="10" t="s">
        <v>68</v>
      </c>
    </row>
    <row r="141" spans="1:2">
      <c r="A141" s="10" t="s">
        <v>860</v>
      </c>
      <c r="B141" s="10" t="s">
        <v>68</v>
      </c>
    </row>
    <row r="142" spans="1:2">
      <c r="A142" s="10" t="s">
        <v>860</v>
      </c>
      <c r="B142" s="10" t="s">
        <v>68</v>
      </c>
    </row>
    <row r="143" spans="1:2">
      <c r="A143" s="10" t="s">
        <v>862</v>
      </c>
      <c r="B143" s="10" t="s">
        <v>68</v>
      </c>
    </row>
    <row r="144" spans="1:2">
      <c r="A144" s="10" t="s">
        <v>862</v>
      </c>
      <c r="B144" s="10" t="s">
        <v>68</v>
      </c>
    </row>
    <row r="145" spans="1:2">
      <c r="A145" s="10" t="s">
        <v>651</v>
      </c>
      <c r="B145" s="10" t="s">
        <v>68</v>
      </c>
    </row>
    <row r="146" spans="1:2">
      <c r="A146" s="10" t="s">
        <v>544</v>
      </c>
      <c r="B146" s="10" t="s">
        <v>68</v>
      </c>
    </row>
    <row r="147" spans="1:2">
      <c r="A147" s="10" t="s">
        <v>544</v>
      </c>
      <c r="B147" s="10" t="s">
        <v>68</v>
      </c>
    </row>
    <row r="148" spans="1:2">
      <c r="A148" s="10" t="s">
        <v>546</v>
      </c>
      <c r="B148" s="10" t="s">
        <v>157</v>
      </c>
    </row>
    <row r="149" spans="1:2">
      <c r="A149" s="10" t="s">
        <v>546</v>
      </c>
      <c r="B149" s="10" t="s">
        <v>157</v>
      </c>
    </row>
    <row r="150" spans="1:2">
      <c r="A150" s="10" t="s">
        <v>546</v>
      </c>
      <c r="B150" s="10" t="s">
        <v>157</v>
      </c>
    </row>
    <row r="151" spans="1:2">
      <c r="A151" s="10" t="s">
        <v>349</v>
      </c>
      <c r="B151" s="10" t="s">
        <v>68</v>
      </c>
    </row>
    <row r="152" spans="1:2">
      <c r="A152" s="10" t="s">
        <v>349</v>
      </c>
      <c r="B152" s="10" t="s">
        <v>68</v>
      </c>
    </row>
    <row r="153" spans="1:2">
      <c r="A153" s="10" t="s">
        <v>351</v>
      </c>
      <c r="B153" s="10" t="s">
        <v>68</v>
      </c>
    </row>
    <row r="154" spans="1:2">
      <c r="A154" s="10" t="s">
        <v>351</v>
      </c>
      <c r="B154" s="10" t="s">
        <v>68</v>
      </c>
    </row>
    <row r="155" spans="1:2">
      <c r="A155" s="10" t="s">
        <v>456</v>
      </c>
      <c r="B155" s="10" t="s">
        <v>68</v>
      </c>
    </row>
    <row r="156" spans="1:2">
      <c r="A156" s="10" t="s">
        <v>456</v>
      </c>
      <c r="B156" s="10" t="s">
        <v>68</v>
      </c>
    </row>
    <row r="157" spans="1:2">
      <c r="A157" s="10" t="s">
        <v>456</v>
      </c>
      <c r="B157" s="10" t="s">
        <v>68</v>
      </c>
    </row>
    <row r="158" spans="1:2">
      <c r="A158" s="10" t="s">
        <v>458</v>
      </c>
      <c r="B158" s="10" t="s">
        <v>157</v>
      </c>
    </row>
    <row r="159" spans="1:2">
      <c r="A159" s="10" t="s">
        <v>458</v>
      </c>
      <c r="B159" s="10" t="s">
        <v>157</v>
      </c>
    </row>
    <row r="160" spans="1:2">
      <c r="A160" s="10" t="s">
        <v>2809</v>
      </c>
      <c r="B160" s="10" t="s">
        <v>68</v>
      </c>
    </row>
    <row r="161" spans="1:2">
      <c r="A161" s="10" t="s">
        <v>866</v>
      </c>
      <c r="B161" s="10" t="s">
        <v>68</v>
      </c>
    </row>
    <row r="162" spans="1:2">
      <c r="A162" s="10" t="s">
        <v>866</v>
      </c>
      <c r="B162" s="10" t="s">
        <v>68</v>
      </c>
    </row>
    <row r="163" spans="1:2">
      <c r="A163" s="10" t="s">
        <v>866</v>
      </c>
      <c r="B163" s="10" t="s">
        <v>68</v>
      </c>
    </row>
    <row r="164" spans="1:2">
      <c r="A164" s="10" t="s">
        <v>236</v>
      </c>
      <c r="B164" s="10" t="s">
        <v>157</v>
      </c>
    </row>
    <row r="165" spans="1:2">
      <c r="A165" s="10" t="s">
        <v>236</v>
      </c>
      <c r="B165" s="10" t="s">
        <v>157</v>
      </c>
    </row>
    <row r="166" spans="1:2">
      <c r="A166" s="10" t="s">
        <v>461</v>
      </c>
      <c r="B166" s="10" t="s">
        <v>68</v>
      </c>
    </row>
    <row r="167" spans="1:2">
      <c r="A167" s="10" t="s">
        <v>461</v>
      </c>
      <c r="B167" s="10" t="s">
        <v>68</v>
      </c>
    </row>
    <row r="168" spans="1:2">
      <c r="A168" s="10" t="s">
        <v>461</v>
      </c>
      <c r="B168" s="10" t="s">
        <v>68</v>
      </c>
    </row>
    <row r="169" spans="1:2">
      <c r="A169" s="10" t="s">
        <v>355</v>
      </c>
      <c r="B169" s="10" t="s">
        <v>68</v>
      </c>
    </row>
    <row r="170" spans="1:2">
      <c r="A170" s="10" t="s">
        <v>355</v>
      </c>
      <c r="B170" s="10" t="s">
        <v>68</v>
      </c>
    </row>
    <row r="171" spans="1:2">
      <c r="A171" s="10" t="s">
        <v>358</v>
      </c>
      <c r="B171" s="10" t="s">
        <v>157</v>
      </c>
    </row>
    <row r="172" spans="1:2">
      <c r="A172" s="10" t="s">
        <v>358</v>
      </c>
      <c r="B172" s="10" t="s">
        <v>157</v>
      </c>
    </row>
    <row r="173" spans="1:2">
      <c r="A173" s="10" t="s">
        <v>358</v>
      </c>
      <c r="B173" s="10" t="s">
        <v>157</v>
      </c>
    </row>
    <row r="174" spans="1:2">
      <c r="A174" s="10" t="s">
        <v>238</v>
      </c>
      <c r="B174" s="10" t="s">
        <v>68</v>
      </c>
    </row>
    <row r="175" spans="1:2">
      <c r="A175" s="10" t="s">
        <v>360</v>
      </c>
      <c r="B175" s="10" t="s">
        <v>68</v>
      </c>
    </row>
    <row r="176" spans="1:2">
      <c r="A176" s="10" t="s">
        <v>360</v>
      </c>
      <c r="B176" s="10" t="s">
        <v>68</v>
      </c>
    </row>
    <row r="177" spans="1:2">
      <c r="A177" s="10" t="s">
        <v>360</v>
      </c>
      <c r="B177" s="10" t="s">
        <v>68</v>
      </c>
    </row>
    <row r="178" spans="1:2">
      <c r="A178" s="10" t="s">
        <v>658</v>
      </c>
      <c r="B178" s="10" t="s">
        <v>68</v>
      </c>
    </row>
    <row r="179" spans="1:2">
      <c r="A179" s="10" t="s">
        <v>658</v>
      </c>
      <c r="B179" s="10" t="s">
        <v>68</v>
      </c>
    </row>
    <row r="180" spans="1:2">
      <c r="A180" s="10" t="s">
        <v>870</v>
      </c>
      <c r="B180" s="10" t="s">
        <v>68</v>
      </c>
    </row>
    <row r="181" spans="1:2">
      <c r="A181" s="10" t="s">
        <v>870</v>
      </c>
      <c r="B181" s="10" t="s">
        <v>68</v>
      </c>
    </row>
    <row r="182" spans="1:2">
      <c r="A182" s="10" t="s">
        <v>364</v>
      </c>
      <c r="B182" s="10" t="s">
        <v>68</v>
      </c>
    </row>
    <row r="183" spans="1:2">
      <c r="A183" s="10" t="s">
        <v>364</v>
      </c>
      <c r="B183" s="10" t="s">
        <v>68</v>
      </c>
    </row>
    <row r="184" spans="1:2">
      <c r="A184" s="10" t="s">
        <v>364</v>
      </c>
      <c r="B184" s="10" t="s">
        <v>68</v>
      </c>
    </row>
    <row r="185" spans="1:2">
      <c r="A185" s="10" t="s">
        <v>435</v>
      </c>
      <c r="B185" s="10" t="s">
        <v>68</v>
      </c>
    </row>
    <row r="186" spans="1:2">
      <c r="A186" s="10" t="s">
        <v>435</v>
      </c>
      <c r="B186" s="10" t="s">
        <v>68</v>
      </c>
    </row>
    <row r="187" spans="1:2">
      <c r="A187" s="10" t="s">
        <v>435</v>
      </c>
      <c r="B187" s="10" t="s">
        <v>68</v>
      </c>
    </row>
    <row r="188" spans="1:2">
      <c r="A188" s="10" t="s">
        <v>367</v>
      </c>
      <c r="B188" s="10" t="s">
        <v>68</v>
      </c>
    </row>
    <row r="189" spans="1:2">
      <c r="A189" s="10" t="s">
        <v>367</v>
      </c>
      <c r="B189" s="10" t="s">
        <v>68</v>
      </c>
    </row>
    <row r="190" spans="1:2">
      <c r="A190" s="10" t="s">
        <v>367</v>
      </c>
      <c r="B190" s="10" t="s">
        <v>68</v>
      </c>
    </row>
    <row r="191" spans="1:2">
      <c r="A191" s="10" t="s">
        <v>872</v>
      </c>
      <c r="B191" s="10" t="s">
        <v>68</v>
      </c>
    </row>
    <row r="192" spans="1:2">
      <c r="A192" s="10" t="s">
        <v>872</v>
      </c>
      <c r="B192" s="10" t="s">
        <v>68</v>
      </c>
    </row>
    <row r="193" spans="1:2">
      <c r="A193" s="10" t="s">
        <v>872</v>
      </c>
      <c r="B193" s="10" t="s">
        <v>68</v>
      </c>
    </row>
    <row r="194" spans="1:2">
      <c r="A194" s="10" t="s">
        <v>466</v>
      </c>
      <c r="B194" s="10" t="s">
        <v>157</v>
      </c>
    </row>
    <row r="195" spans="1:2">
      <c r="A195" s="10" t="s">
        <v>466</v>
      </c>
      <c r="B195" s="10" t="s">
        <v>157</v>
      </c>
    </row>
    <row r="196" spans="1:2">
      <c r="A196" s="10" t="s">
        <v>874</v>
      </c>
      <c r="B196" s="10" t="s">
        <v>157</v>
      </c>
    </row>
    <row r="197" spans="1:2">
      <c r="A197" s="10" t="s">
        <v>874</v>
      </c>
      <c r="B197" s="10" t="s">
        <v>157</v>
      </c>
    </row>
    <row r="198" spans="1:2">
      <c r="A198" s="10" t="s">
        <v>874</v>
      </c>
      <c r="B198" s="10" t="s">
        <v>157</v>
      </c>
    </row>
    <row r="199" spans="1:2">
      <c r="A199" s="10" t="s">
        <v>877</v>
      </c>
      <c r="B199" s="10" t="s">
        <v>68</v>
      </c>
    </row>
    <row r="200" spans="1:2">
      <c r="A200" s="10" t="s">
        <v>559</v>
      </c>
      <c r="B200" s="10" t="s">
        <v>68</v>
      </c>
    </row>
    <row r="201" spans="1:2">
      <c r="A201" s="10" t="s">
        <v>559</v>
      </c>
      <c r="B201" s="10" t="s">
        <v>998</v>
      </c>
    </row>
    <row r="202" spans="1:2">
      <c r="A202" s="10" t="s">
        <v>559</v>
      </c>
      <c r="B202" s="10" t="s">
        <v>998</v>
      </c>
    </row>
    <row r="203" spans="1:2">
      <c r="A203" s="10" t="s">
        <v>241</v>
      </c>
      <c r="B203" s="10" t="s">
        <v>157</v>
      </c>
    </row>
    <row r="204" spans="1:2">
      <c r="A204" s="10" t="s">
        <v>468</v>
      </c>
      <c r="B204" s="10" t="s">
        <v>68</v>
      </c>
    </row>
    <row r="205" spans="1:2">
      <c r="A205" s="10" t="s">
        <v>468</v>
      </c>
      <c r="B205" s="10" t="s">
        <v>68</v>
      </c>
    </row>
    <row r="206" spans="1:2">
      <c r="A206" s="10" t="s">
        <v>468</v>
      </c>
      <c r="B206" s="10" t="s">
        <v>68</v>
      </c>
    </row>
    <row r="207" spans="1:2">
      <c r="A207" s="10" t="s">
        <v>468</v>
      </c>
      <c r="B207" s="10" t="s">
        <v>68</v>
      </c>
    </row>
    <row r="208" spans="1:2">
      <c r="A208" s="10" t="s">
        <v>881</v>
      </c>
      <c r="B208" s="10" t="s">
        <v>998</v>
      </c>
    </row>
    <row r="209" spans="1:2">
      <c r="A209" s="10" t="s">
        <v>881</v>
      </c>
      <c r="B209" s="10" t="s">
        <v>998</v>
      </c>
    </row>
    <row r="210" spans="1:2">
      <c r="A210" s="10" t="s">
        <v>883</v>
      </c>
      <c r="B210" s="10" t="s">
        <v>998</v>
      </c>
    </row>
    <row r="211" spans="1:2">
      <c r="A211" s="10" t="s">
        <v>883</v>
      </c>
      <c r="B211" s="10" t="s">
        <v>998</v>
      </c>
    </row>
    <row r="212" spans="1:2">
      <c r="A212" s="10" t="s">
        <v>885</v>
      </c>
      <c r="B212" s="10" t="s">
        <v>68</v>
      </c>
    </row>
    <row r="213" spans="1:2">
      <c r="A213" s="10" t="s">
        <v>885</v>
      </c>
      <c r="B213" s="10" t="s">
        <v>68</v>
      </c>
    </row>
    <row r="214" spans="1:2">
      <c r="A214" s="10" t="s">
        <v>662</v>
      </c>
      <c r="B214" s="10" t="s">
        <v>68</v>
      </c>
    </row>
    <row r="215" spans="1:2">
      <c r="A215" s="10" t="s">
        <v>662</v>
      </c>
      <c r="B215" s="10" t="s">
        <v>68</v>
      </c>
    </row>
    <row r="216" spans="1:2">
      <c r="A216" s="10" t="s">
        <v>662</v>
      </c>
      <c r="B216" s="10" t="s">
        <v>68</v>
      </c>
    </row>
    <row r="217" spans="1:2">
      <c r="A217" s="10" t="s">
        <v>664</v>
      </c>
      <c r="B217" s="10" t="s">
        <v>68</v>
      </c>
    </row>
    <row r="218" spans="1:2">
      <c r="A218" s="10" t="s">
        <v>664</v>
      </c>
      <c r="B218" s="10" t="s">
        <v>68</v>
      </c>
    </row>
    <row r="219" spans="1:2">
      <c r="A219" s="10" t="s">
        <v>664</v>
      </c>
      <c r="B219" s="10" t="s">
        <v>68</v>
      </c>
    </row>
    <row r="220" spans="1:2">
      <c r="A220" s="10" t="s">
        <v>473</v>
      </c>
      <c r="B220" s="10" t="s">
        <v>157</v>
      </c>
    </row>
    <row r="221" spans="1:2">
      <c r="A221" s="10" t="s">
        <v>476</v>
      </c>
      <c r="B221" s="10" t="s">
        <v>68</v>
      </c>
    </row>
    <row r="222" spans="1:2">
      <c r="A222" s="10" t="s">
        <v>476</v>
      </c>
      <c r="B222" s="10" t="s">
        <v>68</v>
      </c>
    </row>
    <row r="223" spans="1:2">
      <c r="A223" s="10" t="s">
        <v>476</v>
      </c>
      <c r="B223" s="10" t="s">
        <v>68</v>
      </c>
    </row>
    <row r="224" spans="1:2">
      <c r="A224" s="10" t="s">
        <v>671</v>
      </c>
      <c r="B224" s="10" t="s">
        <v>68</v>
      </c>
    </row>
    <row r="225" spans="1:2">
      <c r="A225" s="10" t="s">
        <v>671</v>
      </c>
      <c r="B225" s="10" t="s">
        <v>68</v>
      </c>
    </row>
    <row r="226" spans="1:2">
      <c r="A226" s="10" t="s">
        <v>671</v>
      </c>
      <c r="B226" s="10" t="s">
        <v>68</v>
      </c>
    </row>
    <row r="227" spans="1:2">
      <c r="A227" s="10" t="s">
        <v>673</v>
      </c>
      <c r="B227" s="10" t="s">
        <v>68</v>
      </c>
    </row>
    <row r="228" spans="1:2">
      <c r="A228" s="10" t="s">
        <v>2159</v>
      </c>
      <c r="B228" s="10" t="s">
        <v>68</v>
      </c>
    </row>
    <row r="229" spans="1:2">
      <c r="A229" s="10" t="s">
        <v>2164</v>
      </c>
      <c r="B229" s="10" t="s">
        <v>68</v>
      </c>
    </row>
    <row r="230" spans="1:2">
      <c r="A230" s="10" t="s">
        <v>2810</v>
      </c>
      <c r="B230" s="10" t="s">
        <v>68</v>
      </c>
    </row>
    <row r="231" spans="1:2">
      <c r="A231" s="10" t="s">
        <v>564</v>
      </c>
      <c r="B231" s="10" t="s">
        <v>68</v>
      </c>
    </row>
    <row r="232" spans="1:2">
      <c r="A232" s="10" t="s">
        <v>564</v>
      </c>
      <c r="B232" s="10" t="s">
        <v>68</v>
      </c>
    </row>
    <row r="233" spans="1:2">
      <c r="A233" s="10" t="s">
        <v>245</v>
      </c>
      <c r="B233" s="10" t="s">
        <v>68</v>
      </c>
    </row>
    <row r="234" spans="1:2">
      <c r="A234" s="10" t="s">
        <v>245</v>
      </c>
      <c r="B234" s="10" t="s">
        <v>998</v>
      </c>
    </row>
    <row r="235" spans="1:2">
      <c r="A235" s="10" t="s">
        <v>568</v>
      </c>
      <c r="B235" s="10" t="s">
        <v>157</v>
      </c>
    </row>
    <row r="236" spans="1:2">
      <c r="A236" s="10" t="s">
        <v>568</v>
      </c>
      <c r="B236" s="10" t="s">
        <v>157</v>
      </c>
    </row>
    <row r="237" spans="1:2">
      <c r="A237" s="10" t="s">
        <v>179</v>
      </c>
      <c r="B237" s="10" t="s">
        <v>157</v>
      </c>
    </row>
    <row r="238" spans="1:2">
      <c r="A238" s="10" t="s">
        <v>179</v>
      </c>
      <c r="B238" s="10" t="s">
        <v>157</v>
      </c>
    </row>
    <row r="239" spans="1:2">
      <c r="A239" s="10" t="s">
        <v>893</v>
      </c>
      <c r="B239" s="10" t="s">
        <v>68</v>
      </c>
    </row>
    <row r="240" spans="1:2">
      <c r="A240" s="10" t="s">
        <v>248</v>
      </c>
      <c r="B240" s="10" t="s">
        <v>68</v>
      </c>
    </row>
    <row r="241" spans="1:2">
      <c r="A241" s="10" t="s">
        <v>248</v>
      </c>
      <c r="B241" s="10" t="s">
        <v>68</v>
      </c>
    </row>
    <row r="242" spans="1:2">
      <c r="A242" s="10" t="s">
        <v>248</v>
      </c>
      <c r="B242" s="10" t="s">
        <v>68</v>
      </c>
    </row>
    <row r="243" spans="1:2">
      <c r="A243" s="10" t="s">
        <v>374</v>
      </c>
      <c r="B243" s="10" t="s">
        <v>68</v>
      </c>
    </row>
    <row r="244" spans="1:2">
      <c r="A244" s="10" t="s">
        <v>374</v>
      </c>
      <c r="B244" s="10" t="s">
        <v>68</v>
      </c>
    </row>
    <row r="245" spans="1:2">
      <c r="A245" s="10" t="s">
        <v>376</v>
      </c>
      <c r="B245" s="10" t="s">
        <v>68</v>
      </c>
    </row>
    <row r="246" spans="1:2">
      <c r="A246" s="10" t="s">
        <v>376</v>
      </c>
      <c r="B246" s="10" t="s">
        <v>68</v>
      </c>
    </row>
    <row r="247" spans="1:2">
      <c r="A247" s="10" t="s">
        <v>378</v>
      </c>
      <c r="B247" s="10" t="s">
        <v>68</v>
      </c>
    </row>
    <row r="248" spans="1:2">
      <c r="A248" s="10" t="s">
        <v>378</v>
      </c>
      <c r="B248" s="10" t="s">
        <v>68</v>
      </c>
    </row>
    <row r="249" spans="1:2">
      <c r="A249" s="10" t="s">
        <v>681</v>
      </c>
      <c r="B249" s="10" t="s">
        <v>157</v>
      </c>
    </row>
    <row r="250" spans="1:2">
      <c r="A250" s="10" t="s">
        <v>681</v>
      </c>
      <c r="B250" s="10" t="s">
        <v>157</v>
      </c>
    </row>
    <row r="251" spans="1:2">
      <c r="A251" s="10" t="s">
        <v>681</v>
      </c>
      <c r="B251" s="10" t="s">
        <v>157</v>
      </c>
    </row>
    <row r="252" spans="1:2">
      <c r="A252" s="10" t="s">
        <v>898</v>
      </c>
      <c r="B252" s="10" t="s">
        <v>68</v>
      </c>
    </row>
    <row r="253" spans="1:2">
      <c r="A253" s="10" t="s">
        <v>898</v>
      </c>
      <c r="B253" s="10" t="s">
        <v>68</v>
      </c>
    </row>
    <row r="254" spans="1:2">
      <c r="A254" s="10" t="s">
        <v>898</v>
      </c>
      <c r="B254" s="10" t="s">
        <v>68</v>
      </c>
    </row>
    <row r="255" spans="1:2">
      <c r="A255" s="10" t="s">
        <v>380</v>
      </c>
      <c r="B255" s="10" t="s">
        <v>68</v>
      </c>
    </row>
    <row r="256" spans="1:2">
      <c r="A256" s="10" t="s">
        <v>380</v>
      </c>
      <c r="B256" s="10" t="s">
        <v>68</v>
      </c>
    </row>
    <row r="257" spans="1:2">
      <c r="A257" s="10" t="s">
        <v>380</v>
      </c>
      <c r="B257" s="10" t="s">
        <v>68</v>
      </c>
    </row>
    <row r="258" spans="1:2">
      <c r="A258" s="10" t="s">
        <v>380</v>
      </c>
      <c r="B258" s="10" t="s">
        <v>68</v>
      </c>
    </row>
    <row r="259" spans="1:2">
      <c r="A259" s="10" t="s">
        <v>684</v>
      </c>
      <c r="B259" s="10" t="s">
        <v>998</v>
      </c>
    </row>
    <row r="260" spans="1:2">
      <c r="A260" s="10" t="s">
        <v>570</v>
      </c>
      <c r="B260" s="10" t="s">
        <v>68</v>
      </c>
    </row>
    <row r="261" spans="1:2">
      <c r="A261" s="10" t="s">
        <v>570</v>
      </c>
      <c r="B261" s="10" t="s">
        <v>998</v>
      </c>
    </row>
    <row r="262" spans="1:2">
      <c r="A262" s="10" t="s">
        <v>78</v>
      </c>
      <c r="B262" s="10" t="s">
        <v>68</v>
      </c>
    </row>
    <row r="263" spans="1:2">
      <c r="A263" s="10" t="s">
        <v>152</v>
      </c>
      <c r="B263" s="10" t="s">
        <v>157</v>
      </c>
    </row>
    <row r="264" spans="1:2">
      <c r="A264" s="10" t="s">
        <v>152</v>
      </c>
      <c r="B264" s="10" t="s">
        <v>157</v>
      </c>
    </row>
    <row r="265" spans="1:2">
      <c r="A265" s="10" t="s">
        <v>152</v>
      </c>
      <c r="B265" s="10" t="s">
        <v>157</v>
      </c>
    </row>
    <row r="266" spans="1:2">
      <c r="A266" s="10" t="s">
        <v>208</v>
      </c>
      <c r="B266" s="10" t="s">
        <v>68</v>
      </c>
    </row>
    <row r="267" spans="1:2">
      <c r="A267" s="10" t="s">
        <v>208</v>
      </c>
      <c r="B267" s="10" t="s">
        <v>68</v>
      </c>
    </row>
    <row r="268" spans="1:2">
      <c r="A268" s="10" t="s">
        <v>208</v>
      </c>
      <c r="B268" s="10" t="s">
        <v>68</v>
      </c>
    </row>
    <row r="269" spans="1:2">
      <c r="A269" s="10" t="s">
        <v>252</v>
      </c>
      <c r="B269" s="10" t="s">
        <v>68</v>
      </c>
    </row>
    <row r="270" spans="1:2">
      <c r="A270" s="10" t="s">
        <v>252</v>
      </c>
      <c r="B270" s="10" t="s">
        <v>68</v>
      </c>
    </row>
    <row r="271" spans="1:2">
      <c r="A271" s="10" t="s">
        <v>252</v>
      </c>
      <c r="B271" s="10" t="s">
        <v>68</v>
      </c>
    </row>
    <row r="272" spans="1:2">
      <c r="A272" s="10" t="s">
        <v>252</v>
      </c>
      <c r="B272" s="10" t="s">
        <v>68</v>
      </c>
    </row>
    <row r="273" spans="1:2">
      <c r="A273" s="10" t="s">
        <v>690</v>
      </c>
      <c r="B273" s="10" t="s">
        <v>68</v>
      </c>
    </row>
    <row r="274" spans="1:2">
      <c r="A274" s="10" t="s">
        <v>387</v>
      </c>
      <c r="B274" s="10" t="s">
        <v>157</v>
      </c>
    </row>
    <row r="275" spans="1:2">
      <c r="A275" s="10" t="s">
        <v>387</v>
      </c>
      <c r="B275" s="10" t="s">
        <v>157</v>
      </c>
    </row>
    <row r="276" spans="1:2">
      <c r="A276" s="10" t="s">
        <v>389</v>
      </c>
      <c r="B276" s="10" t="s">
        <v>157</v>
      </c>
    </row>
    <row r="277" spans="1:2">
      <c r="A277" s="10" t="s">
        <v>389</v>
      </c>
      <c r="B277" s="10" t="s">
        <v>157</v>
      </c>
    </row>
    <row r="278" spans="1:2">
      <c r="A278" s="10" t="s">
        <v>901</v>
      </c>
      <c r="B278" s="10" t="s">
        <v>68</v>
      </c>
    </row>
    <row r="279" spans="1:2">
      <c r="A279" s="10" t="s">
        <v>901</v>
      </c>
      <c r="B279" s="10" t="s">
        <v>68</v>
      </c>
    </row>
    <row r="280" spans="1:2">
      <c r="A280" s="10" t="s">
        <v>2811</v>
      </c>
      <c r="B280" s="10" t="s">
        <v>998</v>
      </c>
    </row>
    <row r="281" spans="1:2">
      <c r="A281" s="10" t="s">
        <v>489</v>
      </c>
      <c r="B281" s="10" t="s">
        <v>68</v>
      </c>
    </row>
    <row r="282" spans="1:2">
      <c r="A282" s="10" t="s">
        <v>489</v>
      </c>
      <c r="B282" s="10" t="s">
        <v>68</v>
      </c>
    </row>
    <row r="283" spans="1:2">
      <c r="A283" s="10" t="s">
        <v>489</v>
      </c>
      <c r="B283" s="10" t="s">
        <v>68</v>
      </c>
    </row>
    <row r="284" spans="1:2">
      <c r="A284" s="10" t="s">
        <v>391</v>
      </c>
      <c r="B284" s="10" t="s">
        <v>68</v>
      </c>
    </row>
    <row r="285" spans="1:2">
      <c r="A285" s="10" t="s">
        <v>391</v>
      </c>
      <c r="B285" s="10" t="s">
        <v>68</v>
      </c>
    </row>
    <row r="286" spans="1:2">
      <c r="A286" s="10" t="s">
        <v>580</v>
      </c>
      <c r="B286" s="10" t="s">
        <v>68</v>
      </c>
    </row>
    <row r="287" spans="1:2">
      <c r="A287" s="10" t="s">
        <v>580</v>
      </c>
      <c r="B287" s="10" t="s">
        <v>68</v>
      </c>
    </row>
    <row r="288" spans="1:2">
      <c r="A288" s="10" t="s">
        <v>580</v>
      </c>
      <c r="B288" s="10" t="s">
        <v>68</v>
      </c>
    </row>
    <row r="289" spans="1:2">
      <c r="A289" s="10" t="s">
        <v>582</v>
      </c>
      <c r="B289" s="10" t="s">
        <v>68</v>
      </c>
    </row>
    <row r="290" spans="1:2">
      <c r="A290" s="10" t="s">
        <v>395</v>
      </c>
      <c r="B290" s="10" t="s">
        <v>68</v>
      </c>
    </row>
    <row r="291" spans="1:2">
      <c r="A291" s="10" t="s">
        <v>395</v>
      </c>
      <c r="B291" s="10" t="s">
        <v>68</v>
      </c>
    </row>
    <row r="292" spans="1:2">
      <c r="A292" s="10" t="s">
        <v>395</v>
      </c>
      <c r="B292" s="10" t="s">
        <v>68</v>
      </c>
    </row>
    <row r="293" spans="1:2">
      <c r="A293" s="10" t="s">
        <v>395</v>
      </c>
      <c r="B293" s="10" t="s">
        <v>68</v>
      </c>
    </row>
    <row r="294" spans="1:2">
      <c r="A294" s="10" t="s">
        <v>584</v>
      </c>
      <c r="B294" s="10" t="s">
        <v>68</v>
      </c>
    </row>
    <row r="295" spans="1:2">
      <c r="A295" s="10" t="s">
        <v>584</v>
      </c>
      <c r="B295" s="10" t="s">
        <v>68</v>
      </c>
    </row>
    <row r="296" spans="1:2">
      <c r="A296" s="10" t="s">
        <v>904</v>
      </c>
      <c r="B296" s="10" t="s">
        <v>68</v>
      </c>
    </row>
    <row r="297" spans="1:2">
      <c r="A297" s="10" t="s">
        <v>904</v>
      </c>
      <c r="B297" s="10" t="s">
        <v>68</v>
      </c>
    </row>
    <row r="298" spans="1:2">
      <c r="A298" s="10" t="s">
        <v>906</v>
      </c>
      <c r="B298" s="10" t="s">
        <v>68</v>
      </c>
    </row>
    <row r="299" spans="1:2">
      <c r="A299" s="10" t="s">
        <v>495</v>
      </c>
      <c r="B299" s="10" t="s">
        <v>68</v>
      </c>
    </row>
    <row r="300" spans="1:2">
      <c r="A300" s="10" t="s">
        <v>495</v>
      </c>
      <c r="B300" s="10" t="s">
        <v>68</v>
      </c>
    </row>
    <row r="301" spans="1:2">
      <c r="A301" s="10" t="s">
        <v>495</v>
      </c>
      <c r="B301" s="10" t="s">
        <v>68</v>
      </c>
    </row>
    <row r="302" spans="1:2">
      <c r="A302" s="10" t="s">
        <v>495</v>
      </c>
      <c r="B302" s="10" t="s">
        <v>68</v>
      </c>
    </row>
    <row r="303" spans="1:2">
      <c r="A303" s="10" t="s">
        <v>297</v>
      </c>
      <c r="B303" s="10" t="s">
        <v>157</v>
      </c>
    </row>
    <row r="304" spans="1:2">
      <c r="A304" s="10" t="s">
        <v>497</v>
      </c>
      <c r="B304" s="10" t="s">
        <v>68</v>
      </c>
    </row>
    <row r="305" spans="1:2">
      <c r="A305" s="10" t="s">
        <v>497</v>
      </c>
      <c r="B305" s="10" t="s">
        <v>68</v>
      </c>
    </row>
    <row r="306" spans="1:2">
      <c r="A306" s="10" t="s">
        <v>497</v>
      </c>
      <c r="B306" s="10" t="s">
        <v>68</v>
      </c>
    </row>
    <row r="307" spans="1:2">
      <c r="A307" s="10" t="s">
        <v>497</v>
      </c>
      <c r="B307" s="10" t="s">
        <v>68</v>
      </c>
    </row>
    <row r="308" spans="1:2">
      <c r="A308" s="10" t="s">
        <v>499</v>
      </c>
      <c r="B308" s="10" t="s">
        <v>68</v>
      </c>
    </row>
    <row r="309" spans="1:2">
      <c r="A309" s="10" t="s">
        <v>499</v>
      </c>
      <c r="B309" s="10" t="s">
        <v>68</v>
      </c>
    </row>
    <row r="310" spans="1:2">
      <c r="A310" s="10" t="s">
        <v>499</v>
      </c>
      <c r="B310" s="10" t="s">
        <v>68</v>
      </c>
    </row>
    <row r="311" spans="1:2">
      <c r="A311" s="10" t="s">
        <v>2531</v>
      </c>
      <c r="B311" s="10" t="s">
        <v>998</v>
      </c>
    </row>
    <row r="312" spans="1:2">
      <c r="A312" s="10" t="s">
        <v>2812</v>
      </c>
      <c r="B312" s="10" t="s">
        <v>998</v>
      </c>
    </row>
    <row r="313" spans="1:2">
      <c r="A313" s="10" t="s">
        <v>910</v>
      </c>
      <c r="B313" s="10" t="s">
        <v>68</v>
      </c>
    </row>
    <row r="314" spans="1:2">
      <c r="A314" s="10" t="s">
        <v>910</v>
      </c>
      <c r="B314" s="10" t="s">
        <v>68</v>
      </c>
    </row>
    <row r="315" spans="1:2">
      <c r="A315" s="10" t="s">
        <v>192</v>
      </c>
      <c r="B315" s="10" t="s">
        <v>68</v>
      </c>
    </row>
    <row r="316" spans="1:2">
      <c r="A316" s="10" t="s">
        <v>912</v>
      </c>
      <c r="B316" s="10" t="s">
        <v>157</v>
      </c>
    </row>
    <row r="317" spans="1:2">
      <c r="A317" s="10" t="s">
        <v>697</v>
      </c>
      <c r="B317" s="10" t="s">
        <v>68</v>
      </c>
    </row>
    <row r="318" spans="1:2">
      <c r="A318" s="10" t="s">
        <v>697</v>
      </c>
      <c r="B318" s="10" t="s">
        <v>68</v>
      </c>
    </row>
    <row r="319" spans="1:2">
      <c r="A319" s="10" t="s">
        <v>915</v>
      </c>
      <c r="B319" s="10" t="s">
        <v>68</v>
      </c>
    </row>
    <row r="320" spans="1:2">
      <c r="A320" s="10" t="s">
        <v>915</v>
      </c>
      <c r="B320" s="10" t="s">
        <v>68</v>
      </c>
    </row>
    <row r="321" spans="1:2">
      <c r="A321" s="10" t="s">
        <v>405</v>
      </c>
      <c r="B321" s="10" t="s">
        <v>68</v>
      </c>
    </row>
    <row r="322" spans="1:2">
      <c r="A322" s="10" t="s">
        <v>407</v>
      </c>
      <c r="B322" s="10" t="s">
        <v>68</v>
      </c>
    </row>
    <row r="323" spans="1:2">
      <c r="A323" s="10" t="s">
        <v>589</v>
      </c>
      <c r="B323" s="10" t="s">
        <v>68</v>
      </c>
    </row>
    <row r="324" spans="1:2">
      <c r="A324" s="10" t="s">
        <v>589</v>
      </c>
      <c r="B324" s="10" t="s">
        <v>68</v>
      </c>
    </row>
    <row r="325" spans="1:2">
      <c r="A325" s="10" t="s">
        <v>589</v>
      </c>
      <c r="B325" s="10" t="s">
        <v>68</v>
      </c>
    </row>
    <row r="326" spans="1:2">
      <c r="A326" s="10" t="s">
        <v>589</v>
      </c>
      <c r="B326" s="10" t="s">
        <v>68</v>
      </c>
    </row>
    <row r="327" spans="1:2">
      <c r="A327" s="10" t="s">
        <v>919</v>
      </c>
      <c r="B327" s="10" t="s">
        <v>68</v>
      </c>
    </row>
    <row r="328" spans="1:2">
      <c r="A328" s="10" t="s">
        <v>700</v>
      </c>
      <c r="B328" s="10" t="s">
        <v>68</v>
      </c>
    </row>
    <row r="329" spans="1:2">
      <c r="A329" s="10" t="s">
        <v>700</v>
      </c>
      <c r="B329" s="10" t="s">
        <v>68</v>
      </c>
    </row>
    <row r="330" spans="1:2">
      <c r="A330" s="10" t="s">
        <v>700</v>
      </c>
      <c r="B330" s="10" t="s">
        <v>68</v>
      </c>
    </row>
    <row r="331" spans="1:2">
      <c r="A331" s="10" t="s">
        <v>700</v>
      </c>
      <c r="B331" s="10" t="s">
        <v>68</v>
      </c>
    </row>
    <row r="332" spans="1:2">
      <c r="A332" s="10" t="s">
        <v>591</v>
      </c>
      <c r="B332" s="10" t="s">
        <v>68</v>
      </c>
    </row>
    <row r="333" spans="1:2">
      <c r="A333" s="10" t="s">
        <v>591</v>
      </c>
      <c r="B333" s="10" t="s">
        <v>68</v>
      </c>
    </row>
    <row r="334" spans="1:2">
      <c r="A334" s="10" t="s">
        <v>921</v>
      </c>
      <c r="B334" s="10" t="s">
        <v>998</v>
      </c>
    </row>
    <row r="335" spans="1:2">
      <c r="A335" s="10" t="s">
        <v>409</v>
      </c>
      <c r="B335" s="10" t="s">
        <v>68</v>
      </c>
    </row>
    <row r="336" spans="1:2">
      <c r="A336" s="10" t="s">
        <v>593</v>
      </c>
      <c r="B336" s="10" t="s">
        <v>68</v>
      </c>
    </row>
    <row r="337" spans="1:2">
      <c r="A337" s="10" t="s">
        <v>593</v>
      </c>
      <c r="B337" s="10" t="s">
        <v>68</v>
      </c>
    </row>
    <row r="338" spans="1:2">
      <c r="A338" s="10" t="s">
        <v>595</v>
      </c>
      <c r="B338" s="10" t="s">
        <v>68</v>
      </c>
    </row>
    <row r="339" spans="1:2">
      <c r="A339" s="10" t="s">
        <v>595</v>
      </c>
      <c r="B339" s="10" t="s">
        <v>68</v>
      </c>
    </row>
    <row r="340" spans="1:2">
      <c r="A340" s="10" t="s">
        <v>506</v>
      </c>
      <c r="B340" s="10" t="s">
        <v>68</v>
      </c>
    </row>
    <row r="341" spans="1:2">
      <c r="A341" s="10" t="s">
        <v>506</v>
      </c>
      <c r="B341" s="10" t="s">
        <v>68</v>
      </c>
    </row>
    <row r="342" spans="1:2">
      <c r="A342" s="10" t="s">
        <v>506</v>
      </c>
      <c r="B342" s="10" t="s">
        <v>68</v>
      </c>
    </row>
    <row r="343" spans="1:2">
      <c r="A343" s="10" t="s">
        <v>413</v>
      </c>
      <c r="B343" s="10" t="s">
        <v>68</v>
      </c>
    </row>
    <row r="344" spans="1:2">
      <c r="A344" s="10" t="s">
        <v>413</v>
      </c>
      <c r="B344" s="10" t="s">
        <v>68</v>
      </c>
    </row>
    <row r="345" spans="1:2">
      <c r="A345" s="10" t="s">
        <v>413</v>
      </c>
      <c r="B345" s="10" t="s">
        <v>68</v>
      </c>
    </row>
    <row r="346" spans="1:2">
      <c r="A346" s="10" t="s">
        <v>413</v>
      </c>
      <c r="B346" s="10" t="s">
        <v>68</v>
      </c>
    </row>
    <row r="347" spans="1:2">
      <c r="A347" s="10" t="s">
        <v>598</v>
      </c>
      <c r="B347" s="10" t="s">
        <v>68</v>
      </c>
    </row>
    <row r="348" spans="1:2">
      <c r="A348" s="10" t="s">
        <v>598</v>
      </c>
      <c r="B348" s="10" t="s">
        <v>68</v>
      </c>
    </row>
    <row r="349" spans="1:2">
      <c r="A349" s="10" t="s">
        <v>598</v>
      </c>
      <c r="B349" s="10" t="s">
        <v>68</v>
      </c>
    </row>
    <row r="350" spans="1:2">
      <c r="A350" s="10" t="s">
        <v>415</v>
      </c>
      <c r="B350" s="10" t="s">
        <v>157</v>
      </c>
    </row>
    <row r="351" spans="1:2">
      <c r="A351" s="10" t="s">
        <v>606</v>
      </c>
      <c r="B351" s="10" t="s">
        <v>157</v>
      </c>
    </row>
    <row r="352" spans="1:2">
      <c r="A352" s="10" t="s">
        <v>418</v>
      </c>
      <c r="B352" s="10" t="s">
        <v>68</v>
      </c>
    </row>
    <row r="353" spans="1:2">
      <c r="A353" s="10" t="s">
        <v>418</v>
      </c>
      <c r="B353" s="10" t="s">
        <v>68</v>
      </c>
    </row>
    <row r="354" spans="1:2">
      <c r="A354" s="10" t="s">
        <v>511</v>
      </c>
      <c r="B354" s="10" t="s">
        <v>157</v>
      </c>
    </row>
    <row r="355" spans="1:2">
      <c r="A355" s="10" t="s">
        <v>511</v>
      </c>
      <c r="B355" s="10" t="s">
        <v>157</v>
      </c>
    </row>
    <row r="356" spans="1:2">
      <c r="A356" s="10" t="s">
        <v>705</v>
      </c>
      <c r="B356" s="10" t="s">
        <v>157</v>
      </c>
    </row>
    <row r="357" spans="1:2">
      <c r="A357" s="10" t="s">
        <v>705</v>
      </c>
      <c r="B357" s="10" t="s">
        <v>157</v>
      </c>
    </row>
    <row r="358" spans="1:2">
      <c r="A358" s="10" t="s">
        <v>420</v>
      </c>
      <c r="B358" s="10" t="s">
        <v>157</v>
      </c>
    </row>
    <row r="359" spans="1:2">
      <c r="A359" s="10" t="s">
        <v>420</v>
      </c>
      <c r="B359" s="10" t="s">
        <v>157</v>
      </c>
    </row>
    <row r="360" spans="1:2">
      <c r="A360" s="10" t="s">
        <v>420</v>
      </c>
      <c r="B360" s="10" t="s">
        <v>157</v>
      </c>
    </row>
    <row r="361" spans="1:2">
      <c r="A361" s="10" t="s">
        <v>513</v>
      </c>
      <c r="B361" s="10" t="s">
        <v>68</v>
      </c>
    </row>
    <row r="362" spans="1:2">
      <c r="A362" s="10" t="s">
        <v>513</v>
      </c>
      <c r="B362" s="10" t="s">
        <v>68</v>
      </c>
    </row>
    <row r="363" spans="1:2">
      <c r="A363" s="10" t="s">
        <v>302</v>
      </c>
      <c r="B363" s="10" t="s">
        <v>68</v>
      </c>
    </row>
    <row r="364" spans="1:2">
      <c r="A364" s="10" t="s">
        <v>302</v>
      </c>
      <c r="B364" s="10" t="s">
        <v>68</v>
      </c>
    </row>
    <row r="365" spans="1:2">
      <c r="A365" s="10" t="s">
        <v>927</v>
      </c>
      <c r="B365" s="10" t="s">
        <v>68</v>
      </c>
    </row>
    <row r="366" spans="1:2">
      <c r="A366" s="10" t="s">
        <v>927</v>
      </c>
      <c r="B366" s="10" t="s">
        <v>68</v>
      </c>
    </row>
    <row r="367" spans="1:2">
      <c r="A367" s="10" t="s">
        <v>927</v>
      </c>
      <c r="B367" s="10" t="s">
        <v>68</v>
      </c>
    </row>
    <row r="368" spans="1:2">
      <c r="A368" s="10" t="s">
        <v>2813</v>
      </c>
      <c r="B368" s="10" t="s">
        <v>157</v>
      </c>
    </row>
    <row r="369" spans="1:2">
      <c r="A369" s="10" t="s">
        <v>2814</v>
      </c>
      <c r="B369" s="10" t="s">
        <v>157</v>
      </c>
    </row>
    <row r="370" spans="1:2">
      <c r="A370" s="10" t="s">
        <v>108</v>
      </c>
      <c r="B370" s="10" t="s">
        <v>68</v>
      </c>
    </row>
    <row r="371" spans="1:2">
      <c r="A371" s="10" t="s">
        <v>2815</v>
      </c>
      <c r="B371" s="10" t="s">
        <v>68</v>
      </c>
    </row>
    <row r="372" spans="1:2">
      <c r="A372" s="10" t="s">
        <v>140</v>
      </c>
      <c r="B372" s="10" t="s">
        <v>68</v>
      </c>
    </row>
    <row r="373" spans="1:2">
      <c r="A373" s="10" t="s">
        <v>261</v>
      </c>
      <c r="B373" s="10" t="s">
        <v>68</v>
      </c>
    </row>
    <row r="374" spans="1:2">
      <c r="A374" s="10" t="s">
        <v>142</v>
      </c>
      <c r="B374" s="10" t="s">
        <v>68</v>
      </c>
    </row>
    <row r="375" spans="1:2">
      <c r="A375" s="10" t="s">
        <v>2816</v>
      </c>
      <c r="B375" s="10" t="s">
        <v>68</v>
      </c>
    </row>
    <row r="376" spans="1:2">
      <c r="A376" s="10" t="s">
        <v>31</v>
      </c>
      <c r="B376" s="10" t="s">
        <v>157</v>
      </c>
    </row>
    <row r="377" spans="1:2">
      <c r="A377" s="10" t="s">
        <v>2817</v>
      </c>
      <c r="B377" s="10" t="s">
        <v>157</v>
      </c>
    </row>
    <row r="378" spans="1:2">
      <c r="A378" s="10" t="s">
        <v>219</v>
      </c>
      <c r="B378" s="10" t="s">
        <v>68</v>
      </c>
    </row>
    <row r="379" spans="1:2">
      <c r="A379" s="10" t="s">
        <v>219</v>
      </c>
      <c r="B379" s="10" t="s">
        <v>68</v>
      </c>
    </row>
    <row r="380" spans="1:2">
      <c r="A380" s="10" t="s">
        <v>2818</v>
      </c>
      <c r="B380" s="10" t="s">
        <v>157</v>
      </c>
    </row>
    <row r="381" spans="1:2">
      <c r="A381" s="10" t="s">
        <v>85</v>
      </c>
      <c r="B381" s="10" t="s">
        <v>157</v>
      </c>
    </row>
    <row r="382" spans="1:2">
      <c r="A382" s="10" t="s">
        <v>170</v>
      </c>
      <c r="B382" s="10" t="s">
        <v>68</v>
      </c>
    </row>
    <row r="383" spans="1:2">
      <c r="A383" s="10" t="s">
        <v>13</v>
      </c>
      <c r="B383" s="10" t="s">
        <v>157</v>
      </c>
    </row>
    <row r="384" spans="1:2">
      <c r="A384" s="10" t="s">
        <v>2819</v>
      </c>
      <c r="B384" s="10" t="s">
        <v>68</v>
      </c>
    </row>
    <row r="385" spans="1:2">
      <c r="A385" s="10" t="s">
        <v>89</v>
      </c>
      <c r="B385" s="10" t="s">
        <v>68</v>
      </c>
    </row>
    <row r="386" spans="1:2">
      <c r="A386" s="10" t="s">
        <v>89</v>
      </c>
      <c r="B386" s="10" t="s">
        <v>68</v>
      </c>
    </row>
    <row r="387" spans="1:2">
      <c r="A387" s="10" t="s">
        <v>263</v>
      </c>
      <c r="B387" s="10" t="s">
        <v>68</v>
      </c>
    </row>
    <row r="388" spans="1:2">
      <c r="A388" s="10" t="s">
        <v>263</v>
      </c>
      <c r="B388" s="10" t="s">
        <v>68</v>
      </c>
    </row>
    <row r="389" spans="1:2">
      <c r="A389" s="10" t="s">
        <v>144</v>
      </c>
      <c r="B389" s="10" t="s">
        <v>157</v>
      </c>
    </row>
    <row r="390" spans="1:2">
      <c r="A390" s="10" t="s">
        <v>113</v>
      </c>
      <c r="B390" s="10" t="s">
        <v>68</v>
      </c>
    </row>
    <row r="391" spans="1:2">
      <c r="A391" s="10" t="s">
        <v>113</v>
      </c>
      <c r="B391" s="10" t="s">
        <v>68</v>
      </c>
    </row>
    <row r="392" spans="1:2">
      <c r="A392" s="10" t="s">
        <v>172</v>
      </c>
      <c r="B392" s="10" t="s">
        <v>68</v>
      </c>
    </row>
    <row r="393" spans="1:2">
      <c r="A393" s="10" t="s">
        <v>2820</v>
      </c>
      <c r="B393" s="10" t="s">
        <v>68</v>
      </c>
    </row>
    <row r="394" spans="1:2">
      <c r="A394" s="10" t="s">
        <v>2821</v>
      </c>
      <c r="B394" s="10" t="s">
        <v>68</v>
      </c>
    </row>
    <row r="395" spans="1:2">
      <c r="A395" s="10" t="s">
        <v>2822</v>
      </c>
      <c r="B395" s="10" t="s">
        <v>157</v>
      </c>
    </row>
    <row r="396" spans="1:2">
      <c r="A396" s="10" t="s">
        <v>2823</v>
      </c>
      <c r="B396" s="10" t="s">
        <v>68</v>
      </c>
    </row>
    <row r="397" spans="1:2">
      <c r="A397" s="10" t="s">
        <v>2824</v>
      </c>
      <c r="B397" s="10" t="s">
        <v>68</v>
      </c>
    </row>
    <row r="398" spans="1:2">
      <c r="A398" s="10" t="s">
        <v>35</v>
      </c>
      <c r="B398" s="10" t="s">
        <v>157</v>
      </c>
    </row>
    <row r="399" spans="1:2">
      <c r="A399" s="10" t="s">
        <v>147</v>
      </c>
      <c r="B399" s="10" t="s">
        <v>157</v>
      </c>
    </row>
    <row r="400" spans="1:2">
      <c r="A400" s="10" t="s">
        <v>19</v>
      </c>
      <c r="B400" s="10" t="s">
        <v>157</v>
      </c>
    </row>
    <row r="401" spans="1:2">
      <c r="A401" s="10" t="s">
        <v>38</v>
      </c>
      <c r="B401" s="10" t="s">
        <v>68</v>
      </c>
    </row>
    <row r="402" spans="1:2">
      <c r="A402" s="10" t="s">
        <v>38</v>
      </c>
      <c r="B402" s="10" t="s">
        <v>68</v>
      </c>
    </row>
    <row r="403" spans="1:2">
      <c r="A403" s="10" t="s">
        <v>2825</v>
      </c>
      <c r="B403" s="10" t="s">
        <v>157</v>
      </c>
    </row>
    <row r="404" spans="1:2">
      <c r="A404" s="10" t="s">
        <v>22</v>
      </c>
      <c r="B404" s="10" t="s">
        <v>68</v>
      </c>
    </row>
    <row r="405" spans="1:2">
      <c r="A405" s="10" t="s">
        <v>22</v>
      </c>
      <c r="B405" s="10" t="s">
        <v>68</v>
      </c>
    </row>
    <row r="406" spans="1:2">
      <c r="A406" s="10" t="s">
        <v>119</v>
      </c>
      <c r="B406" s="10" t="s">
        <v>157</v>
      </c>
    </row>
    <row r="407" spans="1:2">
      <c r="A407" s="10" t="s">
        <v>41</v>
      </c>
      <c r="B407" s="10" t="s">
        <v>157</v>
      </c>
    </row>
    <row r="408" spans="1:2">
      <c r="A408" s="10" t="s">
        <v>2826</v>
      </c>
      <c r="B408" s="10" t="s">
        <v>998</v>
      </c>
    </row>
    <row r="409" spans="1:2">
      <c r="A409" s="10" t="s">
        <v>44</v>
      </c>
      <c r="B409" s="10" t="s">
        <v>157</v>
      </c>
    </row>
    <row r="410" spans="1:2">
      <c r="A410" s="10" t="s">
        <v>2827</v>
      </c>
      <c r="B410" s="10" t="s">
        <v>68</v>
      </c>
    </row>
    <row r="411" spans="1:2">
      <c r="A411" s="10" t="s">
        <v>92</v>
      </c>
      <c r="B411" s="10" t="s">
        <v>157</v>
      </c>
    </row>
    <row r="412" spans="1:2">
      <c r="A412" s="10" t="s">
        <v>47</v>
      </c>
      <c r="B412" s="10" t="s">
        <v>68</v>
      </c>
    </row>
    <row r="413" spans="1:2">
      <c r="A413" s="10" t="s">
        <v>2828</v>
      </c>
      <c r="B413" s="10" t="s">
        <v>157</v>
      </c>
    </row>
    <row r="414" spans="1:2">
      <c r="A414" s="10" t="s">
        <v>122</v>
      </c>
      <c r="B414" s="10" t="s">
        <v>68</v>
      </c>
    </row>
    <row r="415" spans="1:2">
      <c r="A415" s="10" t="s">
        <v>50</v>
      </c>
      <c r="B415" s="10" t="s">
        <v>157</v>
      </c>
    </row>
    <row r="416" spans="1:2">
      <c r="A416" s="10" t="s">
        <v>25</v>
      </c>
      <c r="B416" s="10" t="s">
        <v>68</v>
      </c>
    </row>
    <row r="417" spans="1:2">
      <c r="A417" s="10" t="s">
        <v>125</v>
      </c>
      <c r="B417" s="10" t="s">
        <v>68</v>
      </c>
    </row>
    <row r="418" spans="1:2">
      <c r="A418" s="10" t="s">
        <v>174</v>
      </c>
      <c r="B418" s="10" t="s">
        <v>68</v>
      </c>
    </row>
    <row r="419" spans="1:2">
      <c r="A419" s="10" t="s">
        <v>279</v>
      </c>
      <c r="B419" s="10" t="s">
        <v>157</v>
      </c>
    </row>
    <row r="420" spans="1:2">
      <c r="A420" s="10" t="s">
        <v>176</v>
      </c>
      <c r="B420" s="10" t="s">
        <v>68</v>
      </c>
    </row>
    <row r="421" spans="1:2">
      <c r="A421" s="10" t="s">
        <v>2829</v>
      </c>
      <c r="B421" s="10" t="s">
        <v>68</v>
      </c>
    </row>
    <row r="422" spans="1:2">
      <c r="A422" s="10" t="s">
        <v>2830</v>
      </c>
      <c r="B422" s="10" t="s">
        <v>157</v>
      </c>
    </row>
    <row r="423" spans="1:2">
      <c r="A423" s="10" t="s">
        <v>95</v>
      </c>
      <c r="B423" s="10" t="s">
        <v>157</v>
      </c>
    </row>
    <row r="424" spans="1:2">
      <c r="A424" s="10" t="s">
        <v>463</v>
      </c>
      <c r="B424" s="10" t="s">
        <v>157</v>
      </c>
    </row>
    <row r="425" spans="1:2">
      <c r="A425" s="10" t="s">
        <v>463</v>
      </c>
      <c r="B425" s="10" t="s">
        <v>157</v>
      </c>
    </row>
    <row r="426" spans="1:2">
      <c r="A426" s="10" t="s">
        <v>2831</v>
      </c>
      <c r="B426" s="10" t="s">
        <v>68</v>
      </c>
    </row>
    <row r="427" spans="1:2">
      <c r="A427" s="10" t="s">
        <v>52</v>
      </c>
      <c r="B427" s="10" t="s">
        <v>157</v>
      </c>
    </row>
    <row r="428" spans="1:2">
      <c r="A428" s="10" t="s">
        <v>127</v>
      </c>
      <c r="B428" s="10" t="s">
        <v>68</v>
      </c>
    </row>
    <row r="429" spans="1:2">
      <c r="A429" s="10" t="s">
        <v>666</v>
      </c>
      <c r="B429" s="10" t="s">
        <v>68</v>
      </c>
    </row>
    <row r="430" spans="1:2">
      <c r="A430" s="10" t="s">
        <v>668</v>
      </c>
      <c r="B430" s="10" t="s">
        <v>68</v>
      </c>
    </row>
    <row r="431" spans="1:2">
      <c r="A431" s="10" t="s">
        <v>129</v>
      </c>
      <c r="B431" s="10" t="s">
        <v>68</v>
      </c>
    </row>
    <row r="432" spans="1:2">
      <c r="A432" s="10" t="s">
        <v>2832</v>
      </c>
      <c r="B432" s="10" t="s">
        <v>157</v>
      </c>
    </row>
    <row r="433" spans="1:2">
      <c r="A433" s="10" t="s">
        <v>98</v>
      </c>
      <c r="B433" s="10" t="s">
        <v>68</v>
      </c>
    </row>
    <row r="434" spans="1:2">
      <c r="A434" s="10" t="s">
        <v>150</v>
      </c>
      <c r="B434" s="10" t="s">
        <v>157</v>
      </c>
    </row>
    <row r="435" spans="1:2">
      <c r="A435" s="10" t="s">
        <v>2833</v>
      </c>
      <c r="B435" s="10" t="s">
        <v>157</v>
      </c>
    </row>
    <row r="436" spans="1:2">
      <c r="A436" s="10" t="s">
        <v>566</v>
      </c>
      <c r="B436" s="10" t="s">
        <v>68</v>
      </c>
    </row>
    <row r="437" spans="1:2">
      <c r="A437" s="10" t="s">
        <v>202</v>
      </c>
      <c r="B437" s="10" t="s">
        <v>68</v>
      </c>
    </row>
    <row r="438" spans="1:2">
      <c r="A438" s="10" t="s">
        <v>479</v>
      </c>
      <c r="B438" s="10" t="s">
        <v>68</v>
      </c>
    </row>
    <row r="439" spans="1:2">
      <c r="A439" s="10" t="s">
        <v>55</v>
      </c>
      <c r="B439" s="10" t="s">
        <v>157</v>
      </c>
    </row>
    <row r="440" spans="1:2">
      <c r="A440" s="10" t="s">
        <v>55</v>
      </c>
      <c r="B440" s="10" t="s">
        <v>157</v>
      </c>
    </row>
    <row r="441" spans="1:2">
      <c r="A441" s="10" t="s">
        <v>204</v>
      </c>
      <c r="B441" s="10" t="s">
        <v>68</v>
      </c>
    </row>
    <row r="442" spans="1:2">
      <c r="A442" s="10" t="s">
        <v>204</v>
      </c>
      <c r="B442" s="10" t="s">
        <v>68</v>
      </c>
    </row>
    <row r="443" spans="1:2">
      <c r="A443" s="10" t="s">
        <v>132</v>
      </c>
      <c r="B443" s="10" t="s">
        <v>68</v>
      </c>
    </row>
    <row r="444" spans="1:2">
      <c r="A444" s="10" t="s">
        <v>2834</v>
      </c>
      <c r="B444" s="10" t="s">
        <v>157</v>
      </c>
    </row>
    <row r="445" spans="1:2">
      <c r="A445" s="10" t="s">
        <v>75</v>
      </c>
      <c r="B445" s="10" t="s">
        <v>157</v>
      </c>
    </row>
    <row r="446" spans="1:2">
      <c r="A446" s="10" t="s">
        <v>283</v>
      </c>
      <c r="B446" s="10" t="s">
        <v>157</v>
      </c>
    </row>
    <row r="447" spans="1:2">
      <c r="A447" s="10" t="s">
        <v>58</v>
      </c>
      <c r="B447" s="10" t="s">
        <v>68</v>
      </c>
    </row>
    <row r="448" spans="1:2">
      <c r="A448" s="10" t="s">
        <v>58</v>
      </c>
      <c r="B448" s="10" t="s">
        <v>68</v>
      </c>
    </row>
    <row r="449" spans="1:2">
      <c r="A449" s="10" t="s">
        <v>2835</v>
      </c>
      <c r="B449" s="10" t="s">
        <v>68</v>
      </c>
    </row>
    <row r="450" spans="1:2">
      <c r="A450" s="10" t="s">
        <v>2276</v>
      </c>
      <c r="B450" s="10" t="s">
        <v>157</v>
      </c>
    </row>
    <row r="451" spans="1:2">
      <c r="A451" s="10" t="s">
        <v>181</v>
      </c>
      <c r="B451" s="10" t="s">
        <v>68</v>
      </c>
    </row>
    <row r="452" spans="1:2">
      <c r="A452" s="10" t="s">
        <v>181</v>
      </c>
      <c r="B452" s="10" t="s">
        <v>157</v>
      </c>
    </row>
    <row r="453" spans="1:2">
      <c r="A453" s="10" t="s">
        <v>286</v>
      </c>
      <c r="B453" s="10" t="s">
        <v>68</v>
      </c>
    </row>
    <row r="454" spans="1:2">
      <c r="A454" s="10" t="s">
        <v>286</v>
      </c>
      <c r="B454" s="10" t="s">
        <v>68</v>
      </c>
    </row>
    <row r="455" spans="1:2">
      <c r="A455" s="10" t="s">
        <v>2836</v>
      </c>
      <c r="B455" s="10" t="s">
        <v>68</v>
      </c>
    </row>
    <row r="456" spans="1:2">
      <c r="A456" s="10" t="s">
        <v>2837</v>
      </c>
      <c r="B456" s="10" t="s">
        <v>157</v>
      </c>
    </row>
    <row r="457" spans="1:2">
      <c r="A457" s="10" t="s">
        <v>206</v>
      </c>
      <c r="B457" s="10" t="s">
        <v>68</v>
      </c>
    </row>
    <row r="458" spans="1:2">
      <c r="A458" s="10" t="s">
        <v>61</v>
      </c>
      <c r="B458" s="10" t="s">
        <v>68</v>
      </c>
    </row>
    <row r="459" spans="1:2">
      <c r="A459" s="10" t="s">
        <v>61</v>
      </c>
      <c r="B459" s="10" t="s">
        <v>157</v>
      </c>
    </row>
    <row r="460" spans="1:2">
      <c r="A460" s="10" t="s">
        <v>2838</v>
      </c>
      <c r="B460" s="10" t="s">
        <v>157</v>
      </c>
    </row>
    <row r="461" spans="1:2">
      <c r="A461" s="10" t="s">
        <v>2839</v>
      </c>
      <c r="B461" s="10" t="s">
        <v>157</v>
      </c>
    </row>
    <row r="462" spans="1:2">
      <c r="A462" s="10" t="s">
        <v>2840</v>
      </c>
      <c r="B462" s="10" t="s">
        <v>157</v>
      </c>
    </row>
    <row r="463" spans="1:2">
      <c r="A463" s="10" t="s">
        <v>2841</v>
      </c>
      <c r="B463" s="10" t="s">
        <v>157</v>
      </c>
    </row>
    <row r="464" spans="1:2">
      <c r="A464" s="10" t="s">
        <v>289</v>
      </c>
      <c r="B464" s="10" t="s">
        <v>157</v>
      </c>
    </row>
    <row r="465" spans="1:2">
      <c r="A465" s="10" t="s">
        <v>383</v>
      </c>
      <c r="B465" s="10" t="s">
        <v>157</v>
      </c>
    </row>
    <row r="466" spans="1:2">
      <c r="A466" s="10" t="s">
        <v>254</v>
      </c>
      <c r="B466" s="10" t="s">
        <v>157</v>
      </c>
    </row>
    <row r="467" spans="1:2">
      <c r="A467" s="10" t="s">
        <v>2435</v>
      </c>
      <c r="B467" s="10" t="s">
        <v>68</v>
      </c>
    </row>
    <row r="468" spans="1:2">
      <c r="A468" s="10" t="s">
        <v>188</v>
      </c>
      <c r="B468" s="10" t="s">
        <v>68</v>
      </c>
    </row>
    <row r="469" spans="1:2">
      <c r="A469" s="10" t="s">
        <v>188</v>
      </c>
      <c r="B469" s="10" t="s">
        <v>68</v>
      </c>
    </row>
    <row r="470" spans="1:2">
      <c r="A470" s="10" t="s">
        <v>190</v>
      </c>
      <c r="B470" s="10" t="s">
        <v>68</v>
      </c>
    </row>
    <row r="471" spans="1:2">
      <c r="A471" s="10" t="s">
        <v>190</v>
      </c>
      <c r="B471" s="10" t="s">
        <v>68</v>
      </c>
    </row>
    <row r="472" spans="1:2">
      <c r="A472" s="10" t="s">
        <v>190</v>
      </c>
      <c r="B472" s="10" t="s">
        <v>68</v>
      </c>
    </row>
    <row r="473" spans="1:2">
      <c r="A473" s="10" t="s">
        <v>210</v>
      </c>
      <c r="B473" s="10" t="s">
        <v>157</v>
      </c>
    </row>
    <row r="474" spans="1:2">
      <c r="A474" s="10" t="s">
        <v>80</v>
      </c>
      <c r="B474" s="10" t="s">
        <v>157</v>
      </c>
    </row>
    <row r="475" spans="1:2">
      <c r="A475" s="10" t="s">
        <v>2842</v>
      </c>
      <c r="B475" s="10" t="s">
        <v>157</v>
      </c>
    </row>
    <row r="476" spans="1:2">
      <c r="A476" s="10" t="s">
        <v>2843</v>
      </c>
      <c r="B476" s="10" t="s">
        <v>68</v>
      </c>
    </row>
    <row r="477" spans="1:2">
      <c r="A477" s="10" t="s">
        <v>192</v>
      </c>
      <c r="B477" s="10" t="s">
        <v>68</v>
      </c>
    </row>
    <row r="478" spans="1:2">
      <c r="A478" s="10" t="s">
        <v>192</v>
      </c>
      <c r="B478" s="10" t="s">
        <v>68</v>
      </c>
    </row>
    <row r="479" spans="1:2">
      <c r="A479" s="10" t="s">
        <v>28</v>
      </c>
      <c r="B479" s="10" t="s">
        <v>157</v>
      </c>
    </row>
    <row r="480" spans="1:2">
      <c r="A480" s="10" t="s">
        <v>134</v>
      </c>
      <c r="B480" s="10" t="s">
        <v>68</v>
      </c>
    </row>
    <row r="481" spans="1:2">
      <c r="A481" s="10" t="s">
        <v>212</v>
      </c>
      <c r="B481" s="10" t="s">
        <v>68</v>
      </c>
    </row>
    <row r="482" spans="1:2">
      <c r="A482" s="10" t="s">
        <v>212</v>
      </c>
      <c r="B482" s="10" t="s">
        <v>68</v>
      </c>
    </row>
    <row r="483" spans="1:2">
      <c r="A483" s="10" t="s">
        <v>214</v>
      </c>
      <c r="B483" s="10" t="s">
        <v>68</v>
      </c>
    </row>
    <row r="484" spans="1:2">
      <c r="A484" s="10" t="s">
        <v>2844</v>
      </c>
      <c r="B484" s="10" t="s">
        <v>68</v>
      </c>
    </row>
    <row r="485" spans="1:2">
      <c r="A485" s="10" t="s">
        <v>136</v>
      </c>
      <c r="B485" s="10" t="s">
        <v>68</v>
      </c>
    </row>
    <row r="486" spans="1:2">
      <c r="A486" s="10" t="s">
        <v>136</v>
      </c>
      <c r="B486" s="10" t="s">
        <v>68</v>
      </c>
    </row>
    <row r="487" spans="1:2">
      <c r="A487" s="10" t="s">
        <v>136</v>
      </c>
      <c r="B487" s="10" t="s">
        <v>68</v>
      </c>
    </row>
    <row r="488" spans="1:2">
      <c r="A488" s="10" t="s">
        <v>138</v>
      </c>
      <c r="B488" s="10" t="s">
        <v>68</v>
      </c>
    </row>
    <row r="489" spans="1:2">
      <c r="A489" s="10" t="s">
        <v>138</v>
      </c>
      <c r="B489" s="10" t="s">
        <v>68</v>
      </c>
    </row>
    <row r="490" spans="1:2">
      <c r="A490" s="10" t="s">
        <v>138</v>
      </c>
      <c r="B490" s="10" t="s">
        <v>68</v>
      </c>
    </row>
    <row r="491" spans="1:2">
      <c r="A491" s="10" t="s">
        <v>163</v>
      </c>
      <c r="B491" s="10" t="s">
        <v>68</v>
      </c>
    </row>
    <row r="492" spans="1:2">
      <c r="A492" s="10" t="s">
        <v>163</v>
      </c>
      <c r="B492" s="10" t="s">
        <v>68</v>
      </c>
    </row>
    <row r="493" spans="1:2">
      <c r="A493" s="10" t="s">
        <v>105</v>
      </c>
      <c r="B493" s="10" t="s">
        <v>68</v>
      </c>
    </row>
    <row r="494" spans="1:2">
      <c r="A494" s="10" t="s">
        <v>105</v>
      </c>
      <c r="B494" s="10" t="s">
        <v>68</v>
      </c>
    </row>
    <row r="495" spans="1:2">
      <c r="A495" s="10" t="s">
        <v>194</v>
      </c>
      <c r="B495" s="10" t="s">
        <v>68</v>
      </c>
    </row>
    <row r="496" spans="1:2">
      <c r="A496" s="10" t="s">
        <v>2845</v>
      </c>
      <c r="B496" s="10" t="s">
        <v>68</v>
      </c>
    </row>
    <row r="497" spans="1:2">
      <c r="A497" s="10" t="s">
        <v>82</v>
      </c>
      <c r="B497" s="10" t="s">
        <v>68</v>
      </c>
    </row>
    <row r="498" spans="1:2">
      <c r="A498" s="10" t="s">
        <v>63</v>
      </c>
      <c r="B498" s="10" t="s">
        <v>68</v>
      </c>
    </row>
    <row r="499" spans="1:2">
      <c r="A499" s="10" t="s">
        <v>63</v>
      </c>
      <c r="B499" s="10" t="s">
        <v>68</v>
      </c>
    </row>
    <row r="500" spans="1:2">
      <c r="A500" s="10" t="s">
        <v>2846</v>
      </c>
      <c r="B500" s="10" t="s">
        <v>157</v>
      </c>
    </row>
    <row r="501" spans="1:2">
      <c r="A501" s="10" t="s">
        <v>508</v>
      </c>
      <c r="B501" s="10" t="s">
        <v>68</v>
      </c>
    </row>
    <row r="502" spans="1:2">
      <c r="A502" s="10" t="s">
        <v>508</v>
      </c>
      <c r="B502" s="10" t="s">
        <v>68</v>
      </c>
    </row>
    <row r="503" spans="1:2">
      <c r="A503" s="10" t="s">
        <v>508</v>
      </c>
      <c r="B503" s="10" t="s">
        <v>68</v>
      </c>
    </row>
    <row r="504" spans="1:2">
      <c r="A504" s="10" t="s">
        <v>65</v>
      </c>
      <c r="B504" s="10" t="s">
        <v>157</v>
      </c>
    </row>
    <row r="505" spans="1:2">
      <c r="A505" s="10" t="s">
        <v>2847</v>
      </c>
      <c r="B505" s="10" t="s">
        <v>157</v>
      </c>
    </row>
    <row r="506" spans="1:2">
      <c r="A506" s="10" t="s">
        <v>2848</v>
      </c>
      <c r="B506" s="10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E854-0B86-4EEF-9A8E-9979D207AFFE}">
  <dimension ref="A1:B140"/>
  <sheetViews>
    <sheetView topLeftCell="A125" workbookViewId="0">
      <selection activeCell="A2" sqref="A2:B140"/>
    </sheetView>
  </sheetViews>
  <sheetFormatPr defaultRowHeight="15"/>
  <cols>
    <col min="1" max="1" width="52" bestFit="1" customWidth="1"/>
  </cols>
  <sheetData>
    <row r="1" spans="1:2">
      <c r="A1" s="9" t="s">
        <v>929</v>
      </c>
      <c r="B1" s="9" t="s">
        <v>942</v>
      </c>
    </row>
    <row r="2" spans="1:2">
      <c r="A2" s="10" t="s">
        <v>2813</v>
      </c>
      <c r="B2" s="10" t="s">
        <v>157</v>
      </c>
    </row>
    <row r="3" spans="1:2">
      <c r="A3" s="10" t="s">
        <v>2814</v>
      </c>
      <c r="B3" s="10" t="s">
        <v>157</v>
      </c>
    </row>
    <row r="4" spans="1:2">
      <c r="A4" s="10" t="s">
        <v>108</v>
      </c>
      <c r="B4" s="10" t="s">
        <v>68</v>
      </c>
    </row>
    <row r="5" spans="1:2">
      <c r="A5" s="10" t="s">
        <v>2815</v>
      </c>
      <c r="B5" s="10" t="s">
        <v>68</v>
      </c>
    </row>
    <row r="6" spans="1:2">
      <c r="A6" s="10" t="s">
        <v>140</v>
      </c>
      <c r="B6" s="10" t="s">
        <v>68</v>
      </c>
    </row>
    <row r="7" spans="1:2">
      <c r="A7" s="10" t="s">
        <v>261</v>
      </c>
      <c r="B7" s="10" t="s">
        <v>68</v>
      </c>
    </row>
    <row r="8" spans="1:2">
      <c r="A8" s="10" t="s">
        <v>142</v>
      </c>
      <c r="B8" s="10" t="s">
        <v>68</v>
      </c>
    </row>
    <row r="9" spans="1:2">
      <c r="A9" s="10" t="s">
        <v>2816</v>
      </c>
      <c r="B9" s="10" t="s">
        <v>68</v>
      </c>
    </row>
    <row r="10" spans="1:2">
      <c r="A10" s="10" t="s">
        <v>31</v>
      </c>
      <c r="B10" s="10" t="s">
        <v>157</v>
      </c>
    </row>
    <row r="11" spans="1:2">
      <c r="A11" s="10" t="s">
        <v>2817</v>
      </c>
      <c r="B11" s="10" t="s">
        <v>157</v>
      </c>
    </row>
    <row r="12" spans="1:2">
      <c r="A12" s="10" t="s">
        <v>219</v>
      </c>
      <c r="B12" s="10" t="s">
        <v>68</v>
      </c>
    </row>
    <row r="13" spans="1:2">
      <c r="A13" s="10" t="s">
        <v>219</v>
      </c>
      <c r="B13" s="10" t="s">
        <v>68</v>
      </c>
    </row>
    <row r="14" spans="1:2">
      <c r="A14" s="10" t="s">
        <v>2818</v>
      </c>
      <c r="B14" s="10" t="s">
        <v>157</v>
      </c>
    </row>
    <row r="15" spans="1:2">
      <c r="A15" s="10" t="s">
        <v>85</v>
      </c>
      <c r="B15" s="10" t="s">
        <v>157</v>
      </c>
    </row>
    <row r="16" spans="1:2">
      <c r="A16" s="10" t="s">
        <v>170</v>
      </c>
      <c r="B16" s="10" t="s">
        <v>68</v>
      </c>
    </row>
    <row r="17" spans="1:2">
      <c r="A17" s="10" t="s">
        <v>13</v>
      </c>
      <c r="B17" s="10" t="s">
        <v>157</v>
      </c>
    </row>
    <row r="18" spans="1:2">
      <c r="A18" s="10" t="s">
        <v>2819</v>
      </c>
      <c r="B18" s="10" t="s">
        <v>68</v>
      </c>
    </row>
    <row r="19" spans="1:2">
      <c r="A19" s="10" t="s">
        <v>89</v>
      </c>
      <c r="B19" s="10" t="s">
        <v>68</v>
      </c>
    </row>
    <row r="20" spans="1:2">
      <c r="A20" s="10" t="s">
        <v>89</v>
      </c>
      <c r="B20" s="10" t="s">
        <v>68</v>
      </c>
    </row>
    <row r="21" spans="1:2">
      <c r="A21" s="10" t="s">
        <v>263</v>
      </c>
      <c r="B21" s="10" t="s">
        <v>68</v>
      </c>
    </row>
    <row r="22" spans="1:2">
      <c r="A22" s="10" t="s">
        <v>263</v>
      </c>
      <c r="B22" s="10" t="s">
        <v>68</v>
      </c>
    </row>
    <row r="23" spans="1:2">
      <c r="A23" s="10" t="s">
        <v>144</v>
      </c>
      <c r="B23" s="10" t="s">
        <v>157</v>
      </c>
    </row>
    <row r="24" spans="1:2">
      <c r="A24" s="10" t="s">
        <v>113</v>
      </c>
      <c r="B24" s="10" t="s">
        <v>68</v>
      </c>
    </row>
    <row r="25" spans="1:2">
      <c r="A25" s="10" t="s">
        <v>113</v>
      </c>
      <c r="B25" s="10" t="s">
        <v>68</v>
      </c>
    </row>
    <row r="26" spans="1:2">
      <c r="A26" s="10" t="s">
        <v>172</v>
      </c>
      <c r="B26" s="10" t="s">
        <v>68</v>
      </c>
    </row>
    <row r="27" spans="1:2">
      <c r="A27" s="10" t="s">
        <v>2820</v>
      </c>
      <c r="B27" s="10" t="s">
        <v>68</v>
      </c>
    </row>
    <row r="28" spans="1:2">
      <c r="A28" s="10" t="s">
        <v>2821</v>
      </c>
      <c r="B28" s="10" t="s">
        <v>68</v>
      </c>
    </row>
    <row r="29" spans="1:2">
      <c r="A29" s="10" t="s">
        <v>2822</v>
      </c>
      <c r="B29" s="10" t="s">
        <v>157</v>
      </c>
    </row>
    <row r="30" spans="1:2">
      <c r="A30" s="10" t="s">
        <v>2823</v>
      </c>
      <c r="B30" s="10" t="s">
        <v>68</v>
      </c>
    </row>
    <row r="31" spans="1:2">
      <c r="A31" s="10" t="s">
        <v>2824</v>
      </c>
      <c r="B31" s="10" t="s">
        <v>68</v>
      </c>
    </row>
    <row r="32" spans="1:2">
      <c r="A32" s="10" t="s">
        <v>35</v>
      </c>
      <c r="B32" s="10" t="s">
        <v>157</v>
      </c>
    </row>
    <row r="33" spans="1:2">
      <c r="A33" s="10" t="s">
        <v>147</v>
      </c>
      <c r="B33" s="10" t="s">
        <v>157</v>
      </c>
    </row>
    <row r="34" spans="1:2">
      <c r="A34" s="10" t="s">
        <v>19</v>
      </c>
      <c r="B34" s="10" t="s">
        <v>157</v>
      </c>
    </row>
    <row r="35" spans="1:2">
      <c r="A35" s="10" t="s">
        <v>38</v>
      </c>
      <c r="B35" s="10" t="s">
        <v>68</v>
      </c>
    </row>
    <row r="36" spans="1:2">
      <c r="A36" s="10" t="s">
        <v>38</v>
      </c>
      <c r="B36" s="10" t="s">
        <v>68</v>
      </c>
    </row>
    <row r="37" spans="1:2">
      <c r="A37" s="10" t="s">
        <v>2825</v>
      </c>
      <c r="B37" s="10" t="s">
        <v>157</v>
      </c>
    </row>
    <row r="38" spans="1:2">
      <c r="A38" s="10" t="s">
        <v>22</v>
      </c>
      <c r="B38" s="10" t="s">
        <v>68</v>
      </c>
    </row>
    <row r="39" spans="1:2">
      <c r="A39" s="10" t="s">
        <v>22</v>
      </c>
      <c r="B39" s="10" t="s">
        <v>68</v>
      </c>
    </row>
    <row r="40" spans="1:2">
      <c r="A40" s="10" t="s">
        <v>119</v>
      </c>
      <c r="B40" s="10" t="s">
        <v>157</v>
      </c>
    </row>
    <row r="41" spans="1:2">
      <c r="A41" s="10" t="s">
        <v>41</v>
      </c>
      <c r="B41" s="10" t="s">
        <v>157</v>
      </c>
    </row>
    <row r="42" spans="1:2">
      <c r="A42" s="10" t="s">
        <v>2826</v>
      </c>
      <c r="B42" s="10" t="s">
        <v>998</v>
      </c>
    </row>
    <row r="43" spans="1:2">
      <c r="A43" s="10" t="s">
        <v>44</v>
      </c>
      <c r="B43" s="10" t="s">
        <v>157</v>
      </c>
    </row>
    <row r="44" spans="1:2">
      <c r="A44" s="10" t="s">
        <v>2827</v>
      </c>
      <c r="B44" s="10" t="s">
        <v>68</v>
      </c>
    </row>
    <row r="45" spans="1:2">
      <c r="A45" s="10" t="s">
        <v>92</v>
      </c>
      <c r="B45" s="10" t="s">
        <v>157</v>
      </c>
    </row>
    <row r="46" spans="1:2">
      <c r="A46" s="10" t="s">
        <v>47</v>
      </c>
      <c r="B46" s="10" t="s">
        <v>68</v>
      </c>
    </row>
    <row r="47" spans="1:2">
      <c r="A47" s="10" t="s">
        <v>2828</v>
      </c>
      <c r="B47" s="10" t="s">
        <v>157</v>
      </c>
    </row>
    <row r="48" spans="1:2">
      <c r="A48" s="10" t="s">
        <v>122</v>
      </c>
      <c r="B48" s="10" t="s">
        <v>68</v>
      </c>
    </row>
    <row r="49" spans="1:2">
      <c r="A49" s="10" t="s">
        <v>50</v>
      </c>
      <c r="B49" s="10" t="s">
        <v>157</v>
      </c>
    </row>
    <row r="50" spans="1:2">
      <c r="A50" s="10" t="s">
        <v>25</v>
      </c>
      <c r="B50" s="10" t="s">
        <v>68</v>
      </c>
    </row>
    <row r="51" spans="1:2">
      <c r="A51" s="10" t="s">
        <v>125</v>
      </c>
      <c r="B51" s="10" t="s">
        <v>68</v>
      </c>
    </row>
    <row r="52" spans="1:2">
      <c r="A52" s="10" t="s">
        <v>174</v>
      </c>
      <c r="B52" s="10" t="s">
        <v>68</v>
      </c>
    </row>
    <row r="53" spans="1:2">
      <c r="A53" s="10" t="s">
        <v>279</v>
      </c>
      <c r="B53" s="10" t="s">
        <v>157</v>
      </c>
    </row>
    <row r="54" spans="1:2">
      <c r="A54" s="10" t="s">
        <v>176</v>
      </c>
      <c r="B54" s="10" t="s">
        <v>68</v>
      </c>
    </row>
    <row r="55" spans="1:2">
      <c r="A55" s="10" t="s">
        <v>2829</v>
      </c>
      <c r="B55" s="10" t="s">
        <v>68</v>
      </c>
    </row>
    <row r="56" spans="1:2">
      <c r="A56" s="10" t="s">
        <v>2830</v>
      </c>
      <c r="B56" s="10" t="s">
        <v>157</v>
      </c>
    </row>
    <row r="57" spans="1:2">
      <c r="A57" s="10" t="s">
        <v>95</v>
      </c>
      <c r="B57" s="10" t="s">
        <v>157</v>
      </c>
    </row>
    <row r="58" spans="1:2">
      <c r="A58" s="10" t="s">
        <v>463</v>
      </c>
      <c r="B58" s="10" t="s">
        <v>157</v>
      </c>
    </row>
    <row r="59" spans="1:2">
      <c r="A59" s="10" t="s">
        <v>463</v>
      </c>
      <c r="B59" s="10" t="s">
        <v>157</v>
      </c>
    </row>
    <row r="60" spans="1:2">
      <c r="A60" s="10" t="s">
        <v>2831</v>
      </c>
      <c r="B60" s="10" t="s">
        <v>68</v>
      </c>
    </row>
    <row r="61" spans="1:2">
      <c r="A61" s="10" t="s">
        <v>52</v>
      </c>
      <c r="B61" s="10" t="s">
        <v>157</v>
      </c>
    </row>
    <row r="62" spans="1:2">
      <c r="A62" s="10" t="s">
        <v>127</v>
      </c>
      <c r="B62" s="10" t="s">
        <v>68</v>
      </c>
    </row>
    <row r="63" spans="1:2">
      <c r="A63" s="10" t="s">
        <v>666</v>
      </c>
      <c r="B63" s="10" t="s">
        <v>68</v>
      </c>
    </row>
    <row r="64" spans="1:2">
      <c r="A64" s="10" t="s">
        <v>668</v>
      </c>
      <c r="B64" s="10" t="s">
        <v>68</v>
      </c>
    </row>
    <row r="65" spans="1:2">
      <c r="A65" s="10" t="s">
        <v>129</v>
      </c>
      <c r="B65" s="10" t="s">
        <v>68</v>
      </c>
    </row>
    <row r="66" spans="1:2">
      <c r="A66" s="10" t="s">
        <v>2832</v>
      </c>
      <c r="B66" s="10" t="s">
        <v>157</v>
      </c>
    </row>
    <row r="67" spans="1:2">
      <c r="A67" s="10" t="s">
        <v>98</v>
      </c>
      <c r="B67" s="10" t="s">
        <v>68</v>
      </c>
    </row>
    <row r="68" spans="1:2">
      <c r="A68" s="10" t="s">
        <v>150</v>
      </c>
      <c r="B68" s="10" t="s">
        <v>157</v>
      </c>
    </row>
    <row r="69" spans="1:2">
      <c r="A69" s="10" t="s">
        <v>2833</v>
      </c>
      <c r="B69" s="10" t="s">
        <v>157</v>
      </c>
    </row>
    <row r="70" spans="1:2">
      <c r="A70" s="10" t="s">
        <v>566</v>
      </c>
      <c r="B70" s="10" t="s">
        <v>68</v>
      </c>
    </row>
    <row r="71" spans="1:2">
      <c r="A71" s="10" t="s">
        <v>202</v>
      </c>
      <c r="B71" s="10" t="s">
        <v>68</v>
      </c>
    </row>
    <row r="72" spans="1:2">
      <c r="A72" s="10" t="s">
        <v>479</v>
      </c>
      <c r="B72" s="10" t="s">
        <v>68</v>
      </c>
    </row>
    <row r="73" spans="1:2">
      <c r="A73" s="10" t="s">
        <v>55</v>
      </c>
      <c r="B73" s="10" t="s">
        <v>157</v>
      </c>
    </row>
    <row r="74" spans="1:2">
      <c r="A74" s="10" t="s">
        <v>55</v>
      </c>
      <c r="B74" s="10" t="s">
        <v>157</v>
      </c>
    </row>
    <row r="75" spans="1:2">
      <c r="A75" s="10" t="s">
        <v>204</v>
      </c>
      <c r="B75" s="10" t="s">
        <v>68</v>
      </c>
    </row>
    <row r="76" spans="1:2">
      <c r="A76" s="10" t="s">
        <v>204</v>
      </c>
      <c r="B76" s="10" t="s">
        <v>68</v>
      </c>
    </row>
    <row r="77" spans="1:2">
      <c r="A77" s="10" t="s">
        <v>132</v>
      </c>
      <c r="B77" s="10" t="s">
        <v>68</v>
      </c>
    </row>
    <row r="78" spans="1:2">
      <c r="A78" s="10" t="s">
        <v>2834</v>
      </c>
      <c r="B78" s="10" t="s">
        <v>157</v>
      </c>
    </row>
    <row r="79" spans="1:2">
      <c r="A79" s="10" t="s">
        <v>75</v>
      </c>
      <c r="B79" s="10" t="s">
        <v>157</v>
      </c>
    </row>
    <row r="80" spans="1:2">
      <c r="A80" s="10" t="s">
        <v>283</v>
      </c>
      <c r="B80" s="10" t="s">
        <v>157</v>
      </c>
    </row>
    <row r="81" spans="1:2">
      <c r="A81" s="10" t="s">
        <v>58</v>
      </c>
      <c r="B81" s="10" t="s">
        <v>68</v>
      </c>
    </row>
    <row r="82" spans="1:2">
      <c r="A82" s="10" t="s">
        <v>58</v>
      </c>
      <c r="B82" s="10" t="s">
        <v>68</v>
      </c>
    </row>
    <row r="83" spans="1:2">
      <c r="A83" s="10" t="s">
        <v>2835</v>
      </c>
      <c r="B83" s="10" t="s">
        <v>68</v>
      </c>
    </row>
    <row r="84" spans="1:2">
      <c r="A84" s="10" t="s">
        <v>2276</v>
      </c>
      <c r="B84" s="10" t="s">
        <v>157</v>
      </c>
    </row>
    <row r="85" spans="1:2">
      <c r="A85" s="10" t="s">
        <v>181</v>
      </c>
      <c r="B85" s="10" t="s">
        <v>68</v>
      </c>
    </row>
    <row r="86" spans="1:2">
      <c r="A86" s="10" t="s">
        <v>181</v>
      </c>
      <c r="B86" s="10" t="s">
        <v>157</v>
      </c>
    </row>
    <row r="87" spans="1:2">
      <c r="A87" s="10" t="s">
        <v>286</v>
      </c>
      <c r="B87" s="10" t="s">
        <v>68</v>
      </c>
    </row>
    <row r="88" spans="1:2">
      <c r="A88" s="10" t="s">
        <v>286</v>
      </c>
      <c r="B88" s="10" t="s">
        <v>68</v>
      </c>
    </row>
    <row r="89" spans="1:2">
      <c r="A89" s="10" t="s">
        <v>2836</v>
      </c>
      <c r="B89" s="10" t="s">
        <v>68</v>
      </c>
    </row>
    <row r="90" spans="1:2">
      <c r="A90" s="10" t="s">
        <v>2837</v>
      </c>
      <c r="B90" s="10" t="s">
        <v>157</v>
      </c>
    </row>
    <row r="91" spans="1:2">
      <c r="A91" s="10" t="s">
        <v>206</v>
      </c>
      <c r="B91" s="10" t="s">
        <v>68</v>
      </c>
    </row>
    <row r="92" spans="1:2">
      <c r="A92" s="10" t="s">
        <v>61</v>
      </c>
      <c r="B92" s="10" t="s">
        <v>68</v>
      </c>
    </row>
    <row r="93" spans="1:2">
      <c r="A93" s="10" t="s">
        <v>61</v>
      </c>
      <c r="B93" s="10" t="s">
        <v>157</v>
      </c>
    </row>
    <row r="94" spans="1:2">
      <c r="A94" s="10" t="s">
        <v>2838</v>
      </c>
      <c r="B94" s="10" t="s">
        <v>157</v>
      </c>
    </row>
    <row r="95" spans="1:2">
      <c r="A95" s="10" t="s">
        <v>2839</v>
      </c>
      <c r="B95" s="10" t="s">
        <v>157</v>
      </c>
    </row>
    <row r="96" spans="1:2">
      <c r="A96" s="10" t="s">
        <v>2840</v>
      </c>
      <c r="B96" s="10" t="s">
        <v>157</v>
      </c>
    </row>
    <row r="97" spans="1:2">
      <c r="A97" s="10" t="s">
        <v>2841</v>
      </c>
      <c r="B97" s="10" t="s">
        <v>157</v>
      </c>
    </row>
    <row r="98" spans="1:2">
      <c r="A98" s="10" t="s">
        <v>289</v>
      </c>
      <c r="B98" s="10" t="s">
        <v>157</v>
      </c>
    </row>
    <row r="99" spans="1:2">
      <c r="A99" s="10" t="s">
        <v>383</v>
      </c>
      <c r="B99" s="10" t="s">
        <v>157</v>
      </c>
    </row>
    <row r="100" spans="1:2">
      <c r="A100" s="10" t="s">
        <v>254</v>
      </c>
      <c r="B100" s="10" t="s">
        <v>157</v>
      </c>
    </row>
    <row r="101" spans="1:2">
      <c r="A101" s="10" t="s">
        <v>2435</v>
      </c>
      <c r="B101" s="10" t="s">
        <v>68</v>
      </c>
    </row>
    <row r="102" spans="1:2">
      <c r="A102" s="10" t="s">
        <v>188</v>
      </c>
      <c r="B102" s="10" t="s">
        <v>68</v>
      </c>
    </row>
    <row r="103" spans="1:2">
      <c r="A103" s="10" t="s">
        <v>188</v>
      </c>
      <c r="B103" s="10" t="s">
        <v>68</v>
      </c>
    </row>
    <row r="104" spans="1:2">
      <c r="A104" s="10" t="s">
        <v>190</v>
      </c>
      <c r="B104" s="10" t="s">
        <v>68</v>
      </c>
    </row>
    <row r="105" spans="1:2">
      <c r="A105" s="10" t="s">
        <v>190</v>
      </c>
      <c r="B105" s="10" t="s">
        <v>68</v>
      </c>
    </row>
    <row r="106" spans="1:2">
      <c r="A106" s="10" t="s">
        <v>190</v>
      </c>
      <c r="B106" s="10" t="s">
        <v>68</v>
      </c>
    </row>
    <row r="107" spans="1:2">
      <c r="A107" s="10" t="s">
        <v>210</v>
      </c>
      <c r="B107" s="10" t="s">
        <v>157</v>
      </c>
    </row>
    <row r="108" spans="1:2">
      <c r="A108" s="10" t="s">
        <v>80</v>
      </c>
      <c r="B108" s="10" t="s">
        <v>157</v>
      </c>
    </row>
    <row r="109" spans="1:2">
      <c r="A109" s="10" t="s">
        <v>2842</v>
      </c>
      <c r="B109" s="10" t="s">
        <v>157</v>
      </c>
    </row>
    <row r="110" spans="1:2">
      <c r="A110" s="10" t="s">
        <v>2843</v>
      </c>
      <c r="B110" s="10" t="s">
        <v>68</v>
      </c>
    </row>
    <row r="111" spans="1:2">
      <c r="A111" s="10" t="s">
        <v>192</v>
      </c>
      <c r="B111" s="10" t="s">
        <v>68</v>
      </c>
    </row>
    <row r="112" spans="1:2">
      <c r="A112" s="10" t="s">
        <v>192</v>
      </c>
      <c r="B112" s="10" t="s">
        <v>68</v>
      </c>
    </row>
    <row r="113" spans="1:2">
      <c r="A113" s="10" t="s">
        <v>28</v>
      </c>
      <c r="B113" s="10" t="s">
        <v>157</v>
      </c>
    </row>
    <row r="114" spans="1:2">
      <c r="A114" s="10" t="s">
        <v>134</v>
      </c>
      <c r="B114" s="10" t="s">
        <v>68</v>
      </c>
    </row>
    <row r="115" spans="1:2">
      <c r="A115" s="10" t="s">
        <v>212</v>
      </c>
      <c r="B115" s="10" t="s">
        <v>68</v>
      </c>
    </row>
    <row r="116" spans="1:2">
      <c r="A116" s="10" t="s">
        <v>212</v>
      </c>
      <c r="B116" s="10" t="s">
        <v>68</v>
      </c>
    </row>
    <row r="117" spans="1:2">
      <c r="A117" s="10" t="s">
        <v>214</v>
      </c>
      <c r="B117" s="10" t="s">
        <v>68</v>
      </c>
    </row>
    <row r="118" spans="1:2">
      <c r="A118" s="10" t="s">
        <v>2844</v>
      </c>
      <c r="B118" s="10" t="s">
        <v>68</v>
      </c>
    </row>
    <row r="119" spans="1:2">
      <c r="A119" s="10" t="s">
        <v>136</v>
      </c>
      <c r="B119" s="10" t="s">
        <v>68</v>
      </c>
    </row>
    <row r="120" spans="1:2">
      <c r="A120" s="10" t="s">
        <v>136</v>
      </c>
      <c r="B120" s="10" t="s">
        <v>68</v>
      </c>
    </row>
    <row r="121" spans="1:2">
      <c r="A121" s="10" t="s">
        <v>136</v>
      </c>
      <c r="B121" s="10" t="s">
        <v>68</v>
      </c>
    </row>
    <row r="122" spans="1:2">
      <c r="A122" s="10" t="s">
        <v>138</v>
      </c>
      <c r="B122" s="10" t="s">
        <v>68</v>
      </c>
    </row>
    <row r="123" spans="1:2">
      <c r="A123" s="10" t="s">
        <v>138</v>
      </c>
      <c r="B123" s="10" t="s">
        <v>68</v>
      </c>
    </row>
    <row r="124" spans="1:2">
      <c r="A124" s="10" t="s">
        <v>138</v>
      </c>
      <c r="B124" s="10" t="s">
        <v>68</v>
      </c>
    </row>
    <row r="125" spans="1:2">
      <c r="A125" s="10" t="s">
        <v>163</v>
      </c>
      <c r="B125" s="10" t="s">
        <v>68</v>
      </c>
    </row>
    <row r="126" spans="1:2">
      <c r="A126" s="10" t="s">
        <v>163</v>
      </c>
      <c r="B126" s="10" t="s">
        <v>68</v>
      </c>
    </row>
    <row r="127" spans="1:2">
      <c r="A127" s="10" t="s">
        <v>105</v>
      </c>
      <c r="B127" s="10" t="s">
        <v>68</v>
      </c>
    </row>
    <row r="128" spans="1:2">
      <c r="A128" s="10" t="s">
        <v>105</v>
      </c>
      <c r="B128" s="10" t="s">
        <v>68</v>
      </c>
    </row>
    <row r="129" spans="1:2">
      <c r="A129" s="10" t="s">
        <v>194</v>
      </c>
      <c r="B129" s="10" t="s">
        <v>68</v>
      </c>
    </row>
    <row r="130" spans="1:2">
      <c r="A130" s="10" t="s">
        <v>2845</v>
      </c>
      <c r="B130" s="10" t="s">
        <v>68</v>
      </c>
    </row>
    <row r="131" spans="1:2">
      <c r="A131" s="10" t="s">
        <v>82</v>
      </c>
      <c r="B131" s="10" t="s">
        <v>68</v>
      </c>
    </row>
    <row r="132" spans="1:2">
      <c r="A132" s="10" t="s">
        <v>63</v>
      </c>
      <c r="B132" s="10" t="s">
        <v>68</v>
      </c>
    </row>
    <row r="133" spans="1:2">
      <c r="A133" s="10" t="s">
        <v>63</v>
      </c>
      <c r="B133" s="10" t="s">
        <v>68</v>
      </c>
    </row>
    <row r="134" spans="1:2">
      <c r="A134" s="10" t="s">
        <v>2846</v>
      </c>
      <c r="B134" s="10" t="s">
        <v>157</v>
      </c>
    </row>
    <row r="135" spans="1:2">
      <c r="A135" s="10" t="s">
        <v>508</v>
      </c>
      <c r="B135" s="10" t="s">
        <v>68</v>
      </c>
    </row>
    <row r="136" spans="1:2">
      <c r="A136" s="10" t="s">
        <v>508</v>
      </c>
      <c r="B136" s="10" t="s">
        <v>68</v>
      </c>
    </row>
    <row r="137" spans="1:2">
      <c r="A137" s="10" t="s">
        <v>508</v>
      </c>
      <c r="B137" s="10" t="s">
        <v>68</v>
      </c>
    </row>
    <row r="138" spans="1:2">
      <c r="A138" s="10" t="s">
        <v>65</v>
      </c>
      <c r="B138" s="10" t="s">
        <v>157</v>
      </c>
    </row>
    <row r="139" spans="1:2">
      <c r="A139" s="10" t="s">
        <v>2847</v>
      </c>
      <c r="B139" s="10" t="s">
        <v>157</v>
      </c>
    </row>
    <row r="140" spans="1:2">
      <c r="A140" s="10" t="s">
        <v>2848</v>
      </c>
      <c r="B140" s="10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C709F457E3D4B8762D95F372B7479" ma:contentTypeVersion="13" ma:contentTypeDescription="Create a new document." ma:contentTypeScope="" ma:versionID="b70a4155146942ef2136e73765bf9f7f">
  <xsd:schema xmlns:xsd="http://www.w3.org/2001/XMLSchema" xmlns:xs="http://www.w3.org/2001/XMLSchema" xmlns:p="http://schemas.microsoft.com/office/2006/metadata/properties" xmlns:ns2="ae77c0bc-3e1a-4708-b470-0ec036f85a06" xmlns:ns3="f1acd7cb-1fae-4fe9-9fe4-c63500295fa5" targetNamespace="http://schemas.microsoft.com/office/2006/metadata/properties" ma:root="true" ma:fieldsID="a3316b06a1a0ee1272bb4e59fbbfc21b" ns2:_="" ns3:_="">
    <xsd:import namespace="ae77c0bc-3e1a-4708-b470-0ec036f85a06"/>
    <xsd:import namespace="f1acd7cb-1fae-4fe9-9fe4-c63500295f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7c0bc-3e1a-4708-b470-0ec036f85a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20e099-540f-4e49-b54d-0e500676cc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cd7cb-1fae-4fe9-9fe4-c63500295f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77c0bc-3e1a-4708-b470-0ec036f85a0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1471FB-D6D0-4B24-974A-D594C88C2A21}"/>
</file>

<file path=customXml/itemProps2.xml><?xml version="1.0" encoding="utf-8"?>
<ds:datastoreItem xmlns:ds="http://schemas.openxmlformats.org/officeDocument/2006/customXml" ds:itemID="{8244B442-F652-4FB5-B30A-E29286CDEB02}"/>
</file>

<file path=customXml/itemProps3.xml><?xml version="1.0" encoding="utf-8"?>
<ds:datastoreItem xmlns:ds="http://schemas.openxmlformats.org/officeDocument/2006/customXml" ds:itemID="{70ADB53E-3D80-4015-AF43-9E8C7B554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Spach, Elizabeth (DHCD)</dc:creator>
  <cp:keywords/>
  <dc:description/>
  <cp:lastModifiedBy/>
  <cp:revision/>
  <dcterms:created xsi:type="dcterms:W3CDTF">2024-10-08T19:02:28Z</dcterms:created>
  <dcterms:modified xsi:type="dcterms:W3CDTF">2024-10-29T13:55:14Z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0x010100FE7C709F457E3D4B8762D95F372B7479</vt:lpwstr>
  </property>
  <property fmtid="{D5CDD505-2E9C-101B-9397-08002B2CF9AE}" pid="3" name="MediaServiceImageTags">
    <vt:lpwstr/>
  </property>
</Properties>
</file>