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Z:\CR_PopEstimates\Workstation\x_Old Estimates\2021 Estimates\For website\"/>
    </mc:Choice>
  </mc:AlternateContent>
  <bookViews>
    <workbookView xWindow="0" yWindow="0" windowWidth="26760" windowHeight="13770" tabRatio="500"/>
  </bookViews>
  <sheets>
    <sheet name="Table" sheetId="1" r:id="rId1"/>
  </sheets>
  <externalReferences>
    <externalReference r:id="rId2"/>
  </externalReferences>
  <calcPr calcId="162913"/>
</workbook>
</file>

<file path=xl/calcChain.xml><?xml version="1.0" encoding="utf-8"?>
<calcChain xmlns="http://schemas.openxmlformats.org/spreadsheetml/2006/main">
  <c r="E193" i="1" l="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65" i="1"/>
  <c r="F165" i="1" s="1"/>
  <c r="E164" i="1"/>
  <c r="F164" i="1" s="1"/>
  <c r="E163" i="1"/>
  <c r="F163" i="1" s="1"/>
  <c r="E157" i="1"/>
  <c r="F157" i="1" s="1"/>
  <c r="E156" i="1"/>
  <c r="F156" i="1" s="1"/>
  <c r="E155" i="1"/>
  <c r="F155" i="1" s="1"/>
  <c r="E154" i="1"/>
  <c r="F154" i="1" s="1"/>
  <c r="E153" i="1"/>
  <c r="F153" i="1" s="1"/>
  <c r="E152" i="1"/>
  <c r="F152" i="1" s="1"/>
  <c r="E151" i="1"/>
  <c r="F151" i="1" s="1"/>
  <c r="E150" i="1"/>
  <c r="F150" i="1" s="1"/>
  <c r="E149" i="1"/>
  <c r="F149" i="1" s="1"/>
  <c r="E148" i="1"/>
  <c r="F148" i="1" s="1"/>
  <c r="E147" i="1"/>
  <c r="F147"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D5" i="1"/>
  <c r="E5" i="1" s="1"/>
  <c r="F5" i="1" s="1"/>
  <c r="E158" i="1" l="1"/>
  <c r="D166" i="1"/>
  <c r="C166" i="1"/>
  <c r="D158" i="1"/>
  <c r="C158" i="1"/>
  <c r="D140" i="1"/>
  <c r="D141" i="1"/>
  <c r="C141" i="1"/>
  <c r="C140"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E140" i="1" l="1"/>
  <c r="F140" i="1" s="1"/>
  <c r="C168" i="1"/>
  <c r="E166" i="1"/>
  <c r="F166" i="1" s="1"/>
  <c r="F158" i="1"/>
  <c r="E141" i="1"/>
  <c r="F141" i="1" s="1"/>
  <c r="D168" i="1"/>
  <c r="E168" i="1" l="1"/>
  <c r="F168" i="1" s="1"/>
</calcChain>
</file>

<file path=xl/sharedStrings.xml><?xml version="1.0" encoding="utf-8"?>
<sst xmlns="http://schemas.openxmlformats.org/spreadsheetml/2006/main" count="255" uniqueCount="230">
  <si>
    <t>17 Northern Neck</t>
  </si>
  <si>
    <t>18 Middle Peninsula</t>
  </si>
  <si>
    <t>19 Crater</t>
  </si>
  <si>
    <t>22 Accomack-Northampton</t>
  </si>
  <si>
    <t>23 Hampton Roads</t>
  </si>
  <si>
    <t>Washington</t>
  </si>
  <si>
    <t>Westmoreland</t>
  </si>
  <si>
    <t>Wise</t>
  </si>
  <si>
    <t>Wythe</t>
  </si>
  <si>
    <t>York</t>
  </si>
  <si>
    <t>Franklin City</t>
  </si>
  <si>
    <t>Richmond City</t>
  </si>
  <si>
    <t>Roanoke City</t>
  </si>
  <si>
    <t>Total Counties</t>
  </si>
  <si>
    <t>Total Cities</t>
  </si>
  <si>
    <t>Blacksburg</t>
  </si>
  <si>
    <t>Bristol combined</t>
  </si>
  <si>
    <t>Charlottesville</t>
  </si>
  <si>
    <t>Danville</t>
  </si>
  <si>
    <t>Harrisonburg</t>
  </si>
  <si>
    <t>Lynchburg</t>
  </si>
  <si>
    <t>Virginia Beach</t>
  </si>
  <si>
    <t>Winchester</t>
  </si>
  <si>
    <t>Martinsville</t>
  </si>
  <si>
    <t>Staunton</t>
  </si>
  <si>
    <t xml:space="preserve"> 1 LENOWISCO</t>
  </si>
  <si>
    <t xml:space="preserve"> 2 Cumberland Plateau</t>
  </si>
  <si>
    <t xml:space="preserve"> 3 Mount Rogers</t>
  </si>
  <si>
    <t xml:space="preserve"> 4 New River Valley</t>
  </si>
  <si>
    <t xml:space="preserve"> 5 Roanoke Valley-Alleghany</t>
  </si>
  <si>
    <t xml:space="preserve"> 6 Central Shenandoah</t>
  </si>
  <si>
    <t xml:space="preserve"> 7 Northern Shenandoah Valley</t>
  </si>
  <si>
    <t xml:space="preserve"> 8 Northern Virginia</t>
  </si>
  <si>
    <t xml:space="preserve"> 9 Rappahannock-Rapidan</t>
  </si>
  <si>
    <t>10 Thomas Jefferson</t>
  </si>
  <si>
    <t>12 West Piedmont</t>
  </si>
  <si>
    <t>13 Southside</t>
  </si>
  <si>
    <t>14 Commonwealth Regional Council</t>
  </si>
  <si>
    <t>15 Richmond Regional</t>
  </si>
  <si>
    <t>16 George Washington Regional Commission</t>
  </si>
  <si>
    <t>Locality</t>
  </si>
  <si>
    <t>Accomack</t>
  </si>
  <si>
    <t>Albemarle</t>
  </si>
  <si>
    <t>Amelia</t>
  </si>
  <si>
    <t>Amherst</t>
  </si>
  <si>
    <t>Appomattox</t>
  </si>
  <si>
    <t>Arlington</t>
  </si>
  <si>
    <t>Augusta</t>
  </si>
  <si>
    <t>Bath</t>
  </si>
  <si>
    <t>Bland</t>
  </si>
  <si>
    <t>Botetourt</t>
  </si>
  <si>
    <t>Brunswick</t>
  </si>
  <si>
    <t>Buchanan</t>
  </si>
  <si>
    <t>Buckingham</t>
  </si>
  <si>
    <t>Campbell</t>
  </si>
  <si>
    <t>Caroline</t>
  </si>
  <si>
    <t>Carroll</t>
  </si>
  <si>
    <t>Charles City</t>
  </si>
  <si>
    <t>Charlotte</t>
  </si>
  <si>
    <t>Chesterfield</t>
  </si>
  <si>
    <t>Clarke</t>
  </si>
  <si>
    <t>Craig</t>
  </si>
  <si>
    <t>Culpeper</t>
  </si>
  <si>
    <t>Cumberland</t>
  </si>
  <si>
    <t>Dickenson</t>
  </si>
  <si>
    <t>Dinwiddie</t>
  </si>
  <si>
    <t>Essex</t>
  </si>
  <si>
    <t>Fauquier</t>
  </si>
  <si>
    <t>Floyd</t>
  </si>
  <si>
    <t>Fluvanna</t>
  </si>
  <si>
    <t>Franklin</t>
  </si>
  <si>
    <t>Frederick</t>
  </si>
  <si>
    <t>Giles</t>
  </si>
  <si>
    <t>Gloucester</t>
  </si>
  <si>
    <t>Goochland</t>
  </si>
  <si>
    <t>Grayson</t>
  </si>
  <si>
    <t>Greene</t>
  </si>
  <si>
    <t>Greensville</t>
  </si>
  <si>
    <t>Halifax</t>
  </si>
  <si>
    <t>Hanover</t>
  </si>
  <si>
    <t>Henrico</t>
  </si>
  <si>
    <t>Henry</t>
  </si>
  <si>
    <t>Highland</t>
  </si>
  <si>
    <t>Isle of Wight</t>
  </si>
  <si>
    <t>James City</t>
  </si>
  <si>
    <t>King and Queen</t>
  </si>
  <si>
    <t>King George</t>
  </si>
  <si>
    <t>King William</t>
  </si>
  <si>
    <t>Lancaster</t>
  </si>
  <si>
    <t>Lee</t>
  </si>
  <si>
    <t>Loudoun</t>
  </si>
  <si>
    <t>Louisa</t>
  </si>
  <si>
    <t>Lunenburg</t>
  </si>
  <si>
    <t>Madison</t>
  </si>
  <si>
    <t>Mathews</t>
  </si>
  <si>
    <t>Mecklenburg</t>
  </si>
  <si>
    <t>Middlesex</t>
  </si>
  <si>
    <t>Nelson</t>
  </si>
  <si>
    <t>New Kent</t>
  </si>
  <si>
    <t>Northampton</t>
  </si>
  <si>
    <t>Northumberland</t>
  </si>
  <si>
    <t>Nottoway</t>
  </si>
  <si>
    <t>Orange</t>
  </si>
  <si>
    <t>Page</t>
  </si>
  <si>
    <t>Patrick</t>
  </si>
  <si>
    <t>Pittsylvania</t>
  </si>
  <si>
    <t>Powhatan</t>
  </si>
  <si>
    <t>Prince George</t>
  </si>
  <si>
    <t>Prince William</t>
  </si>
  <si>
    <t>Pulaski</t>
  </si>
  <si>
    <t>Rappahannock</t>
  </si>
  <si>
    <t>Richmond</t>
  </si>
  <si>
    <t>Roanoke</t>
  </si>
  <si>
    <t>Rockbridge</t>
  </si>
  <si>
    <t>Rockingham</t>
  </si>
  <si>
    <t>Russell</t>
  </si>
  <si>
    <t>Scott</t>
  </si>
  <si>
    <t>Shenandoah</t>
  </si>
  <si>
    <t>Smyth</t>
  </si>
  <si>
    <t>Southampton</t>
  </si>
  <si>
    <t>Spotsylvania</t>
  </si>
  <si>
    <t>Stafford</t>
  </si>
  <si>
    <t>Surry</t>
  </si>
  <si>
    <t>Sussex</t>
  </si>
  <si>
    <t>Tazewell</t>
  </si>
  <si>
    <t>Warren</t>
  </si>
  <si>
    <t>Virginia</t>
  </si>
  <si>
    <t>Alleghany</t>
  </si>
  <si>
    <t>Metropolitan Areas</t>
  </si>
  <si>
    <t>Total metropolitan</t>
  </si>
  <si>
    <t>Micropolitan  Areas</t>
  </si>
  <si>
    <t>Total micropolitan</t>
  </si>
  <si>
    <t>Neither metropolitan nor micropolitan</t>
  </si>
  <si>
    <t>FIPS Code</t>
  </si>
  <si>
    <t>Bedford</t>
  </si>
  <si>
    <t>Fairfax</t>
  </si>
  <si>
    <t>Alexandria</t>
  </si>
  <si>
    <t>Bristol</t>
  </si>
  <si>
    <t>Buena Vista</t>
  </si>
  <si>
    <t>Chesapeake</t>
  </si>
  <si>
    <t>Colonial Heights</t>
  </si>
  <si>
    <t>Covington</t>
  </si>
  <si>
    <t>Emporia</t>
  </si>
  <si>
    <t>Falls Church</t>
  </si>
  <si>
    <t>Fredericksburg</t>
  </si>
  <si>
    <t>Galax</t>
  </si>
  <si>
    <t>Hampton</t>
  </si>
  <si>
    <t>Hopewell</t>
  </si>
  <si>
    <t>Manassas</t>
  </si>
  <si>
    <t>Manassas Park</t>
  </si>
  <si>
    <t>Newport News</t>
  </si>
  <si>
    <t>Norfolk</t>
  </si>
  <si>
    <t>Norton</t>
  </si>
  <si>
    <t>Petersburg</t>
  </si>
  <si>
    <t>Poquoson</t>
  </si>
  <si>
    <t>Portsmouth</t>
  </si>
  <si>
    <t>Salem</t>
  </si>
  <si>
    <t>Suffolk</t>
  </si>
  <si>
    <t>Waynesboro</t>
  </si>
  <si>
    <t>Fairfax City</t>
  </si>
  <si>
    <t>001</t>
  </si>
  <si>
    <t>003</t>
  </si>
  <si>
    <t>005</t>
  </si>
  <si>
    <t>007</t>
  </si>
  <si>
    <t>009</t>
  </si>
  <si>
    <t>011</t>
  </si>
  <si>
    <t>013</t>
  </si>
  <si>
    <t>015</t>
  </si>
  <si>
    <t>017</t>
  </si>
  <si>
    <t>019</t>
  </si>
  <si>
    <t>021</t>
  </si>
  <si>
    <t>023</t>
  </si>
  <si>
    <t>025</t>
  </si>
  <si>
    <t>027</t>
  </si>
  <si>
    <t>029</t>
  </si>
  <si>
    <t>031</t>
  </si>
  <si>
    <t>033</t>
  </si>
  <si>
    <t>035</t>
  </si>
  <si>
    <t>036</t>
  </si>
  <si>
    <t>037</t>
  </si>
  <si>
    <t>041</t>
  </si>
  <si>
    <t>043</t>
  </si>
  <si>
    <t>045</t>
  </si>
  <si>
    <t>047</t>
  </si>
  <si>
    <t>049</t>
  </si>
  <si>
    <t>051</t>
  </si>
  <si>
    <t>053</t>
  </si>
  <si>
    <t>057</t>
  </si>
  <si>
    <t>059</t>
  </si>
  <si>
    <t>061</t>
  </si>
  <si>
    <t>063</t>
  </si>
  <si>
    <t>065</t>
  </si>
  <si>
    <t>067</t>
  </si>
  <si>
    <t>069</t>
  </si>
  <si>
    <t>071</t>
  </si>
  <si>
    <t>073</t>
  </si>
  <si>
    <t>075</t>
  </si>
  <si>
    <t>077</t>
  </si>
  <si>
    <t>079</t>
  </si>
  <si>
    <t>081</t>
  </si>
  <si>
    <t>083</t>
  </si>
  <si>
    <t>085</t>
  </si>
  <si>
    <t>087</t>
  </si>
  <si>
    <t>089</t>
  </si>
  <si>
    <t>091</t>
  </si>
  <si>
    <t>093</t>
  </si>
  <si>
    <t>095</t>
  </si>
  <si>
    <t>097</t>
  </si>
  <si>
    <t>099</t>
  </si>
  <si>
    <t>April 1, 2020 Census</t>
  </si>
  <si>
    <t>Northern Virginia</t>
  </si>
  <si>
    <t>Big Stone Gap</t>
  </si>
  <si>
    <t>Planning Districts*</t>
  </si>
  <si>
    <t>* Some counties are members of multiple PDCs</t>
  </si>
  <si>
    <r>
      <rPr>
        <b/>
        <sz val="11"/>
        <rFont val="Calibri"/>
        <family val="2"/>
      </rPr>
      <t xml:space="preserve">*IMPORTANT NOTE: </t>
    </r>
    <r>
      <rPr>
        <sz val="11"/>
        <rFont val="Calibri"/>
        <family val="2"/>
      </rPr>
      <t>Across the country, localities with relatively large college populations, including some Virginia localities, were often undercounted in the April 1st, 2020 Census Count. In order to correct this undercount, we have benchmarked the 2020 and 2021 population estimates on the Weldon Cooper Center estimates instead of the 2020 Census count for localities with populations that are comprised of over 20 percent college students. This includes Charlottesville, Harrisonburg, Lexington, Lynchburg, Montgomery County, Prince Edward County, Radford, and Williamsburg. Once the remainder of the 2020 Census data is released later this year, we will further examine the discrepancies in college town populations and make additional adjustments if needed.</t>
    </r>
  </si>
  <si>
    <t>Charlottesville*</t>
  </si>
  <si>
    <t>Harrisonburg*</t>
  </si>
  <si>
    <t>Lexington*</t>
  </si>
  <si>
    <t>Lynchburg*</t>
  </si>
  <si>
    <t>Montgomery*</t>
  </si>
  <si>
    <t>Prince Edward*</t>
  </si>
  <si>
    <t>Radford*</t>
  </si>
  <si>
    <t>Williamsburg*</t>
  </si>
  <si>
    <t>July 1, 2021 Population Estimates for Virginia and its Counties and Cities</t>
  </si>
  <si>
    <r>
      <t xml:space="preserve">Published on January 28th, 2022 by the Weldon Cooper Center for Public Service, Demographics Research Group, </t>
    </r>
    <r>
      <rPr>
        <u/>
        <sz val="11"/>
        <rFont val="Calibri"/>
        <family val="2"/>
      </rPr>
      <t>demographics.coopercenter.org</t>
    </r>
  </si>
  <si>
    <t>July 1, 2021 Estimate</t>
  </si>
  <si>
    <t>Numeric Change</t>
  </si>
  <si>
    <t>Percent Change</t>
  </si>
  <si>
    <t>11 Central Virginia</t>
  </si>
  <si>
    <t>Change since 2020 Census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</si>
</sst>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quot;$&quot;#,##0"/>
    <numFmt numFmtId="165" formatCode="0.0"/>
    <numFmt numFmtId="166" formatCode="0.0%"/>
    <numFmt numFmtId="167" formatCode="General_)"/>
  </numFmts>
  <fonts count="36">
    <font>
      <sz val="12"/>
      <name val="Arial"/>
    </font>
    <font>
      <b/>
      <sz val="16"/>
      <name val="Cambria"/>
      <family val="1"/>
    </font>
    <font>
      <sz val="8"/>
      <name val="Arial"/>
      <family val="2"/>
    </font>
    <font>
      <sz val="12"/>
      <name val="Arial"/>
      <family val="2"/>
    </font>
    <font>
      <u/>
      <sz val="11"/>
      <name val="Calibri"/>
      <family val="2"/>
    </font>
    <font>
      <sz val="9"/>
      <name val="Geneva"/>
    </font>
    <font>
      <sz val="10"/>
      <name val="Arial"/>
      <family val="2"/>
    </font>
    <font>
      <sz val="10"/>
      <name val="Geneva"/>
    </font>
    <font>
      <sz val="8"/>
      <name val="Helv"/>
    </font>
    <font>
      <sz val="11"/>
      <name val="Calibri"/>
      <family val="2"/>
    </font>
    <font>
      <b/>
      <sz val="11"/>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1"/>
      <color theme="1" tint="0.249977111117893"/>
      <name val="Calibri"/>
      <family val="2"/>
      <scheme val="minor"/>
    </font>
    <font>
      <b/>
      <sz val="11"/>
      <name val="Calibri"/>
      <family val="2"/>
      <scheme val="minor"/>
    </font>
    <font>
      <b/>
      <sz val="11"/>
      <color theme="1" tint="0.249977111117893"/>
      <name val="Calibri"/>
      <family val="2"/>
      <scheme val="minor"/>
    </font>
    <font>
      <sz val="9"/>
      <name val="Calibri"/>
      <family val="2"/>
      <scheme val="minor"/>
    </font>
    <font>
      <b/>
      <sz val="12"/>
      <color theme="3"/>
      <name val="Calibri"/>
      <family val="2"/>
      <scheme val="minor"/>
    </font>
    <font>
      <b/>
      <sz val="14"/>
      <color theme="3"/>
      <name val="Calibri"/>
      <family val="2"/>
      <scheme val="minor"/>
    </font>
    <font>
      <i/>
      <sz val="11"/>
      <color theme="3"/>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6795556505021"/>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2">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3" fillId="26" borderId="0" applyNumberFormat="0" applyBorder="0" applyAlignment="0" applyProtection="0"/>
    <xf numFmtId="0" fontId="14" fillId="27" borderId="6" applyNumberFormat="0" applyAlignment="0" applyProtection="0"/>
    <xf numFmtId="0" fontId="15" fillId="28" borderId="7" applyNumberFormat="0" applyAlignment="0" applyProtection="0"/>
    <xf numFmtId="164" fontId="1" fillId="0" borderId="0" applyFont="0" applyFill="0" applyBorder="0" applyAlignment="0" applyProtection="0"/>
    <xf numFmtId="164" fontId="1" fillId="0" borderId="0" applyFont="0" applyFill="0" applyBorder="0" applyAlignment="0" applyProtection="0"/>
    <xf numFmtId="4" fontId="7"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29" borderId="0" applyNumberFormat="0" applyBorder="0" applyAlignment="0" applyProtection="0"/>
    <xf numFmtId="0" fontId="18" fillId="0" borderId="8" applyNumberFormat="0" applyFill="0" applyAlignment="0" applyProtection="0"/>
    <xf numFmtId="0" fontId="19" fillId="0" borderId="9" applyNumberFormat="0" applyFill="0" applyAlignment="0" applyProtection="0"/>
    <xf numFmtId="0" fontId="20" fillId="0" borderId="10" applyNumberFormat="0" applyFill="0" applyAlignment="0" applyProtection="0"/>
    <xf numFmtId="0" fontId="20" fillId="0" borderId="0" applyNumberFormat="0" applyFill="0" applyBorder="0" applyAlignment="0" applyProtection="0"/>
    <xf numFmtId="0" fontId="21" fillId="30" borderId="6" applyNumberFormat="0" applyAlignment="0" applyProtection="0"/>
    <xf numFmtId="0" fontId="22" fillId="0" borderId="11" applyNumberFormat="0" applyFill="0" applyAlignment="0" applyProtection="0"/>
    <xf numFmtId="0" fontId="23" fillId="31" borderId="0" applyNumberFormat="0" applyBorder="0" applyAlignment="0" applyProtection="0"/>
    <xf numFmtId="0" fontId="6" fillId="0" borderId="0">
      <alignment vertical="top"/>
    </xf>
    <xf numFmtId="167" fontId="8" fillId="0" borderId="0"/>
    <xf numFmtId="0" fontId="11" fillId="0" borderId="0"/>
    <xf numFmtId="0" fontId="5" fillId="0" borderId="0"/>
    <xf numFmtId="0" fontId="3" fillId="0" borderId="0"/>
    <xf numFmtId="0" fontId="5" fillId="0" borderId="0"/>
    <xf numFmtId="0" fontId="6" fillId="0" borderId="0">
      <alignment vertical="top"/>
    </xf>
    <xf numFmtId="0" fontId="11" fillId="0" borderId="0"/>
    <xf numFmtId="0" fontId="3" fillId="0" borderId="0"/>
    <xf numFmtId="0" fontId="11" fillId="32" borderId="12" applyNumberFormat="0" applyFont="0" applyAlignment="0" applyProtection="0"/>
    <xf numFmtId="0" fontId="24" fillId="27" borderId="13"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0" fontId="25" fillId="0" borderId="0" applyNumberFormat="0" applyFill="0" applyBorder="0" applyAlignment="0" applyProtection="0"/>
    <xf numFmtId="0" fontId="26" fillId="0" borderId="14" applyNumberFormat="0" applyFill="0" applyAlignment="0" applyProtection="0"/>
    <xf numFmtId="0" fontId="27" fillId="0" borderId="0" applyNumberFormat="0" applyFill="0" applyBorder="0" applyAlignment="0" applyProtection="0"/>
  </cellStyleXfs>
  <cellXfs count="63">
    <xf numFmtId="0" fontId="0" fillId="0" borderId="0" xfId="0"/>
    <xf numFmtId="0" fontId="28" fillId="0" borderId="0" xfId="0" applyNumberFormat="1" applyFont="1" applyAlignment="1">
      <alignment horizontal="center" vertical="top" wrapText="1"/>
    </xf>
    <xf numFmtId="0" fontId="28" fillId="0" borderId="0" xfId="0" applyNumberFormat="1" applyFont="1" applyAlignment="1">
      <alignment horizontal="center" vertical="top" wrapText="1"/>
    </xf>
    <xf numFmtId="0" fontId="30" fillId="0" borderId="0" xfId="0" applyFont="1" applyAlignment="1">
      <alignment horizontal="center" vertical="top" wrapText="1"/>
    </xf>
    <xf numFmtId="164" fontId="30" fillId="0" borderId="0" xfId="0" applyNumberFormat="1" applyFont="1" applyAlignment="1">
      <alignment horizontal="center" vertical="top" wrapText="1"/>
    </xf>
    <xf numFmtId="0" fontId="29" fillId="0" borderId="0" xfId="0" applyFont="1" applyFill="1" applyBorder="1" applyAlignment="1">
      <alignment vertical="top" wrapText="1"/>
    </xf>
    <xf numFmtId="2" fontId="28" fillId="0" borderId="0" xfId="0" applyNumberFormat="1" applyFont="1" applyAlignment="1">
      <alignment vertical="top" wrapText="1"/>
    </xf>
    <xf numFmtId="0" fontId="31" fillId="33" borderId="2" xfId="0" applyFont="1" applyFill="1" applyBorder="1" applyAlignment="1">
      <alignment vertical="top" wrapText="1"/>
    </xf>
    <xf numFmtId="0" fontId="31" fillId="33" borderId="4" xfId="0" applyFont="1" applyFill="1" applyBorder="1" applyAlignment="1">
      <alignment vertical="top" wrapText="1"/>
    </xf>
    <xf numFmtId="0" fontId="33" fillId="0" borderId="0" xfId="49" applyFont="1" applyBorder="1" applyAlignment="1">
      <alignment vertical="top" wrapText="1"/>
    </xf>
    <xf numFmtId="0" fontId="28" fillId="0" borderId="5" xfId="49" applyFont="1" applyBorder="1" applyAlignment="1">
      <alignment vertical="top" wrapText="1"/>
    </xf>
    <xf numFmtId="0" fontId="30" fillId="34" borderId="5" xfId="49" applyFont="1" applyFill="1" applyBorder="1" applyAlignment="1">
      <alignment vertical="top" wrapText="1"/>
    </xf>
    <xf numFmtId="0" fontId="30" fillId="0" borderId="0" xfId="49" applyFont="1" applyFill="1" applyBorder="1" applyAlignment="1">
      <alignment vertical="top" wrapText="1"/>
    </xf>
    <xf numFmtId="0" fontId="33" fillId="0" borderId="0" xfId="49" applyFont="1" applyAlignment="1">
      <alignment vertical="top" wrapText="1"/>
    </xf>
    <xf numFmtId="0" fontId="29" fillId="0" borderId="0" xfId="49" applyFont="1" applyAlignment="1">
      <alignment vertical="top" wrapText="1"/>
    </xf>
    <xf numFmtId="0" fontId="33" fillId="0" borderId="5" xfId="49" applyFont="1" applyBorder="1" applyAlignment="1">
      <alignment vertical="top" wrapText="1"/>
    </xf>
    <xf numFmtId="0" fontId="28" fillId="0" borderId="0" xfId="0" applyFont="1" applyAlignment="1">
      <alignment vertical="top" wrapText="1"/>
    </xf>
    <xf numFmtId="165" fontId="28" fillId="0" borderId="0" xfId="0" applyNumberFormat="1" applyFont="1" applyAlignment="1">
      <alignment vertical="top" wrapText="1"/>
    </xf>
    <xf numFmtId="165" fontId="28" fillId="0" borderId="0" xfId="0" applyNumberFormat="1" applyFont="1" applyAlignment="1">
      <alignment horizontal="left" vertical="top" wrapText="1"/>
    </xf>
    <xf numFmtId="0" fontId="28" fillId="0" borderId="0" xfId="0" applyFont="1" applyAlignment="1">
      <alignment horizontal="left" vertical="top" wrapText="1"/>
    </xf>
    <xf numFmtId="0" fontId="28" fillId="0" borderId="0" xfId="0" applyFont="1" applyBorder="1" applyAlignment="1">
      <alignment vertical="top" wrapText="1"/>
    </xf>
    <xf numFmtId="3" fontId="29" fillId="0" borderId="0" xfId="0" applyNumberFormat="1" applyFont="1" applyFill="1" applyBorder="1" applyAlignment="1">
      <alignment vertical="top" wrapText="1"/>
    </xf>
    <xf numFmtId="3" fontId="28" fillId="0" borderId="18" xfId="0" applyNumberFormat="1" applyFont="1" applyFill="1" applyBorder="1" applyAlignment="1">
      <alignment vertical="top" wrapText="1"/>
    </xf>
    <xf numFmtId="166" fontId="28" fillId="0" borderId="19" xfId="52" applyNumberFormat="1" applyFont="1" applyFill="1" applyBorder="1" applyAlignment="1">
      <alignment vertical="top" wrapText="1"/>
    </xf>
    <xf numFmtId="3" fontId="29" fillId="0" borderId="0" xfId="28" applyNumberFormat="1" applyFont="1" applyFill="1" applyBorder="1" applyAlignment="1">
      <alignment vertical="top" wrapText="1"/>
    </xf>
    <xf numFmtId="3" fontId="28" fillId="0" borderId="18" xfId="28" applyNumberFormat="1" applyFont="1" applyFill="1" applyBorder="1" applyAlignment="1">
      <alignment vertical="top" wrapText="1"/>
    </xf>
    <xf numFmtId="0" fontId="28" fillId="0" borderId="0" xfId="0" applyFont="1" applyBorder="1" applyAlignment="1">
      <alignment horizontal="left" vertical="top" wrapText="1"/>
    </xf>
    <xf numFmtId="0" fontId="28" fillId="33" borderId="1" xfId="0" applyFont="1" applyFill="1" applyBorder="1" applyAlignment="1">
      <alignment vertical="top" wrapText="1"/>
    </xf>
    <xf numFmtId="3" fontId="29" fillId="33" borderId="2" xfId="0" applyNumberFormat="1" applyFont="1" applyFill="1" applyBorder="1" applyAlignment="1">
      <alignment vertical="top" wrapText="1"/>
    </xf>
    <xf numFmtId="3" fontId="28" fillId="33" borderId="1" xfId="0" applyNumberFormat="1" applyFont="1" applyFill="1" applyBorder="1" applyAlignment="1">
      <alignment vertical="top" wrapText="1"/>
    </xf>
    <xf numFmtId="166" fontId="28" fillId="33" borderId="15" xfId="52" applyNumberFormat="1" applyFont="1" applyFill="1" applyBorder="1" applyAlignment="1">
      <alignment vertical="top" wrapText="1"/>
    </xf>
    <xf numFmtId="0" fontId="28" fillId="33" borderId="3" xfId="0" applyFont="1" applyFill="1" applyBorder="1" applyAlignment="1">
      <alignment vertical="top" wrapText="1"/>
    </xf>
    <xf numFmtId="3" fontId="29" fillId="33" borderId="4" xfId="0" applyNumberFormat="1" applyFont="1" applyFill="1" applyBorder="1" applyAlignment="1">
      <alignment vertical="top" wrapText="1"/>
    </xf>
    <xf numFmtId="3" fontId="28" fillId="33" borderId="3" xfId="0" applyNumberFormat="1" applyFont="1" applyFill="1" applyBorder="1" applyAlignment="1">
      <alignment vertical="top" wrapText="1"/>
    </xf>
    <xf numFmtId="166" fontId="28" fillId="33" borderId="20" xfId="52" applyNumberFormat="1" applyFont="1" applyFill="1" applyBorder="1" applyAlignment="1">
      <alignment vertical="top" wrapText="1"/>
    </xf>
    <xf numFmtId="0" fontId="0" fillId="0" borderId="0" xfId="0" applyAlignment="1">
      <alignment vertical="top" wrapText="1"/>
    </xf>
    <xf numFmtId="3" fontId="29" fillId="0" borderId="0" xfId="49" applyNumberFormat="1" applyFont="1" applyBorder="1" applyAlignment="1">
      <alignment vertical="top" wrapText="1"/>
    </xf>
    <xf numFmtId="3" fontId="28" fillId="0" borderId="5" xfId="49" applyNumberFormat="1" applyFont="1" applyBorder="1" applyAlignment="1">
      <alignment vertical="top" wrapText="1"/>
    </xf>
    <xf numFmtId="3" fontId="28" fillId="0" borderId="5" xfId="0" applyNumberFormat="1" applyFont="1" applyBorder="1" applyAlignment="1">
      <alignment vertical="top" wrapText="1"/>
    </xf>
    <xf numFmtId="166" fontId="28" fillId="0" borderId="5" xfId="52" applyNumberFormat="1" applyFont="1" applyBorder="1" applyAlignment="1">
      <alignment vertical="top" wrapText="1"/>
    </xf>
    <xf numFmtId="3" fontId="28" fillId="34" borderId="5" xfId="49" applyNumberFormat="1" applyFont="1" applyFill="1" applyBorder="1" applyAlignment="1">
      <alignment vertical="top" wrapText="1"/>
    </xf>
    <xf numFmtId="3" fontId="28" fillId="34" borderId="5" xfId="0" applyNumberFormat="1" applyFont="1" applyFill="1" applyBorder="1" applyAlignment="1">
      <alignment vertical="top" wrapText="1"/>
    </xf>
    <xf numFmtId="166" fontId="28" fillId="34" borderId="5" xfId="52" applyNumberFormat="1" applyFont="1" applyFill="1" applyBorder="1" applyAlignment="1">
      <alignment vertical="top" wrapText="1"/>
    </xf>
    <xf numFmtId="3" fontId="28" fillId="0" borderId="0" xfId="49" applyNumberFormat="1" applyFont="1" applyFill="1" applyBorder="1" applyAlignment="1">
      <alignment vertical="top" wrapText="1"/>
    </xf>
    <xf numFmtId="3" fontId="29" fillId="0" borderId="0" xfId="49" applyNumberFormat="1" applyFont="1" applyAlignment="1">
      <alignment vertical="top" wrapText="1"/>
    </xf>
    <xf numFmtId="3" fontId="28" fillId="0" borderId="0" xfId="0" applyNumberFormat="1" applyFont="1" applyAlignment="1">
      <alignment vertical="top" wrapText="1"/>
    </xf>
    <xf numFmtId="166" fontId="28" fillId="0" borderId="0" xfId="52" applyNumberFormat="1" applyFont="1" applyAlignment="1">
      <alignment vertical="top" wrapText="1"/>
    </xf>
    <xf numFmtId="3" fontId="28" fillId="0" borderId="0" xfId="49" applyNumberFormat="1" applyFont="1" applyAlignment="1">
      <alignment vertical="top" wrapText="1"/>
    </xf>
    <xf numFmtId="2" fontId="20" fillId="0" borderId="5" xfId="0" applyNumberFormat="1" applyFont="1" applyBorder="1" applyAlignment="1">
      <alignment vertical="center" wrapText="1"/>
    </xf>
    <xf numFmtId="49" fontId="20" fillId="0" borderId="5" xfId="0" applyNumberFormat="1" applyFont="1" applyBorder="1" applyAlignment="1">
      <alignment horizontal="center" vertical="center" wrapText="1"/>
    </xf>
    <xf numFmtId="2" fontId="35" fillId="0" borderId="16" xfId="0" applyNumberFormat="1" applyFont="1" applyBorder="1" applyAlignment="1">
      <alignment horizontal="center" vertical="center" wrapText="1"/>
    </xf>
    <xf numFmtId="2" fontId="35" fillId="0" borderId="17" xfId="0" applyNumberFormat="1" applyFont="1" applyBorder="1" applyAlignment="1">
      <alignment horizontal="center" vertical="center" wrapText="1"/>
    </xf>
    <xf numFmtId="0" fontId="28" fillId="0" borderId="0" xfId="0" applyFont="1" applyBorder="1" applyAlignment="1">
      <alignment vertical="center" wrapText="1"/>
    </xf>
    <xf numFmtId="0" fontId="31" fillId="0" borderId="4" xfId="0" applyFont="1" applyFill="1" applyBorder="1" applyAlignment="1">
      <alignment vertical="center" wrapText="1"/>
    </xf>
    <xf numFmtId="3" fontId="31" fillId="0" borderId="4" xfId="0" applyNumberFormat="1" applyFont="1" applyFill="1" applyBorder="1" applyAlignment="1">
      <alignment vertical="center" wrapText="1"/>
    </xf>
    <xf numFmtId="3" fontId="30" fillId="0" borderId="3" xfId="0" applyNumberFormat="1" applyFont="1" applyFill="1" applyBorder="1" applyAlignment="1">
      <alignment vertical="center" wrapText="1"/>
    </xf>
    <xf numFmtId="166" fontId="30" fillId="0" borderId="20" xfId="52" applyNumberFormat="1" applyFont="1" applyFill="1" applyBorder="1" applyAlignment="1">
      <alignment vertical="center" wrapText="1"/>
    </xf>
    <xf numFmtId="49" fontId="20" fillId="0" borderId="1" xfId="0" applyNumberFormat="1" applyFont="1" applyBorder="1" applyAlignment="1">
      <alignment horizontal="center" vertical="top" wrapText="1"/>
    </xf>
    <xf numFmtId="49" fontId="20" fillId="0" borderId="15" xfId="0" applyNumberFormat="1" applyFont="1" applyBorder="1" applyAlignment="1">
      <alignment horizontal="center" vertical="top" wrapText="1"/>
    </xf>
    <xf numFmtId="0" fontId="32" fillId="0" borderId="2" xfId="49" applyFont="1" applyBorder="1" applyAlignment="1">
      <alignment horizontal="left" vertical="top" wrapText="1"/>
    </xf>
    <xf numFmtId="0" fontId="34" fillId="0" borderId="0" xfId="0" applyFont="1" applyAlignment="1">
      <alignment horizontal="center" vertical="center" wrapText="1"/>
    </xf>
    <xf numFmtId="0" fontId="28" fillId="0" borderId="0" xfId="0" applyNumberFormat="1" applyFont="1" applyAlignment="1">
      <alignment horizontal="center" vertical="center" wrapText="1"/>
    </xf>
    <xf numFmtId="0" fontId="9" fillId="0" borderId="0" xfId="0" applyNumberFormat="1" applyFont="1" applyAlignment="1">
      <alignment horizontal="left" vertical="top" wrapText="1"/>
    </xf>
  </cellXfs>
  <cellStyles count="6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cellStyle name="Comma 3" xfId="30"/>
    <cellStyle name="Comma 4" xfId="31"/>
    <cellStyle name="Explanatory Text" xfId="32" builtinId="53" customBuiltin="1"/>
    <cellStyle name="Good" xfId="33" builtinId="26" customBuiltin="1"/>
    <cellStyle name="Heading 1" xfId="34" builtinId="16" customBuiltin="1"/>
    <cellStyle name="Heading 2" xfId="35" builtinId="17" customBuiltin="1"/>
    <cellStyle name="Heading 3" xfId="36" builtinId="18" customBuiltin="1"/>
    <cellStyle name="Heading 4" xfId="37" builtinId="19" customBuiltin="1"/>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3" xfId="43"/>
    <cellStyle name="Normal 3" xfId="44"/>
    <cellStyle name="Normal 3 2" xfId="45"/>
    <cellStyle name="Normal 3 3" xfId="46"/>
    <cellStyle name="Normal 4" xfId="47"/>
    <cellStyle name="Normal 5" xfId="48"/>
    <cellStyle name="Normal 6" xfId="49"/>
    <cellStyle name="Note 2" xfId="50"/>
    <cellStyle name="Output" xfId="51" builtinId="21" customBuiltin="1"/>
    <cellStyle name="Percent" xfId="52" builtinId="5"/>
    <cellStyle name="Percent 2" xfId="53"/>
    <cellStyle name="Percent 3" xfId="54"/>
    <cellStyle name="Percent 3 2" xfId="55"/>
    <cellStyle name="Percent 4" xfId="56"/>
    <cellStyle name="Percent 5" xfId="57"/>
    <cellStyle name="Percent 6" xfId="58"/>
    <cellStyle name="Title" xfId="59" builtinId="15" customBuiltin="1"/>
    <cellStyle name="Total" xfId="60" builtinId="25" customBuiltin="1"/>
    <cellStyle name="Warning Text" xfId="61" builtinId="11" customBuiltin="1"/>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Users\Susan\Desktop\VA%20Cities%20and%20Counti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rginia Cities and Counties"/>
    </sheetNames>
    <sheetDataSet>
      <sheetData sheetId="0">
        <row r="1">
          <cell r="A1" t="str">
            <v>Virginia Cities and Counties and their FIPS codes</v>
          </cell>
        </row>
        <row r="2">
          <cell r="A2" t="str">
            <v>Downloaded from the Weldon Cooper Center Demographics &amp; Workforce Group Website</v>
          </cell>
        </row>
        <row r="3">
          <cell r="A3" t="str">
            <v>www.coopercenter.org/demographics</v>
          </cell>
        </row>
        <row r="5">
          <cell r="A5" t="str">
            <v>FIPS code</v>
          </cell>
          <cell r="B5" t="str">
            <v>Name</v>
          </cell>
        </row>
        <row r="6">
          <cell r="A6">
            <v>1</v>
          </cell>
          <cell r="B6" t="str">
            <v>Accomack</v>
          </cell>
        </row>
        <row r="7">
          <cell r="A7">
            <v>3</v>
          </cell>
          <cell r="B7" t="str">
            <v>Albemarle</v>
          </cell>
        </row>
        <row r="8">
          <cell r="A8">
            <v>5</v>
          </cell>
          <cell r="B8" t="str">
            <v>Alleghany</v>
          </cell>
        </row>
        <row r="9">
          <cell r="A9">
            <v>7</v>
          </cell>
          <cell r="B9" t="str">
            <v>Amelia</v>
          </cell>
        </row>
        <row r="10">
          <cell r="A10">
            <v>9</v>
          </cell>
          <cell r="B10" t="str">
            <v>Amherst</v>
          </cell>
        </row>
        <row r="11">
          <cell r="A11">
            <v>11</v>
          </cell>
          <cell r="B11" t="str">
            <v>Appomattox</v>
          </cell>
        </row>
        <row r="12">
          <cell r="A12">
            <v>13</v>
          </cell>
          <cell r="B12" t="str">
            <v>Arlington</v>
          </cell>
        </row>
        <row r="13">
          <cell r="A13">
            <v>15</v>
          </cell>
          <cell r="B13" t="str">
            <v>Augusta</v>
          </cell>
        </row>
        <row r="14">
          <cell r="A14">
            <v>17</v>
          </cell>
          <cell r="B14" t="str">
            <v>Bath</v>
          </cell>
        </row>
        <row r="15">
          <cell r="A15">
            <v>19</v>
          </cell>
          <cell r="B15" t="str">
            <v>Bedford</v>
          </cell>
        </row>
        <row r="16">
          <cell r="A16">
            <v>21</v>
          </cell>
          <cell r="B16" t="str">
            <v>Bland</v>
          </cell>
        </row>
        <row r="17">
          <cell r="A17">
            <v>23</v>
          </cell>
          <cell r="B17" t="str">
            <v>Botetourt</v>
          </cell>
        </row>
        <row r="18">
          <cell r="A18">
            <v>25</v>
          </cell>
          <cell r="B18" t="str">
            <v>Brunswick</v>
          </cell>
        </row>
        <row r="19">
          <cell r="A19">
            <v>27</v>
          </cell>
          <cell r="B19" t="str">
            <v>Buchanan</v>
          </cell>
        </row>
        <row r="20">
          <cell r="A20">
            <v>29</v>
          </cell>
          <cell r="B20" t="str">
            <v>Buckingham</v>
          </cell>
        </row>
        <row r="21">
          <cell r="A21">
            <v>31</v>
          </cell>
          <cell r="B21" t="str">
            <v>Campbell</v>
          </cell>
        </row>
        <row r="22">
          <cell r="A22">
            <v>33</v>
          </cell>
          <cell r="B22" t="str">
            <v>Caroline</v>
          </cell>
        </row>
        <row r="23">
          <cell r="A23">
            <v>35</v>
          </cell>
          <cell r="B23" t="str">
            <v>Carroll</v>
          </cell>
        </row>
        <row r="24">
          <cell r="A24">
            <v>36</v>
          </cell>
          <cell r="B24" t="str">
            <v>Charles City</v>
          </cell>
        </row>
        <row r="25">
          <cell r="A25">
            <v>37</v>
          </cell>
          <cell r="B25" t="str">
            <v>Charlotte</v>
          </cell>
        </row>
        <row r="26">
          <cell r="A26">
            <v>41</v>
          </cell>
          <cell r="B26" t="str">
            <v>Chesterfield</v>
          </cell>
        </row>
        <row r="27">
          <cell r="A27">
            <v>43</v>
          </cell>
          <cell r="B27" t="str">
            <v>Clarke</v>
          </cell>
        </row>
        <row r="28">
          <cell r="A28">
            <v>45</v>
          </cell>
          <cell r="B28" t="str">
            <v>Craig</v>
          </cell>
        </row>
        <row r="29">
          <cell r="A29">
            <v>47</v>
          </cell>
          <cell r="B29" t="str">
            <v>Culpeper</v>
          </cell>
        </row>
        <row r="30">
          <cell r="A30">
            <v>49</v>
          </cell>
          <cell r="B30" t="str">
            <v>Cumberland</v>
          </cell>
        </row>
        <row r="31">
          <cell r="A31">
            <v>51</v>
          </cell>
          <cell r="B31" t="str">
            <v>Dickenson</v>
          </cell>
        </row>
        <row r="32">
          <cell r="A32">
            <v>53</v>
          </cell>
          <cell r="B32" t="str">
            <v>Dinwiddie</v>
          </cell>
        </row>
        <row r="33">
          <cell r="A33">
            <v>57</v>
          </cell>
          <cell r="B33" t="str">
            <v>Essex</v>
          </cell>
        </row>
        <row r="34">
          <cell r="A34">
            <v>59</v>
          </cell>
          <cell r="B34" t="str">
            <v>Fairfax</v>
          </cell>
        </row>
        <row r="35">
          <cell r="A35">
            <v>61</v>
          </cell>
          <cell r="B35" t="str">
            <v>Fauquier</v>
          </cell>
        </row>
        <row r="36">
          <cell r="A36">
            <v>63</v>
          </cell>
          <cell r="B36" t="str">
            <v>Floyd</v>
          </cell>
        </row>
        <row r="37">
          <cell r="A37">
            <v>65</v>
          </cell>
          <cell r="B37" t="str">
            <v>Fluvanna</v>
          </cell>
        </row>
        <row r="38">
          <cell r="A38">
            <v>67</v>
          </cell>
          <cell r="B38" t="str">
            <v>Franklin</v>
          </cell>
        </row>
        <row r="39">
          <cell r="A39">
            <v>69</v>
          </cell>
          <cell r="B39" t="str">
            <v>Frederick</v>
          </cell>
        </row>
        <row r="40">
          <cell r="A40">
            <v>71</v>
          </cell>
          <cell r="B40" t="str">
            <v>Giles</v>
          </cell>
        </row>
        <row r="41">
          <cell r="A41">
            <v>73</v>
          </cell>
          <cell r="B41" t="str">
            <v>Gloucester</v>
          </cell>
        </row>
        <row r="42">
          <cell r="A42">
            <v>75</v>
          </cell>
          <cell r="B42" t="str">
            <v>Goochland</v>
          </cell>
        </row>
        <row r="43">
          <cell r="A43">
            <v>77</v>
          </cell>
          <cell r="B43" t="str">
            <v>Grayson</v>
          </cell>
        </row>
        <row r="44">
          <cell r="A44">
            <v>79</v>
          </cell>
          <cell r="B44" t="str">
            <v>Greene</v>
          </cell>
        </row>
        <row r="45">
          <cell r="A45">
            <v>81</v>
          </cell>
          <cell r="B45" t="str">
            <v>Greensville</v>
          </cell>
        </row>
        <row r="46">
          <cell r="A46">
            <v>83</v>
          </cell>
          <cell r="B46" t="str">
            <v>Halifax</v>
          </cell>
        </row>
        <row r="47">
          <cell r="A47">
            <v>85</v>
          </cell>
          <cell r="B47" t="str">
            <v>Hanover</v>
          </cell>
        </row>
        <row r="48">
          <cell r="A48">
            <v>87</v>
          </cell>
          <cell r="B48" t="str">
            <v>Henrico</v>
          </cell>
        </row>
        <row r="49">
          <cell r="A49">
            <v>89</v>
          </cell>
          <cell r="B49" t="str">
            <v>Henry</v>
          </cell>
        </row>
        <row r="50">
          <cell r="A50">
            <v>91</v>
          </cell>
          <cell r="B50" t="str">
            <v>Highland</v>
          </cell>
        </row>
        <row r="51">
          <cell r="A51">
            <v>93</v>
          </cell>
          <cell r="B51" t="str">
            <v>Isle of Wight</v>
          </cell>
        </row>
        <row r="52">
          <cell r="A52">
            <v>95</v>
          </cell>
          <cell r="B52" t="str">
            <v>James City</v>
          </cell>
        </row>
        <row r="53">
          <cell r="A53">
            <v>97</v>
          </cell>
          <cell r="B53" t="str">
            <v>King and Queen</v>
          </cell>
        </row>
        <row r="54">
          <cell r="A54">
            <v>99</v>
          </cell>
          <cell r="B54" t="str">
            <v>King George</v>
          </cell>
        </row>
        <row r="55">
          <cell r="A55">
            <v>101</v>
          </cell>
          <cell r="B55" t="str">
            <v>King William</v>
          </cell>
        </row>
        <row r="56">
          <cell r="A56">
            <v>103</v>
          </cell>
          <cell r="B56" t="str">
            <v>Lancaster</v>
          </cell>
        </row>
        <row r="57">
          <cell r="A57">
            <v>105</v>
          </cell>
          <cell r="B57" t="str">
            <v>Lee</v>
          </cell>
        </row>
        <row r="58">
          <cell r="A58">
            <v>107</v>
          </cell>
          <cell r="B58" t="str">
            <v>Loudoun</v>
          </cell>
        </row>
        <row r="59">
          <cell r="A59">
            <v>109</v>
          </cell>
          <cell r="B59" t="str">
            <v>Louisa</v>
          </cell>
        </row>
        <row r="60">
          <cell r="A60">
            <v>111</v>
          </cell>
          <cell r="B60" t="str">
            <v>Lunenburg</v>
          </cell>
        </row>
        <row r="61">
          <cell r="A61">
            <v>113</v>
          </cell>
          <cell r="B61" t="str">
            <v>Madison</v>
          </cell>
        </row>
        <row r="62">
          <cell r="A62">
            <v>115</v>
          </cell>
          <cell r="B62" t="str">
            <v>Mathews</v>
          </cell>
        </row>
        <row r="63">
          <cell r="A63">
            <v>117</v>
          </cell>
          <cell r="B63" t="str">
            <v>Mecklenburg</v>
          </cell>
        </row>
        <row r="64">
          <cell r="A64">
            <v>119</v>
          </cell>
          <cell r="B64" t="str">
            <v>Middlesex</v>
          </cell>
        </row>
        <row r="65">
          <cell r="A65">
            <v>121</v>
          </cell>
          <cell r="B65" t="str">
            <v>Montgomery</v>
          </cell>
        </row>
        <row r="66">
          <cell r="A66">
            <v>125</v>
          </cell>
          <cell r="B66" t="str">
            <v>Nelson</v>
          </cell>
        </row>
        <row r="67">
          <cell r="A67">
            <v>127</v>
          </cell>
          <cell r="B67" t="str">
            <v>New Kent</v>
          </cell>
        </row>
        <row r="68">
          <cell r="A68">
            <v>131</v>
          </cell>
          <cell r="B68" t="str">
            <v>Northampton</v>
          </cell>
        </row>
        <row r="69">
          <cell r="A69">
            <v>133</v>
          </cell>
          <cell r="B69" t="str">
            <v>Northumberland</v>
          </cell>
        </row>
        <row r="70">
          <cell r="A70">
            <v>135</v>
          </cell>
          <cell r="B70" t="str">
            <v>Nottoway</v>
          </cell>
        </row>
        <row r="71">
          <cell r="A71">
            <v>137</v>
          </cell>
          <cell r="B71" t="str">
            <v>Orange</v>
          </cell>
        </row>
        <row r="72">
          <cell r="A72">
            <v>139</v>
          </cell>
          <cell r="B72" t="str">
            <v>Page</v>
          </cell>
        </row>
        <row r="73">
          <cell r="A73">
            <v>141</v>
          </cell>
          <cell r="B73" t="str">
            <v>Patrick</v>
          </cell>
        </row>
        <row r="74">
          <cell r="A74">
            <v>143</v>
          </cell>
          <cell r="B74" t="str">
            <v>Pittsylvania</v>
          </cell>
        </row>
        <row r="75">
          <cell r="A75">
            <v>145</v>
          </cell>
          <cell r="B75" t="str">
            <v>Powhatan</v>
          </cell>
        </row>
        <row r="76">
          <cell r="A76">
            <v>147</v>
          </cell>
          <cell r="B76" t="str">
            <v>Prince Edward</v>
          </cell>
        </row>
        <row r="77">
          <cell r="A77">
            <v>149</v>
          </cell>
          <cell r="B77" t="str">
            <v>Prince George</v>
          </cell>
        </row>
        <row r="78">
          <cell r="A78">
            <v>153</v>
          </cell>
          <cell r="B78" t="str">
            <v>Prince William</v>
          </cell>
        </row>
        <row r="79">
          <cell r="A79">
            <v>155</v>
          </cell>
          <cell r="B79" t="str">
            <v>Pulaski</v>
          </cell>
        </row>
        <row r="80">
          <cell r="A80">
            <v>157</v>
          </cell>
          <cell r="B80" t="str">
            <v>Rappahannock</v>
          </cell>
        </row>
        <row r="81">
          <cell r="A81">
            <v>159</v>
          </cell>
          <cell r="B81" t="str">
            <v>Richmond</v>
          </cell>
        </row>
        <row r="82">
          <cell r="A82">
            <v>161</v>
          </cell>
          <cell r="B82" t="str">
            <v>Roanoke</v>
          </cell>
        </row>
        <row r="83">
          <cell r="A83">
            <v>163</v>
          </cell>
          <cell r="B83" t="str">
            <v>Rockbridge</v>
          </cell>
        </row>
        <row r="84">
          <cell r="A84">
            <v>165</v>
          </cell>
          <cell r="B84" t="str">
            <v>Rockingham</v>
          </cell>
        </row>
        <row r="85">
          <cell r="A85">
            <v>167</v>
          </cell>
          <cell r="B85" t="str">
            <v>Russell</v>
          </cell>
        </row>
        <row r="86">
          <cell r="A86">
            <v>169</v>
          </cell>
          <cell r="B86" t="str">
            <v>Scott</v>
          </cell>
        </row>
        <row r="87">
          <cell r="A87">
            <v>171</v>
          </cell>
          <cell r="B87" t="str">
            <v>Shenandoah</v>
          </cell>
        </row>
        <row r="88">
          <cell r="A88">
            <v>173</v>
          </cell>
          <cell r="B88" t="str">
            <v>Smyth</v>
          </cell>
        </row>
        <row r="89">
          <cell r="A89">
            <v>175</v>
          </cell>
          <cell r="B89" t="str">
            <v>Southampton</v>
          </cell>
        </row>
        <row r="90">
          <cell r="A90">
            <v>177</v>
          </cell>
          <cell r="B90" t="str">
            <v>Spotsylvania</v>
          </cell>
        </row>
        <row r="91">
          <cell r="A91">
            <v>179</v>
          </cell>
          <cell r="B91" t="str">
            <v>Stafford</v>
          </cell>
        </row>
        <row r="92">
          <cell r="A92">
            <v>181</v>
          </cell>
          <cell r="B92" t="str">
            <v>Surry</v>
          </cell>
        </row>
        <row r="93">
          <cell r="A93">
            <v>183</v>
          </cell>
          <cell r="B93" t="str">
            <v>Sussex</v>
          </cell>
        </row>
        <row r="94">
          <cell r="A94">
            <v>185</v>
          </cell>
          <cell r="B94" t="str">
            <v>Tazewell</v>
          </cell>
        </row>
        <row r="95">
          <cell r="A95">
            <v>187</v>
          </cell>
          <cell r="B95" t="str">
            <v>Warren</v>
          </cell>
        </row>
        <row r="96">
          <cell r="A96">
            <v>191</v>
          </cell>
          <cell r="B96" t="str">
            <v>Washington</v>
          </cell>
        </row>
        <row r="97">
          <cell r="A97">
            <v>193</v>
          </cell>
          <cell r="B97" t="str">
            <v>Westmoreland</v>
          </cell>
        </row>
        <row r="98">
          <cell r="A98">
            <v>195</v>
          </cell>
          <cell r="B98" t="str">
            <v>Wise</v>
          </cell>
        </row>
        <row r="99">
          <cell r="A99">
            <v>197</v>
          </cell>
          <cell r="B99" t="str">
            <v>Wythe</v>
          </cell>
        </row>
        <row r="100">
          <cell r="A100">
            <v>199</v>
          </cell>
          <cell r="B100" t="str">
            <v>York</v>
          </cell>
        </row>
        <row r="101">
          <cell r="A101">
            <v>510</v>
          </cell>
          <cell r="B101" t="str">
            <v>Alexandria</v>
          </cell>
        </row>
        <row r="102">
          <cell r="A102">
            <v>515</v>
          </cell>
          <cell r="B102" t="str">
            <v>Bedford City</v>
          </cell>
        </row>
        <row r="103">
          <cell r="A103">
            <v>520</v>
          </cell>
          <cell r="B103" t="str">
            <v>Bristol</v>
          </cell>
        </row>
        <row r="104">
          <cell r="A104">
            <v>530</v>
          </cell>
          <cell r="B104" t="str">
            <v>Buena Vista</v>
          </cell>
        </row>
        <row r="105">
          <cell r="A105">
            <v>540</v>
          </cell>
          <cell r="B105" t="str">
            <v>Charlottesville</v>
          </cell>
        </row>
        <row r="106">
          <cell r="A106">
            <v>550</v>
          </cell>
          <cell r="B106" t="str">
            <v>Chesapeake</v>
          </cell>
        </row>
        <row r="107">
          <cell r="A107">
            <v>560</v>
          </cell>
          <cell r="B107" t="str">
            <v>Clifton Forge</v>
          </cell>
        </row>
        <row r="108">
          <cell r="A108">
            <v>570</v>
          </cell>
          <cell r="B108" t="str">
            <v>Colonial Heights</v>
          </cell>
        </row>
        <row r="109">
          <cell r="A109">
            <v>580</v>
          </cell>
          <cell r="B109" t="str">
            <v>Covington</v>
          </cell>
        </row>
        <row r="110">
          <cell r="A110">
            <v>590</v>
          </cell>
          <cell r="B110" t="str">
            <v>Danville</v>
          </cell>
        </row>
        <row r="111">
          <cell r="A111">
            <v>595</v>
          </cell>
          <cell r="B111" t="str">
            <v>Emporia</v>
          </cell>
        </row>
        <row r="112">
          <cell r="A112">
            <v>600</v>
          </cell>
          <cell r="B112" t="str">
            <v>Fairfax City</v>
          </cell>
        </row>
        <row r="113">
          <cell r="A113">
            <v>610</v>
          </cell>
          <cell r="B113" t="str">
            <v>Falls Church</v>
          </cell>
        </row>
        <row r="114">
          <cell r="A114">
            <v>620</v>
          </cell>
          <cell r="B114" t="str">
            <v>Franklin City</v>
          </cell>
        </row>
        <row r="115">
          <cell r="A115">
            <v>630</v>
          </cell>
          <cell r="B115" t="str">
            <v>Fredericksburg</v>
          </cell>
        </row>
        <row r="116">
          <cell r="A116">
            <v>640</v>
          </cell>
          <cell r="B116" t="str">
            <v>Galax</v>
          </cell>
        </row>
        <row r="117">
          <cell r="A117">
            <v>650</v>
          </cell>
          <cell r="B117" t="str">
            <v>Hampton</v>
          </cell>
        </row>
        <row r="118">
          <cell r="A118">
            <v>660</v>
          </cell>
          <cell r="B118" t="str">
            <v>Harrisonburg</v>
          </cell>
        </row>
        <row r="119">
          <cell r="A119">
            <v>670</v>
          </cell>
          <cell r="B119" t="str">
            <v>Hopewell</v>
          </cell>
        </row>
        <row r="120">
          <cell r="A120">
            <v>678</v>
          </cell>
          <cell r="B120" t="str">
            <v>Lexington</v>
          </cell>
        </row>
        <row r="121">
          <cell r="A121">
            <v>680</v>
          </cell>
          <cell r="B121" t="str">
            <v>Lynchburg</v>
          </cell>
        </row>
        <row r="122">
          <cell r="A122">
            <v>683</v>
          </cell>
          <cell r="B122" t="str">
            <v>Manassas</v>
          </cell>
        </row>
        <row r="123">
          <cell r="A123">
            <v>685</v>
          </cell>
          <cell r="B123" t="str">
            <v>Manassas Park</v>
          </cell>
        </row>
        <row r="124">
          <cell r="A124">
            <v>690</v>
          </cell>
          <cell r="B124" t="str">
            <v>Martinsville</v>
          </cell>
        </row>
        <row r="125">
          <cell r="A125">
            <v>700</v>
          </cell>
          <cell r="B125" t="str">
            <v>Newport News</v>
          </cell>
        </row>
        <row r="126">
          <cell r="A126">
            <v>710</v>
          </cell>
          <cell r="B126" t="str">
            <v>Norfolk</v>
          </cell>
        </row>
        <row r="127">
          <cell r="A127">
            <v>720</v>
          </cell>
          <cell r="B127" t="str">
            <v>Norton</v>
          </cell>
        </row>
        <row r="128">
          <cell r="A128">
            <v>730</v>
          </cell>
          <cell r="B128" t="str">
            <v>Petersburg</v>
          </cell>
        </row>
        <row r="129">
          <cell r="A129">
            <v>735</v>
          </cell>
          <cell r="B129" t="str">
            <v>Poquoson</v>
          </cell>
        </row>
        <row r="130">
          <cell r="A130">
            <v>740</v>
          </cell>
          <cell r="B130" t="str">
            <v>Portsmouth</v>
          </cell>
        </row>
        <row r="131">
          <cell r="A131">
            <v>750</v>
          </cell>
          <cell r="B131" t="str">
            <v>Radford</v>
          </cell>
        </row>
        <row r="132">
          <cell r="A132">
            <v>760</v>
          </cell>
          <cell r="B132" t="str">
            <v>Richmond City</v>
          </cell>
        </row>
        <row r="133">
          <cell r="A133">
            <v>770</v>
          </cell>
          <cell r="B133" t="str">
            <v>Roanoke City</v>
          </cell>
        </row>
        <row r="134">
          <cell r="A134">
            <v>775</v>
          </cell>
          <cell r="B134" t="str">
            <v>Salem</v>
          </cell>
        </row>
        <row r="135">
          <cell r="A135">
            <v>780</v>
          </cell>
          <cell r="B135" t="str">
            <v>South Boston</v>
          </cell>
        </row>
        <row r="136">
          <cell r="A136">
            <v>790</v>
          </cell>
          <cell r="B136" t="str">
            <v>Staunton</v>
          </cell>
        </row>
        <row r="137">
          <cell r="A137">
            <v>800</v>
          </cell>
          <cell r="B137" t="str">
            <v>Suffolk</v>
          </cell>
        </row>
        <row r="138">
          <cell r="A138">
            <v>810</v>
          </cell>
          <cell r="B138" t="str">
            <v>Virginia Beach</v>
          </cell>
        </row>
        <row r="139">
          <cell r="A139">
            <v>820</v>
          </cell>
          <cell r="B139" t="str">
            <v>Waynesboro</v>
          </cell>
        </row>
        <row r="140">
          <cell r="A140">
            <v>830</v>
          </cell>
          <cell r="B140" t="str">
            <v>Williamsburg</v>
          </cell>
        </row>
        <row r="141">
          <cell r="A141">
            <v>840</v>
          </cell>
          <cell r="B141" t="str">
            <v>Winchester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4"/>
  <sheetViews>
    <sheetView tabSelected="1" zoomScaleNormal="100" workbookViewId="0">
      <pane ySplit="5" topLeftCell="A6" activePane="bottomLeft" state="frozenSplit"/>
      <selection pane="bottomLeft" activeCell="D180" sqref="D180"/>
    </sheetView>
  </sheetViews>
  <sheetFormatPr defaultColWidth="11.5546875" defaultRowHeight="15"/>
  <cols>
    <col min="1" max="1" width="7.5546875" style="16" bestFit="1" customWidth="1"/>
    <col min="2" max="2" width="18.33203125" style="16" customWidth="1"/>
    <col min="3" max="3" width="14.44140625" style="16" bestFit="1" customWidth="1"/>
    <col min="4" max="4" width="14.88671875" style="16" bestFit="1" customWidth="1"/>
    <col min="5" max="5" width="12.5546875" style="16" customWidth="1"/>
    <col min="6" max="16384" width="11.5546875" style="16"/>
  </cols>
  <sheetData>
    <row r="1" spans="1:256" ht="30" customHeight="1">
      <c r="A1" s="60" t="s">
        <v>223</v>
      </c>
      <c r="B1" s="60"/>
      <c r="C1" s="60"/>
      <c r="D1" s="60"/>
      <c r="E1" s="60"/>
      <c r="F1" s="60"/>
      <c r="G1" s="17"/>
      <c r="H1" s="17"/>
      <c r="I1" s="17"/>
      <c r="J1" s="17"/>
      <c r="K1" s="3"/>
      <c r="L1" s="3"/>
      <c r="M1" s="3"/>
    </row>
    <row r="2" spans="1:256" ht="42" customHeight="1">
      <c r="A2" s="61" t="s">
        <v>224</v>
      </c>
      <c r="B2" s="61"/>
      <c r="C2" s="61"/>
      <c r="D2" s="61"/>
      <c r="E2" s="61"/>
      <c r="F2" s="61"/>
      <c r="G2" s="18"/>
      <c r="H2" s="18"/>
      <c r="I2" s="18"/>
      <c r="J2" s="18"/>
      <c r="K2" s="3"/>
      <c r="L2" s="3"/>
      <c r="M2" s="3"/>
    </row>
    <row r="3" spans="1:256">
      <c r="A3" s="1"/>
      <c r="B3" s="1"/>
      <c r="C3" s="1"/>
      <c r="D3" s="1"/>
      <c r="E3" s="57" t="s">
        <v>229</v>
      </c>
      <c r="F3" s="58"/>
      <c r="G3" s="18"/>
      <c r="H3" s="18"/>
      <c r="I3" s="18"/>
      <c r="J3" s="18"/>
      <c r="K3" s="3"/>
      <c r="L3" s="3"/>
      <c r="M3" s="3"/>
    </row>
    <row r="4" spans="1:256" ht="30.75" thickBot="1">
      <c r="A4" s="48" t="s">
        <v>133</v>
      </c>
      <c r="B4" s="49" t="s">
        <v>40</v>
      </c>
      <c r="C4" s="49" t="s">
        <v>209</v>
      </c>
      <c r="D4" s="49" t="s">
        <v>225</v>
      </c>
      <c r="E4" s="50" t="s">
        <v>226</v>
      </c>
      <c r="F4" s="51" t="s">
        <v>227</v>
      </c>
      <c r="G4" s="19"/>
      <c r="H4" s="18"/>
      <c r="I4" s="19"/>
      <c r="J4" s="19"/>
      <c r="K4" s="4"/>
      <c r="L4" s="4"/>
      <c r="M4" s="4"/>
    </row>
    <row r="5" spans="1:256" s="6" customFormat="1" ht="24.75" customHeight="1" thickTop="1">
      <c r="A5" s="52"/>
      <c r="B5" s="53" t="s">
        <v>126</v>
      </c>
      <c r="C5" s="54">
        <v>8644727</v>
      </c>
      <c r="D5" s="54">
        <f>SUM(D7:D139)</f>
        <v>8655608</v>
      </c>
      <c r="E5" s="55">
        <f>(D5-C5)</f>
        <v>10881</v>
      </c>
      <c r="F5" s="56">
        <f>E5/C5</f>
        <v>1.2586863645318123E-3</v>
      </c>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row>
    <row r="6" spans="1:256" s="6" customFormat="1">
      <c r="A6" s="20"/>
      <c r="B6" s="5"/>
      <c r="C6" s="21"/>
      <c r="D6" s="21"/>
      <c r="E6" s="22"/>
      <c r="F6" s="23"/>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row>
    <row r="7" spans="1:256" s="20" customFormat="1">
      <c r="A7" s="20" t="s">
        <v>160</v>
      </c>
      <c r="B7" s="5" t="s">
        <v>41</v>
      </c>
      <c r="C7" s="24">
        <v>33413</v>
      </c>
      <c r="D7" s="21">
        <v>33322</v>
      </c>
      <c r="E7" s="25">
        <f t="shared" ref="E7:E70" si="0">(D7-C7)</f>
        <v>-91</v>
      </c>
      <c r="F7" s="23">
        <f t="shared" ref="F7:F70" si="1">E7/C7</f>
        <v>-2.7234908568521234E-3</v>
      </c>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row>
    <row r="8" spans="1:256" s="20" customFormat="1">
      <c r="A8" s="20" t="s">
        <v>161</v>
      </c>
      <c r="B8" s="5" t="s">
        <v>42</v>
      </c>
      <c r="C8" s="24">
        <v>112395</v>
      </c>
      <c r="D8" s="21">
        <v>114424</v>
      </c>
      <c r="E8" s="25">
        <f t="shared" si="0"/>
        <v>2029</v>
      </c>
      <c r="F8" s="23">
        <f t="shared" si="1"/>
        <v>1.8052404466390854E-2</v>
      </c>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row>
    <row r="9" spans="1:256" s="20" customFormat="1">
      <c r="A9" s="20" t="s">
        <v>162</v>
      </c>
      <c r="B9" s="5" t="s">
        <v>127</v>
      </c>
      <c r="C9" s="24">
        <v>15223</v>
      </c>
      <c r="D9" s="21">
        <v>15151</v>
      </c>
      <c r="E9" s="25">
        <f t="shared" si="0"/>
        <v>-72</v>
      </c>
      <c r="F9" s="23">
        <f t="shared" si="1"/>
        <v>-4.729685344544439E-3</v>
      </c>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row>
    <row r="10" spans="1:256" s="20" customFormat="1">
      <c r="A10" s="20" t="s">
        <v>163</v>
      </c>
      <c r="B10" s="5" t="s">
        <v>43</v>
      </c>
      <c r="C10" s="24">
        <v>13265</v>
      </c>
      <c r="D10" s="21">
        <v>13300</v>
      </c>
      <c r="E10" s="25">
        <f t="shared" si="0"/>
        <v>35</v>
      </c>
      <c r="F10" s="23">
        <f t="shared" si="1"/>
        <v>2.6385224274406332E-3</v>
      </c>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row>
    <row r="11" spans="1:256" s="20" customFormat="1">
      <c r="A11" s="20" t="s">
        <v>164</v>
      </c>
      <c r="B11" s="5" t="s">
        <v>44</v>
      </c>
      <c r="C11" s="24">
        <v>31307</v>
      </c>
      <c r="D11" s="21">
        <v>31491</v>
      </c>
      <c r="E11" s="25">
        <f t="shared" si="0"/>
        <v>184</v>
      </c>
      <c r="F11" s="23">
        <f t="shared" si="1"/>
        <v>5.8772798415689786E-3</v>
      </c>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row>
    <row r="12" spans="1:256" s="20" customFormat="1">
      <c r="A12" s="20" t="s">
        <v>165</v>
      </c>
      <c r="B12" s="5" t="s">
        <v>45</v>
      </c>
      <c r="C12" s="24">
        <v>16119</v>
      </c>
      <c r="D12" s="21">
        <v>16206</v>
      </c>
      <c r="E12" s="25">
        <f t="shared" si="0"/>
        <v>87</v>
      </c>
      <c r="F12" s="23">
        <f t="shared" si="1"/>
        <v>5.3973571561511261E-3</v>
      </c>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row>
    <row r="13" spans="1:256" s="20" customFormat="1">
      <c r="A13" s="20" t="s">
        <v>166</v>
      </c>
      <c r="B13" s="5" t="s">
        <v>46</v>
      </c>
      <c r="C13" s="24">
        <v>238643</v>
      </c>
      <c r="D13" s="21">
        <v>237107</v>
      </c>
      <c r="E13" s="25">
        <f t="shared" si="0"/>
        <v>-1536</v>
      </c>
      <c r="F13" s="23">
        <f t="shared" si="1"/>
        <v>-6.4363924355627447E-3</v>
      </c>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row>
    <row r="14" spans="1:256" s="20" customFormat="1">
      <c r="A14" s="20" t="s">
        <v>167</v>
      </c>
      <c r="B14" s="5" t="s">
        <v>47</v>
      </c>
      <c r="C14" s="24">
        <v>77487</v>
      </c>
      <c r="D14" s="21">
        <v>77598</v>
      </c>
      <c r="E14" s="25">
        <f t="shared" si="0"/>
        <v>111</v>
      </c>
      <c r="F14" s="23">
        <f t="shared" si="1"/>
        <v>1.4324983545627007E-3</v>
      </c>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row>
    <row r="15" spans="1:256" s="20" customFormat="1">
      <c r="A15" s="20" t="s">
        <v>168</v>
      </c>
      <c r="B15" s="5" t="s">
        <v>48</v>
      </c>
      <c r="C15" s="24">
        <v>4209</v>
      </c>
      <c r="D15" s="21">
        <v>4276</v>
      </c>
      <c r="E15" s="25">
        <f t="shared" si="0"/>
        <v>67</v>
      </c>
      <c r="F15" s="23">
        <f t="shared" si="1"/>
        <v>1.5918270373010215E-2</v>
      </c>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row>
    <row r="16" spans="1:256" s="20" customFormat="1">
      <c r="A16" s="20" t="s">
        <v>169</v>
      </c>
      <c r="B16" s="5" t="s">
        <v>134</v>
      </c>
      <c r="C16" s="24">
        <v>79462</v>
      </c>
      <c r="D16" s="21">
        <v>79865</v>
      </c>
      <c r="E16" s="25">
        <f t="shared" si="0"/>
        <v>403</v>
      </c>
      <c r="F16" s="23">
        <f t="shared" si="1"/>
        <v>5.0716065540761619E-3</v>
      </c>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row>
    <row r="17" spans="1:256" s="20" customFormat="1">
      <c r="A17" s="20" t="s">
        <v>170</v>
      </c>
      <c r="B17" s="5" t="s">
        <v>49</v>
      </c>
      <c r="C17" s="24">
        <v>6270</v>
      </c>
      <c r="D17" s="21">
        <v>6210</v>
      </c>
      <c r="E17" s="25">
        <f t="shared" si="0"/>
        <v>-60</v>
      </c>
      <c r="F17" s="23">
        <f t="shared" si="1"/>
        <v>-9.5693779904306216E-3</v>
      </c>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row>
    <row r="18" spans="1:256" s="20" customFormat="1">
      <c r="A18" s="20" t="s">
        <v>171</v>
      </c>
      <c r="B18" s="5" t="s">
        <v>50</v>
      </c>
      <c r="C18" s="24">
        <v>33596</v>
      </c>
      <c r="D18" s="21">
        <v>33642</v>
      </c>
      <c r="E18" s="25">
        <f t="shared" si="0"/>
        <v>46</v>
      </c>
      <c r="F18" s="23">
        <f t="shared" si="1"/>
        <v>1.3692106203119418E-3</v>
      </c>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row>
    <row r="19" spans="1:256" s="20" customFormat="1">
      <c r="A19" s="20" t="s">
        <v>172</v>
      </c>
      <c r="B19" s="5" t="s">
        <v>51</v>
      </c>
      <c r="C19" s="24">
        <v>15849</v>
      </c>
      <c r="D19" s="21">
        <v>15813</v>
      </c>
      <c r="E19" s="25">
        <f t="shared" si="0"/>
        <v>-36</v>
      </c>
      <c r="F19" s="23">
        <f t="shared" si="1"/>
        <v>-2.2714366837024418E-3</v>
      </c>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row>
    <row r="20" spans="1:256" s="20" customFormat="1">
      <c r="A20" s="20" t="s">
        <v>173</v>
      </c>
      <c r="B20" s="5" t="s">
        <v>52</v>
      </c>
      <c r="C20" s="24">
        <v>20355</v>
      </c>
      <c r="D20" s="21">
        <v>19982</v>
      </c>
      <c r="E20" s="25">
        <f t="shared" si="0"/>
        <v>-373</v>
      </c>
      <c r="F20" s="23">
        <f t="shared" si="1"/>
        <v>-1.8324735937116188E-2</v>
      </c>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row>
    <row r="21" spans="1:256" s="20" customFormat="1">
      <c r="A21" s="20" t="s">
        <v>174</v>
      </c>
      <c r="B21" s="5" t="s">
        <v>53</v>
      </c>
      <c r="C21" s="24">
        <v>16824</v>
      </c>
      <c r="D21" s="21">
        <v>16711</v>
      </c>
      <c r="E21" s="25">
        <f t="shared" si="0"/>
        <v>-113</v>
      </c>
      <c r="F21" s="23">
        <f t="shared" si="1"/>
        <v>-6.7165953399904894E-3</v>
      </c>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row>
    <row r="22" spans="1:256" s="20" customFormat="1">
      <c r="A22" s="20" t="s">
        <v>175</v>
      </c>
      <c r="B22" s="5" t="s">
        <v>54</v>
      </c>
      <c r="C22" s="24">
        <v>55696</v>
      </c>
      <c r="D22" s="21">
        <v>55682</v>
      </c>
      <c r="E22" s="25">
        <f t="shared" si="0"/>
        <v>-14</v>
      </c>
      <c r="F22" s="23">
        <f t="shared" si="1"/>
        <v>-2.5136455041654699E-4</v>
      </c>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row>
    <row r="23" spans="1:256" s="20" customFormat="1">
      <c r="A23" s="20" t="s">
        <v>176</v>
      </c>
      <c r="B23" s="5" t="s">
        <v>55</v>
      </c>
      <c r="C23" s="24">
        <v>30887</v>
      </c>
      <c r="D23" s="21">
        <v>31552</v>
      </c>
      <c r="E23" s="25">
        <f t="shared" si="0"/>
        <v>665</v>
      </c>
      <c r="F23" s="23">
        <f t="shared" si="1"/>
        <v>2.1530093566872795E-2</v>
      </c>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row>
    <row r="24" spans="1:256" s="20" customFormat="1">
      <c r="A24" s="20" t="s">
        <v>177</v>
      </c>
      <c r="B24" s="5" t="s">
        <v>56</v>
      </c>
      <c r="C24" s="24">
        <v>29155</v>
      </c>
      <c r="D24" s="21">
        <v>28819</v>
      </c>
      <c r="E24" s="25">
        <f t="shared" si="0"/>
        <v>-336</v>
      </c>
      <c r="F24" s="23">
        <f t="shared" si="1"/>
        <v>-1.1524609843937574E-2</v>
      </c>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row>
    <row r="25" spans="1:256" s="20" customFormat="1">
      <c r="A25" s="20" t="s">
        <v>178</v>
      </c>
      <c r="B25" s="5" t="s">
        <v>57</v>
      </c>
      <c r="C25" s="24">
        <v>6773</v>
      </c>
      <c r="D25" s="21">
        <v>6696</v>
      </c>
      <c r="E25" s="25">
        <f t="shared" si="0"/>
        <v>-77</v>
      </c>
      <c r="F25" s="23">
        <f t="shared" si="1"/>
        <v>-1.1368669717997933E-2</v>
      </c>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row>
    <row r="26" spans="1:256" s="20" customFormat="1">
      <c r="A26" s="20" t="s">
        <v>179</v>
      </c>
      <c r="B26" s="5" t="s">
        <v>58</v>
      </c>
      <c r="C26" s="24">
        <v>11529</v>
      </c>
      <c r="D26" s="21">
        <v>11526</v>
      </c>
      <c r="E26" s="25">
        <f t="shared" si="0"/>
        <v>-3</v>
      </c>
      <c r="F26" s="23">
        <f t="shared" si="1"/>
        <v>-2.6021337496747333E-4</v>
      </c>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row>
    <row r="27" spans="1:256" s="20" customFormat="1">
      <c r="A27" s="20" t="s">
        <v>180</v>
      </c>
      <c r="B27" s="5" t="s">
        <v>59</v>
      </c>
      <c r="C27" s="24">
        <v>364548</v>
      </c>
      <c r="D27" s="21">
        <v>369943</v>
      </c>
      <c r="E27" s="25">
        <f t="shared" si="0"/>
        <v>5395</v>
      </c>
      <c r="F27" s="23">
        <f t="shared" si="1"/>
        <v>1.4799148534623698E-2</v>
      </c>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row>
    <row r="28" spans="1:256" s="20" customFormat="1">
      <c r="A28" s="20" t="s">
        <v>181</v>
      </c>
      <c r="B28" s="5" t="s">
        <v>60</v>
      </c>
      <c r="C28" s="24">
        <v>14783</v>
      </c>
      <c r="D28" s="21">
        <v>14888</v>
      </c>
      <c r="E28" s="25">
        <f t="shared" si="0"/>
        <v>105</v>
      </c>
      <c r="F28" s="23">
        <f t="shared" si="1"/>
        <v>7.1027531624162886E-3</v>
      </c>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row>
    <row r="29" spans="1:256" s="20" customFormat="1">
      <c r="A29" s="20" t="s">
        <v>182</v>
      </c>
      <c r="B29" s="5" t="s">
        <v>61</v>
      </c>
      <c r="C29" s="24">
        <v>4892</v>
      </c>
      <c r="D29" s="21">
        <v>4885</v>
      </c>
      <c r="E29" s="25">
        <f t="shared" si="0"/>
        <v>-7</v>
      </c>
      <c r="F29" s="23">
        <f t="shared" si="1"/>
        <v>-1.4309076042518397E-3</v>
      </c>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row>
    <row r="30" spans="1:256" s="20" customFormat="1">
      <c r="A30" s="20" t="s">
        <v>183</v>
      </c>
      <c r="B30" s="5" t="s">
        <v>62</v>
      </c>
      <c r="C30" s="24">
        <v>52552</v>
      </c>
      <c r="D30" s="21">
        <v>53097</v>
      </c>
      <c r="E30" s="25">
        <f t="shared" si="0"/>
        <v>545</v>
      </c>
      <c r="F30" s="23">
        <f t="shared" si="1"/>
        <v>1.037068046886893E-2</v>
      </c>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row>
    <row r="31" spans="1:256" s="20" customFormat="1">
      <c r="A31" s="20" t="s">
        <v>184</v>
      </c>
      <c r="B31" s="5" t="s">
        <v>63</v>
      </c>
      <c r="C31" s="24">
        <v>9675</v>
      </c>
      <c r="D31" s="21">
        <v>9713</v>
      </c>
      <c r="E31" s="25">
        <f t="shared" si="0"/>
        <v>38</v>
      </c>
      <c r="F31" s="23">
        <f t="shared" si="1"/>
        <v>3.9276485788113692E-3</v>
      </c>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row>
    <row r="32" spans="1:256" s="20" customFormat="1">
      <c r="A32" s="20" t="s">
        <v>185</v>
      </c>
      <c r="B32" s="5" t="s">
        <v>64</v>
      </c>
      <c r="C32" s="24">
        <v>14124</v>
      </c>
      <c r="D32" s="21">
        <v>13902</v>
      </c>
      <c r="E32" s="25">
        <f t="shared" si="0"/>
        <v>-222</v>
      </c>
      <c r="F32" s="23">
        <f t="shared" si="1"/>
        <v>-1.5717926932880204E-2</v>
      </c>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row>
    <row r="33" spans="1:256" s="20" customFormat="1">
      <c r="A33" s="20" t="s">
        <v>186</v>
      </c>
      <c r="B33" s="5" t="s">
        <v>65</v>
      </c>
      <c r="C33" s="24">
        <v>27947</v>
      </c>
      <c r="D33" s="21">
        <v>27989</v>
      </c>
      <c r="E33" s="25">
        <f t="shared" si="0"/>
        <v>42</v>
      </c>
      <c r="F33" s="23">
        <f t="shared" si="1"/>
        <v>1.502844670268723E-3</v>
      </c>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row>
    <row r="34" spans="1:256" s="20" customFormat="1">
      <c r="A34" s="20" t="s">
        <v>187</v>
      </c>
      <c r="B34" s="5" t="s">
        <v>66</v>
      </c>
      <c r="C34" s="24">
        <v>10599</v>
      </c>
      <c r="D34" s="21">
        <v>10641</v>
      </c>
      <c r="E34" s="25">
        <f t="shared" si="0"/>
        <v>42</v>
      </c>
      <c r="F34" s="23">
        <f t="shared" si="1"/>
        <v>3.9626379847155389E-3</v>
      </c>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row>
    <row r="35" spans="1:256" s="20" customFormat="1">
      <c r="A35" s="20" t="s">
        <v>188</v>
      </c>
      <c r="B35" s="5" t="s">
        <v>135</v>
      </c>
      <c r="C35" s="24">
        <v>1150309</v>
      </c>
      <c r="D35" s="21">
        <v>1145333</v>
      </c>
      <c r="E35" s="25">
        <f t="shared" si="0"/>
        <v>-4976</v>
      </c>
      <c r="F35" s="23">
        <f t="shared" si="1"/>
        <v>-4.3257941996454868E-3</v>
      </c>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row>
    <row r="36" spans="1:256" s="20" customFormat="1">
      <c r="A36" s="20" t="s">
        <v>189</v>
      </c>
      <c r="B36" s="5" t="s">
        <v>67</v>
      </c>
      <c r="C36" s="24">
        <v>72972</v>
      </c>
      <c r="D36" s="21">
        <v>73291</v>
      </c>
      <c r="E36" s="25">
        <f t="shared" si="0"/>
        <v>319</v>
      </c>
      <c r="F36" s="23">
        <f t="shared" si="1"/>
        <v>4.3715397686783968E-3</v>
      </c>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row>
    <row r="37" spans="1:256" s="20" customFormat="1">
      <c r="A37" s="20" t="s">
        <v>190</v>
      </c>
      <c r="B37" s="5" t="s">
        <v>68</v>
      </c>
      <c r="C37" s="24">
        <v>15476</v>
      </c>
      <c r="D37" s="21">
        <v>15347</v>
      </c>
      <c r="E37" s="25">
        <f t="shared" si="0"/>
        <v>-129</v>
      </c>
      <c r="F37" s="23">
        <f t="shared" si="1"/>
        <v>-8.3354872059963822E-3</v>
      </c>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row>
    <row r="38" spans="1:256" s="20" customFormat="1">
      <c r="A38" s="20" t="s">
        <v>191</v>
      </c>
      <c r="B38" s="5" t="s">
        <v>69</v>
      </c>
      <c r="C38" s="24">
        <v>27249</v>
      </c>
      <c r="D38" s="21">
        <v>27556</v>
      </c>
      <c r="E38" s="25">
        <f t="shared" si="0"/>
        <v>307</v>
      </c>
      <c r="F38" s="23">
        <f t="shared" si="1"/>
        <v>1.126646849425667E-2</v>
      </c>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row>
    <row r="39" spans="1:256" s="20" customFormat="1">
      <c r="A39" s="20" t="s">
        <v>192</v>
      </c>
      <c r="B39" s="5" t="s">
        <v>70</v>
      </c>
      <c r="C39" s="24">
        <v>54477</v>
      </c>
      <c r="D39" s="21">
        <v>54188</v>
      </c>
      <c r="E39" s="25">
        <f t="shared" si="0"/>
        <v>-289</v>
      </c>
      <c r="F39" s="23">
        <f t="shared" si="1"/>
        <v>-5.3049910971602696E-3</v>
      </c>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row>
    <row r="40" spans="1:256" s="20" customFormat="1">
      <c r="A40" s="20" t="s">
        <v>193</v>
      </c>
      <c r="B40" s="5" t="s">
        <v>71</v>
      </c>
      <c r="C40" s="24">
        <v>91419</v>
      </c>
      <c r="D40" s="21">
        <v>92981</v>
      </c>
      <c r="E40" s="25">
        <f t="shared" si="0"/>
        <v>1562</v>
      </c>
      <c r="F40" s="23">
        <f t="shared" si="1"/>
        <v>1.7086163707763155E-2</v>
      </c>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row>
    <row r="41" spans="1:256" s="20" customFormat="1">
      <c r="A41" s="20" t="s">
        <v>194</v>
      </c>
      <c r="B41" s="5" t="s">
        <v>72</v>
      </c>
      <c r="C41" s="24">
        <v>16787</v>
      </c>
      <c r="D41" s="21">
        <v>16648</v>
      </c>
      <c r="E41" s="25">
        <f t="shared" si="0"/>
        <v>-139</v>
      </c>
      <c r="F41" s="23">
        <f t="shared" si="1"/>
        <v>-8.280216834455234E-3</v>
      </c>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row>
    <row r="42" spans="1:256" s="20" customFormat="1">
      <c r="A42" s="20" t="s">
        <v>195</v>
      </c>
      <c r="B42" s="5" t="s">
        <v>73</v>
      </c>
      <c r="C42" s="24">
        <v>38711</v>
      </c>
      <c r="D42" s="21">
        <v>38731</v>
      </c>
      <c r="E42" s="25">
        <f t="shared" si="0"/>
        <v>20</v>
      </c>
      <c r="F42" s="23">
        <f t="shared" si="1"/>
        <v>5.1664901449200481E-4</v>
      </c>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row>
    <row r="43" spans="1:256" s="20" customFormat="1">
      <c r="A43" s="20" t="s">
        <v>196</v>
      </c>
      <c r="B43" s="5" t="s">
        <v>74</v>
      </c>
      <c r="C43" s="24">
        <v>24727</v>
      </c>
      <c r="D43" s="21">
        <v>25139</v>
      </c>
      <c r="E43" s="25">
        <f t="shared" si="0"/>
        <v>412</v>
      </c>
      <c r="F43" s="23">
        <f t="shared" si="1"/>
        <v>1.6661948477372911E-2</v>
      </c>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row>
    <row r="44" spans="1:256" s="20" customFormat="1">
      <c r="A44" s="20" t="s">
        <v>197</v>
      </c>
      <c r="B44" s="5" t="s">
        <v>75</v>
      </c>
      <c r="C44" s="24">
        <v>15333</v>
      </c>
      <c r="D44" s="21">
        <v>15240</v>
      </c>
      <c r="E44" s="25">
        <f t="shared" si="0"/>
        <v>-93</v>
      </c>
      <c r="F44" s="23">
        <f t="shared" si="1"/>
        <v>-6.0653492467227545E-3</v>
      </c>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row>
    <row r="45" spans="1:256" s="20" customFormat="1">
      <c r="A45" s="20" t="s">
        <v>198</v>
      </c>
      <c r="B45" s="5" t="s">
        <v>76</v>
      </c>
      <c r="C45" s="24">
        <v>20552</v>
      </c>
      <c r="D45" s="21">
        <v>21030</v>
      </c>
      <c r="E45" s="25">
        <f t="shared" si="0"/>
        <v>478</v>
      </c>
      <c r="F45" s="23">
        <f t="shared" si="1"/>
        <v>2.325807707279097E-2</v>
      </c>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row>
    <row r="46" spans="1:256" s="20" customFormat="1">
      <c r="A46" s="20" t="s">
        <v>199</v>
      </c>
      <c r="B46" s="5" t="s">
        <v>77</v>
      </c>
      <c r="C46" s="24">
        <v>11391</v>
      </c>
      <c r="D46" s="21">
        <v>11080</v>
      </c>
      <c r="E46" s="25">
        <f t="shared" si="0"/>
        <v>-311</v>
      </c>
      <c r="F46" s="23">
        <f t="shared" si="1"/>
        <v>-2.7302256167149503E-2</v>
      </c>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row>
    <row r="47" spans="1:256" s="20" customFormat="1">
      <c r="A47" s="20" t="s">
        <v>200</v>
      </c>
      <c r="B47" s="5" t="s">
        <v>78</v>
      </c>
      <c r="C47" s="24">
        <v>34022</v>
      </c>
      <c r="D47" s="21">
        <v>33704</v>
      </c>
      <c r="E47" s="25">
        <f t="shared" si="0"/>
        <v>-318</v>
      </c>
      <c r="F47" s="23">
        <f t="shared" si="1"/>
        <v>-9.3468931867615075E-3</v>
      </c>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row>
    <row r="48" spans="1:256" s="20" customFormat="1">
      <c r="A48" s="20" t="s">
        <v>201</v>
      </c>
      <c r="B48" s="5" t="s">
        <v>79</v>
      </c>
      <c r="C48" s="24">
        <v>109979</v>
      </c>
      <c r="D48" s="21">
        <v>110903</v>
      </c>
      <c r="E48" s="25">
        <f t="shared" si="0"/>
        <v>924</v>
      </c>
      <c r="F48" s="23">
        <f t="shared" si="1"/>
        <v>8.4016039425708552E-3</v>
      </c>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row>
    <row r="49" spans="1:256" s="20" customFormat="1">
      <c r="A49" s="20" t="s">
        <v>202</v>
      </c>
      <c r="B49" s="5" t="s">
        <v>80</v>
      </c>
      <c r="C49" s="24">
        <v>334389</v>
      </c>
      <c r="D49" s="21">
        <v>336226</v>
      </c>
      <c r="E49" s="25">
        <f t="shared" si="0"/>
        <v>1837</v>
      </c>
      <c r="F49" s="23">
        <f t="shared" si="1"/>
        <v>5.4936017632158949E-3</v>
      </c>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row>
    <row r="50" spans="1:256" s="20" customFormat="1">
      <c r="A50" s="20" t="s">
        <v>203</v>
      </c>
      <c r="B50" s="5" t="s">
        <v>81</v>
      </c>
      <c r="C50" s="24">
        <v>50948</v>
      </c>
      <c r="D50" s="21">
        <v>50000</v>
      </c>
      <c r="E50" s="25">
        <f t="shared" si="0"/>
        <v>-948</v>
      </c>
      <c r="F50" s="23">
        <f t="shared" si="1"/>
        <v>-1.8607207348669233E-2</v>
      </c>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row>
    <row r="51" spans="1:256" s="20" customFormat="1">
      <c r="A51" s="20" t="s">
        <v>204</v>
      </c>
      <c r="B51" s="5" t="s">
        <v>82</v>
      </c>
      <c r="C51" s="24">
        <v>2232</v>
      </c>
      <c r="D51" s="21">
        <v>2226</v>
      </c>
      <c r="E51" s="25">
        <f t="shared" si="0"/>
        <v>-6</v>
      </c>
      <c r="F51" s="23">
        <f t="shared" si="1"/>
        <v>-2.6881720430107529E-3</v>
      </c>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row>
    <row r="52" spans="1:256" s="20" customFormat="1">
      <c r="A52" s="20" t="s">
        <v>205</v>
      </c>
      <c r="B52" s="5" t="s">
        <v>83</v>
      </c>
      <c r="C52" s="24">
        <v>38606</v>
      </c>
      <c r="D52" s="21">
        <v>38944</v>
      </c>
      <c r="E52" s="25">
        <f t="shared" si="0"/>
        <v>338</v>
      </c>
      <c r="F52" s="23">
        <f t="shared" si="1"/>
        <v>8.7551157851111228E-3</v>
      </c>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row>
    <row r="53" spans="1:256" s="20" customFormat="1">
      <c r="A53" s="20" t="s">
        <v>206</v>
      </c>
      <c r="B53" s="5" t="s">
        <v>84</v>
      </c>
      <c r="C53" s="24">
        <v>78254</v>
      </c>
      <c r="D53" s="21">
        <v>78567</v>
      </c>
      <c r="E53" s="25">
        <f t="shared" si="0"/>
        <v>313</v>
      </c>
      <c r="F53" s="23">
        <f t="shared" si="1"/>
        <v>3.9997955376083012E-3</v>
      </c>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row>
    <row r="54" spans="1:256" s="20" customFormat="1">
      <c r="A54" s="20" t="s">
        <v>207</v>
      </c>
      <c r="B54" s="5" t="s">
        <v>85</v>
      </c>
      <c r="C54" s="24">
        <v>6608</v>
      </c>
      <c r="D54" s="21">
        <v>6606</v>
      </c>
      <c r="E54" s="25">
        <f t="shared" si="0"/>
        <v>-2</v>
      </c>
      <c r="F54" s="23">
        <f t="shared" si="1"/>
        <v>-3.0266343825665861E-4</v>
      </c>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row>
    <row r="55" spans="1:256" s="20" customFormat="1">
      <c r="A55" s="20" t="s">
        <v>208</v>
      </c>
      <c r="B55" s="5" t="s">
        <v>86</v>
      </c>
      <c r="C55" s="24">
        <v>26723</v>
      </c>
      <c r="D55" s="21">
        <v>27021</v>
      </c>
      <c r="E55" s="25">
        <f t="shared" si="0"/>
        <v>298</v>
      </c>
      <c r="F55" s="23">
        <f t="shared" si="1"/>
        <v>1.1151442577554915E-2</v>
      </c>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row>
    <row r="56" spans="1:256" s="20" customFormat="1">
      <c r="A56" s="26">
        <f>INDEX('[1]Virginia Cities and Counties'!$A$1:$A$65536,MATCH(B56,'[1]Virginia Cities and Counties'!$B$1:$B$65536,0))</f>
        <v>101</v>
      </c>
      <c r="B56" s="5" t="s">
        <v>87</v>
      </c>
      <c r="C56" s="24">
        <v>17810</v>
      </c>
      <c r="D56" s="21">
        <v>18026</v>
      </c>
      <c r="E56" s="25">
        <f t="shared" si="0"/>
        <v>216</v>
      </c>
      <c r="F56" s="23">
        <f t="shared" si="1"/>
        <v>1.2128017967434027E-2</v>
      </c>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row>
    <row r="57" spans="1:256" s="20" customFormat="1">
      <c r="A57" s="26">
        <f>INDEX('[1]Virginia Cities and Counties'!$A$1:$A$65536,MATCH(B57,'[1]Virginia Cities and Counties'!$B$1:$B$65536,0))</f>
        <v>103</v>
      </c>
      <c r="B57" s="5" t="s">
        <v>88</v>
      </c>
      <c r="C57" s="24">
        <v>10919</v>
      </c>
      <c r="D57" s="21">
        <v>10945</v>
      </c>
      <c r="E57" s="25">
        <f t="shared" si="0"/>
        <v>26</v>
      </c>
      <c r="F57" s="23">
        <f t="shared" si="1"/>
        <v>2.3811704368531918E-3</v>
      </c>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row>
    <row r="58" spans="1:256" s="20" customFormat="1">
      <c r="A58" s="26">
        <f>INDEX('[1]Virginia Cities and Counties'!$A$1:$A$65536,MATCH(B58,'[1]Virginia Cities and Counties'!$B$1:$B$65536,0))</f>
        <v>105</v>
      </c>
      <c r="B58" s="5" t="s">
        <v>89</v>
      </c>
      <c r="C58" s="24">
        <v>22173</v>
      </c>
      <c r="D58" s="21">
        <v>22116</v>
      </c>
      <c r="E58" s="25">
        <f t="shared" si="0"/>
        <v>-57</v>
      </c>
      <c r="F58" s="23">
        <f t="shared" si="1"/>
        <v>-2.5706940874035988E-3</v>
      </c>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row>
    <row r="59" spans="1:256" s="20" customFormat="1">
      <c r="A59" s="26">
        <f>INDEX('[1]Virginia Cities and Counties'!$A$1:$A$65536,MATCH(B59,'[1]Virginia Cities and Counties'!$B$1:$B$65536,0))</f>
        <v>107</v>
      </c>
      <c r="B59" s="5" t="s">
        <v>90</v>
      </c>
      <c r="C59" s="24">
        <v>420959</v>
      </c>
      <c r="D59" s="21">
        <v>425204</v>
      </c>
      <c r="E59" s="25">
        <f t="shared" si="0"/>
        <v>4245</v>
      </c>
      <c r="F59" s="23">
        <f t="shared" si="1"/>
        <v>1.0084117455619193E-2</v>
      </c>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row>
    <row r="60" spans="1:256" s="20" customFormat="1">
      <c r="A60" s="26">
        <f>INDEX('[1]Virginia Cities and Counties'!$A$1:$A$65536,MATCH(B60,'[1]Virginia Cities and Counties'!$B$1:$B$65536,0))</f>
        <v>109</v>
      </c>
      <c r="B60" s="5" t="s">
        <v>91</v>
      </c>
      <c r="C60" s="24">
        <v>37596</v>
      </c>
      <c r="D60" s="21">
        <v>38364</v>
      </c>
      <c r="E60" s="25">
        <f t="shared" si="0"/>
        <v>768</v>
      </c>
      <c r="F60" s="23">
        <f t="shared" si="1"/>
        <v>2.042770507500798E-2</v>
      </c>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row>
    <row r="61" spans="1:256" s="20" customFormat="1">
      <c r="A61" s="26">
        <f>INDEX('[1]Virginia Cities and Counties'!$A$1:$A$65536,MATCH(B61,'[1]Virginia Cities and Counties'!$B$1:$B$65536,0))</f>
        <v>111</v>
      </c>
      <c r="B61" s="5" t="s">
        <v>92</v>
      </c>
      <c r="C61" s="24">
        <v>11936</v>
      </c>
      <c r="D61" s="21">
        <v>11848</v>
      </c>
      <c r="E61" s="25">
        <f t="shared" si="0"/>
        <v>-88</v>
      </c>
      <c r="F61" s="23">
        <f t="shared" si="1"/>
        <v>-7.3726541554959783E-3</v>
      </c>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row>
    <row r="62" spans="1:256" s="20" customFormat="1">
      <c r="A62" s="26">
        <f>INDEX('[1]Virginia Cities and Counties'!$A$1:$A$65536,MATCH(B62,'[1]Virginia Cities and Counties'!$B$1:$B$65536,0))</f>
        <v>113</v>
      </c>
      <c r="B62" s="5" t="s">
        <v>93</v>
      </c>
      <c r="C62" s="24">
        <v>13837</v>
      </c>
      <c r="D62" s="21">
        <v>13871</v>
      </c>
      <c r="E62" s="25">
        <f t="shared" si="0"/>
        <v>34</v>
      </c>
      <c r="F62" s="23">
        <f t="shared" si="1"/>
        <v>2.4571800245718001E-3</v>
      </c>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row>
    <row r="63" spans="1:256" s="20" customFormat="1">
      <c r="A63" s="26">
        <f>INDEX('[1]Virginia Cities and Counties'!$A$1:$A$65536,MATCH(B63,'[1]Virginia Cities and Counties'!$B$1:$B$65536,0))</f>
        <v>115</v>
      </c>
      <c r="B63" s="5" t="s">
        <v>94</v>
      </c>
      <c r="C63" s="24">
        <v>8533</v>
      </c>
      <c r="D63" s="21">
        <v>8495</v>
      </c>
      <c r="E63" s="25">
        <f t="shared" si="0"/>
        <v>-38</v>
      </c>
      <c r="F63" s="23">
        <f t="shared" si="1"/>
        <v>-4.4532989569905073E-3</v>
      </c>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row>
    <row r="64" spans="1:256" s="20" customFormat="1">
      <c r="A64" s="26">
        <f>INDEX('[1]Virginia Cities and Counties'!$A$1:$A$65536,MATCH(B64,'[1]Virginia Cities and Counties'!$B$1:$B$65536,0))</f>
        <v>117</v>
      </c>
      <c r="B64" s="5" t="s">
        <v>95</v>
      </c>
      <c r="C64" s="24">
        <v>30319</v>
      </c>
      <c r="D64" s="21">
        <v>30087</v>
      </c>
      <c r="E64" s="25">
        <f t="shared" si="0"/>
        <v>-232</v>
      </c>
      <c r="F64" s="23">
        <f t="shared" si="1"/>
        <v>-7.6519674131732577E-3</v>
      </c>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row>
    <row r="65" spans="1:256" s="20" customFormat="1">
      <c r="A65" s="26">
        <f>INDEX('[1]Virginia Cities and Counties'!$A$1:$A$65536,MATCH(B65,'[1]Virginia Cities and Counties'!$B$1:$B$65536,0))</f>
        <v>119</v>
      </c>
      <c r="B65" s="5" t="s">
        <v>96</v>
      </c>
      <c r="C65" s="24">
        <v>10625</v>
      </c>
      <c r="D65" s="21">
        <v>10586</v>
      </c>
      <c r="E65" s="25">
        <f t="shared" si="0"/>
        <v>-39</v>
      </c>
      <c r="F65" s="23">
        <f t="shared" si="1"/>
        <v>-3.6705882352941178E-3</v>
      </c>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row>
    <row r="66" spans="1:256" s="20" customFormat="1">
      <c r="A66" s="26">
        <f>INDEX('[1]Virginia Cities and Counties'!$A$1:$A$65536,MATCH(B66,'[1]Virginia Cities and Counties'!$B$1:$B$65536,0))</f>
        <v>121</v>
      </c>
      <c r="B66" s="5" t="s">
        <v>219</v>
      </c>
      <c r="C66" s="24">
        <v>101323</v>
      </c>
      <c r="D66" s="21">
        <v>101938</v>
      </c>
      <c r="E66" s="25">
        <f t="shared" si="0"/>
        <v>615</v>
      </c>
      <c r="F66" s="23">
        <f t="shared" si="1"/>
        <v>6.0696978968250055E-3</v>
      </c>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row>
    <row r="67" spans="1:256" s="20" customFormat="1">
      <c r="A67" s="26">
        <f>INDEX('[1]Virginia Cities and Counties'!$A$1:$A$65536,MATCH(B67,'[1]Virginia Cities and Counties'!$B$1:$B$65536,0))</f>
        <v>125</v>
      </c>
      <c r="B67" s="5" t="s">
        <v>97</v>
      </c>
      <c r="C67" s="24">
        <v>14775</v>
      </c>
      <c r="D67" s="21">
        <v>14820</v>
      </c>
      <c r="E67" s="25">
        <f t="shared" si="0"/>
        <v>45</v>
      </c>
      <c r="F67" s="23">
        <f t="shared" si="1"/>
        <v>3.0456852791878172E-3</v>
      </c>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row>
    <row r="68" spans="1:256" s="20" customFormat="1">
      <c r="A68" s="26">
        <f>INDEX('[1]Virginia Cities and Counties'!$A$1:$A$65536,MATCH(B68,'[1]Virginia Cities and Counties'!$B$1:$B$65536,0))</f>
        <v>127</v>
      </c>
      <c r="B68" s="5" t="s">
        <v>98</v>
      </c>
      <c r="C68" s="24">
        <v>22945</v>
      </c>
      <c r="D68" s="21">
        <v>23564</v>
      </c>
      <c r="E68" s="25">
        <f t="shared" si="0"/>
        <v>619</v>
      </c>
      <c r="F68" s="23">
        <f t="shared" si="1"/>
        <v>2.6977555022880802E-2</v>
      </c>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row>
    <row r="69" spans="1:256" s="20" customFormat="1">
      <c r="A69" s="26">
        <f>INDEX('[1]Virginia Cities and Counties'!$A$1:$A$65536,MATCH(B69,'[1]Virginia Cities and Counties'!$B$1:$B$65536,0))</f>
        <v>131</v>
      </c>
      <c r="B69" s="5" t="s">
        <v>99</v>
      </c>
      <c r="C69" s="24">
        <v>12282</v>
      </c>
      <c r="D69" s="21">
        <v>12222</v>
      </c>
      <c r="E69" s="25">
        <f t="shared" si="0"/>
        <v>-60</v>
      </c>
      <c r="F69" s="23">
        <f t="shared" si="1"/>
        <v>-4.8851978505129456E-3</v>
      </c>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row>
    <row r="70" spans="1:256" s="20" customFormat="1">
      <c r="A70" s="26">
        <f>INDEX('[1]Virginia Cities and Counties'!$A$1:$A$65536,MATCH(B70,'[1]Virginia Cities and Counties'!$B$1:$B$65536,0))</f>
        <v>133</v>
      </c>
      <c r="B70" s="5" t="s">
        <v>100</v>
      </c>
      <c r="C70" s="24">
        <v>11839</v>
      </c>
      <c r="D70" s="21">
        <v>11634</v>
      </c>
      <c r="E70" s="25">
        <f t="shared" si="0"/>
        <v>-205</v>
      </c>
      <c r="F70" s="23">
        <f t="shared" si="1"/>
        <v>-1.7315651659768561E-2</v>
      </c>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row>
    <row r="71" spans="1:256" s="20" customFormat="1">
      <c r="A71" s="26">
        <f>INDEX('[1]Virginia Cities and Counties'!$A$1:$A$65536,MATCH(B71,'[1]Virginia Cities and Counties'!$B$1:$B$65536,0))</f>
        <v>135</v>
      </c>
      <c r="B71" s="5" t="s">
        <v>101</v>
      </c>
      <c r="C71" s="24">
        <v>15642</v>
      </c>
      <c r="D71" s="21">
        <v>15604</v>
      </c>
      <c r="E71" s="25">
        <f t="shared" ref="E71:E134" si="2">(D71-C71)</f>
        <v>-38</v>
      </c>
      <c r="F71" s="23">
        <f t="shared" ref="F71:F134" si="3">E71/C71</f>
        <v>-2.4293568597366067E-3</v>
      </c>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row>
    <row r="72" spans="1:256" s="20" customFormat="1">
      <c r="A72" s="26">
        <f>INDEX('[1]Virginia Cities and Counties'!$A$1:$A$65536,MATCH(B72,'[1]Virginia Cities and Counties'!$B$1:$B$65536,0))</f>
        <v>137</v>
      </c>
      <c r="B72" s="5" t="s">
        <v>102</v>
      </c>
      <c r="C72" s="24">
        <v>36254</v>
      </c>
      <c r="D72" s="21">
        <v>36341</v>
      </c>
      <c r="E72" s="25">
        <f t="shared" si="2"/>
        <v>87</v>
      </c>
      <c r="F72" s="23">
        <f t="shared" si="3"/>
        <v>2.3997352016329231E-3</v>
      </c>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row>
    <row r="73" spans="1:256" s="20" customFormat="1">
      <c r="A73" s="26">
        <f>INDEX('[1]Virginia Cities and Counties'!$A$1:$A$65536,MATCH(B73,'[1]Virginia Cities and Counties'!$B$1:$B$65536,0))</f>
        <v>139</v>
      </c>
      <c r="B73" s="5" t="s">
        <v>103</v>
      </c>
      <c r="C73" s="24">
        <v>23709</v>
      </c>
      <c r="D73" s="21">
        <v>23629</v>
      </c>
      <c r="E73" s="25">
        <f t="shared" si="2"/>
        <v>-80</v>
      </c>
      <c r="F73" s="23">
        <f t="shared" si="3"/>
        <v>-3.3742460668944284E-3</v>
      </c>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row>
    <row r="74" spans="1:256" s="20" customFormat="1">
      <c r="A74" s="26">
        <f>INDEX('[1]Virginia Cities and Counties'!$A$1:$A$65536,MATCH(B74,'[1]Virginia Cities and Counties'!$B$1:$B$65536,0))</f>
        <v>141</v>
      </c>
      <c r="B74" s="5" t="s">
        <v>104</v>
      </c>
      <c r="C74" s="24">
        <v>17608</v>
      </c>
      <c r="D74" s="21">
        <v>17554</v>
      </c>
      <c r="E74" s="25">
        <f t="shared" si="2"/>
        <v>-54</v>
      </c>
      <c r="F74" s="23">
        <f t="shared" si="3"/>
        <v>-3.0667878237164927E-3</v>
      </c>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row>
    <row r="75" spans="1:256" s="20" customFormat="1">
      <c r="A75" s="26">
        <f>INDEX('[1]Virginia Cities and Counties'!$A$1:$A$65536,MATCH(B75,'[1]Virginia Cities and Counties'!$B$1:$B$65536,0))</f>
        <v>143</v>
      </c>
      <c r="B75" s="5" t="s">
        <v>105</v>
      </c>
      <c r="C75" s="24">
        <v>60501</v>
      </c>
      <c r="D75" s="21">
        <v>60142</v>
      </c>
      <c r="E75" s="25">
        <f t="shared" si="2"/>
        <v>-359</v>
      </c>
      <c r="F75" s="23">
        <f t="shared" si="3"/>
        <v>-5.9337862184096132E-3</v>
      </c>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row>
    <row r="76" spans="1:256" s="20" customFormat="1">
      <c r="A76" s="26">
        <f>INDEX('[1]Virginia Cities and Counties'!$A$1:$A$65536,MATCH(B76,'[1]Virginia Cities and Counties'!$B$1:$B$65536,0))</f>
        <v>145</v>
      </c>
      <c r="B76" s="5" t="s">
        <v>106</v>
      </c>
      <c r="C76" s="24">
        <v>30333</v>
      </c>
      <c r="D76" s="21">
        <v>30445</v>
      </c>
      <c r="E76" s="25">
        <f t="shared" si="2"/>
        <v>112</v>
      </c>
      <c r="F76" s="23">
        <f t="shared" si="3"/>
        <v>3.6923482675633797E-3</v>
      </c>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row>
    <row r="77" spans="1:256" s="20" customFormat="1">
      <c r="A77" s="26">
        <f>INDEX('[1]Virginia Cities and Counties'!$A$1:$A$65536,MATCH(B77,'[1]Virginia Cities and Counties'!$B$1:$B$65536,0))</f>
        <v>147</v>
      </c>
      <c r="B77" s="5" t="s">
        <v>220</v>
      </c>
      <c r="C77" s="24">
        <v>22417</v>
      </c>
      <c r="D77" s="21">
        <v>22033</v>
      </c>
      <c r="E77" s="25">
        <f t="shared" si="2"/>
        <v>-384</v>
      </c>
      <c r="F77" s="23">
        <f t="shared" si="3"/>
        <v>-1.7129856805103271E-2</v>
      </c>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row>
    <row r="78" spans="1:256" s="20" customFormat="1">
      <c r="A78" s="26">
        <f>INDEX('[1]Virginia Cities and Counties'!$A$1:$A$65536,MATCH(B78,'[1]Virginia Cities and Counties'!$B$1:$B$65536,0))</f>
        <v>149</v>
      </c>
      <c r="B78" s="5" t="s">
        <v>107</v>
      </c>
      <c r="C78" s="24">
        <v>43010</v>
      </c>
      <c r="D78" s="21">
        <v>43209</v>
      </c>
      <c r="E78" s="25">
        <f t="shared" si="2"/>
        <v>199</v>
      </c>
      <c r="F78" s="23">
        <f t="shared" si="3"/>
        <v>4.6268309695419669E-3</v>
      </c>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row>
    <row r="79" spans="1:256" s="20" customFormat="1">
      <c r="A79" s="26">
        <f>INDEX('[1]Virginia Cities and Counties'!$A$1:$A$65536,MATCH(B79,'[1]Virginia Cities and Counties'!$B$1:$B$65536,0))</f>
        <v>153</v>
      </c>
      <c r="B79" s="5" t="s">
        <v>108</v>
      </c>
      <c r="C79" s="24">
        <v>482204</v>
      </c>
      <c r="D79" s="21">
        <v>482708</v>
      </c>
      <c r="E79" s="25">
        <f t="shared" si="2"/>
        <v>504</v>
      </c>
      <c r="F79" s="23">
        <f t="shared" si="3"/>
        <v>1.045200786389163E-3</v>
      </c>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row>
    <row r="80" spans="1:256" s="20" customFormat="1">
      <c r="A80" s="26">
        <f>INDEX('[1]Virginia Cities and Counties'!$A$1:$A$65536,MATCH(B80,'[1]Virginia Cities and Counties'!$B$1:$B$65536,0))</f>
        <v>155</v>
      </c>
      <c r="B80" s="5" t="s">
        <v>109</v>
      </c>
      <c r="C80" s="24">
        <v>33800</v>
      </c>
      <c r="D80" s="21">
        <v>33660</v>
      </c>
      <c r="E80" s="25">
        <f t="shared" si="2"/>
        <v>-140</v>
      </c>
      <c r="F80" s="23">
        <f t="shared" si="3"/>
        <v>-4.1420118343195268E-3</v>
      </c>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row>
    <row r="81" spans="1:256" s="20" customFormat="1">
      <c r="A81" s="26">
        <f>INDEX('[1]Virginia Cities and Counties'!$A$1:$A$65536,MATCH(B81,'[1]Virginia Cities and Counties'!$B$1:$B$65536,0))</f>
        <v>157</v>
      </c>
      <c r="B81" s="5" t="s">
        <v>110</v>
      </c>
      <c r="C81" s="24">
        <v>7348</v>
      </c>
      <c r="D81" s="21">
        <v>7406</v>
      </c>
      <c r="E81" s="25">
        <f t="shared" si="2"/>
        <v>58</v>
      </c>
      <c r="F81" s="23">
        <f t="shared" si="3"/>
        <v>7.8933043004899284E-3</v>
      </c>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row>
    <row r="82" spans="1:256" s="20" customFormat="1">
      <c r="A82" s="26">
        <f>INDEX('[1]Virginia Cities and Counties'!$A$1:$A$65536,MATCH(B82,'[1]Virginia Cities and Counties'!$B$1:$B$65536,0))</f>
        <v>159</v>
      </c>
      <c r="B82" s="5" t="s">
        <v>111</v>
      </c>
      <c r="C82" s="24">
        <v>8923</v>
      </c>
      <c r="D82" s="21">
        <v>8947</v>
      </c>
      <c r="E82" s="25">
        <f t="shared" si="2"/>
        <v>24</v>
      </c>
      <c r="F82" s="23">
        <f t="shared" si="3"/>
        <v>2.6896783592962009E-3</v>
      </c>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row>
    <row r="83" spans="1:256" s="20" customFormat="1">
      <c r="A83" s="26">
        <f>INDEX('[1]Virginia Cities and Counties'!$A$1:$A$65536,MATCH(B83,'[1]Virginia Cities and Counties'!$B$1:$B$65536,0))</f>
        <v>161</v>
      </c>
      <c r="B83" s="5" t="s">
        <v>112</v>
      </c>
      <c r="C83" s="24">
        <v>96929</v>
      </c>
      <c r="D83" s="21">
        <v>96546</v>
      </c>
      <c r="E83" s="25">
        <f t="shared" si="2"/>
        <v>-383</v>
      </c>
      <c r="F83" s="23">
        <f t="shared" si="3"/>
        <v>-3.9513458304532185E-3</v>
      </c>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row>
    <row r="84" spans="1:256" s="20" customFormat="1">
      <c r="A84" s="26">
        <f>INDEX('[1]Virginia Cities and Counties'!$A$1:$A$65536,MATCH(B84,'[1]Virginia Cities and Counties'!$B$1:$B$65536,0))</f>
        <v>163</v>
      </c>
      <c r="B84" s="5" t="s">
        <v>113</v>
      </c>
      <c r="C84" s="24">
        <v>22650</v>
      </c>
      <c r="D84" s="21">
        <v>22596</v>
      </c>
      <c r="E84" s="25">
        <f t="shared" si="2"/>
        <v>-54</v>
      </c>
      <c r="F84" s="23">
        <f t="shared" si="3"/>
        <v>-2.3841059602649007E-3</v>
      </c>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row>
    <row r="85" spans="1:256" s="20" customFormat="1">
      <c r="A85" s="26">
        <f>INDEX('[1]Virginia Cities and Counties'!$A$1:$A$65536,MATCH(B85,'[1]Virginia Cities and Counties'!$B$1:$B$65536,0))</f>
        <v>165</v>
      </c>
      <c r="B85" s="5" t="s">
        <v>114</v>
      </c>
      <c r="C85" s="24">
        <v>83757</v>
      </c>
      <c r="D85" s="21">
        <v>83711</v>
      </c>
      <c r="E85" s="25">
        <f t="shared" si="2"/>
        <v>-46</v>
      </c>
      <c r="F85" s="23">
        <f t="shared" si="3"/>
        <v>-5.4920782740547054E-4</v>
      </c>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row>
    <row r="86" spans="1:256" s="20" customFormat="1">
      <c r="A86" s="26">
        <f>INDEX('[1]Virginia Cities and Counties'!$A$1:$A$65536,MATCH(B86,'[1]Virginia Cities and Counties'!$B$1:$B$65536,0))</f>
        <v>167</v>
      </c>
      <c r="B86" s="5" t="s">
        <v>115</v>
      </c>
      <c r="C86" s="24">
        <v>25781</v>
      </c>
      <c r="D86" s="21">
        <v>25639</v>
      </c>
      <c r="E86" s="25">
        <f t="shared" si="2"/>
        <v>-142</v>
      </c>
      <c r="F86" s="23">
        <f t="shared" si="3"/>
        <v>-5.5079321981304063E-3</v>
      </c>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row>
    <row r="87" spans="1:256" s="20" customFormat="1">
      <c r="A87" s="26">
        <f>INDEX('[1]Virginia Cities and Counties'!$A$1:$A$65536,MATCH(B87,'[1]Virginia Cities and Counties'!$B$1:$B$65536,0))</f>
        <v>169</v>
      </c>
      <c r="B87" s="5" t="s">
        <v>116</v>
      </c>
      <c r="C87" s="24">
        <v>21576</v>
      </c>
      <c r="D87" s="21">
        <v>21534</v>
      </c>
      <c r="E87" s="25">
        <f t="shared" si="2"/>
        <v>-42</v>
      </c>
      <c r="F87" s="23">
        <f t="shared" si="3"/>
        <v>-1.946607341490545E-3</v>
      </c>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row>
    <row r="88" spans="1:256" s="20" customFormat="1">
      <c r="A88" s="26">
        <f>INDEX('[1]Virginia Cities and Counties'!$A$1:$A$65536,MATCH(B88,'[1]Virginia Cities and Counties'!$B$1:$B$65536,0))</f>
        <v>171</v>
      </c>
      <c r="B88" s="5" t="s">
        <v>117</v>
      </c>
      <c r="C88" s="24">
        <v>44186</v>
      </c>
      <c r="D88" s="21">
        <v>44396</v>
      </c>
      <c r="E88" s="25">
        <f t="shared" si="2"/>
        <v>210</v>
      </c>
      <c r="F88" s="23">
        <f t="shared" si="3"/>
        <v>4.7526365817227179E-3</v>
      </c>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row>
    <row r="89" spans="1:256" s="20" customFormat="1">
      <c r="A89" s="26">
        <f>INDEX('[1]Virginia Cities and Counties'!$A$1:$A$65536,MATCH(B89,'[1]Virginia Cities and Counties'!$B$1:$B$65536,0))</f>
        <v>173</v>
      </c>
      <c r="B89" s="5" t="s">
        <v>118</v>
      </c>
      <c r="C89" s="24">
        <v>29800</v>
      </c>
      <c r="D89" s="21">
        <v>29523</v>
      </c>
      <c r="E89" s="25">
        <f t="shared" si="2"/>
        <v>-277</v>
      </c>
      <c r="F89" s="23">
        <f t="shared" si="3"/>
        <v>-9.2953020134228185E-3</v>
      </c>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row>
    <row r="90" spans="1:256" s="20" customFormat="1">
      <c r="A90" s="26">
        <f>INDEX('[1]Virginia Cities and Counties'!$A$1:$A$65536,MATCH(B90,'[1]Virginia Cities and Counties'!$B$1:$B$65536,0))</f>
        <v>175</v>
      </c>
      <c r="B90" s="5" t="s">
        <v>119</v>
      </c>
      <c r="C90" s="24">
        <v>17996</v>
      </c>
      <c r="D90" s="21">
        <v>17880</v>
      </c>
      <c r="E90" s="25">
        <f t="shared" si="2"/>
        <v>-116</v>
      </c>
      <c r="F90" s="23">
        <f t="shared" si="3"/>
        <v>-6.4458768615247835E-3</v>
      </c>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row>
    <row r="91" spans="1:256" s="20" customFormat="1">
      <c r="A91" s="26">
        <f>INDEX('[1]Virginia Cities and Counties'!$A$1:$A$65536,MATCH(B91,'[1]Virginia Cities and Counties'!$B$1:$B$65536,0))</f>
        <v>177</v>
      </c>
      <c r="B91" s="5" t="s">
        <v>120</v>
      </c>
      <c r="C91" s="24">
        <v>140032</v>
      </c>
      <c r="D91" s="21">
        <v>141652</v>
      </c>
      <c r="E91" s="25">
        <f t="shared" si="2"/>
        <v>1620</v>
      </c>
      <c r="F91" s="23">
        <f t="shared" si="3"/>
        <v>1.1568784277879341E-2</v>
      </c>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row>
    <row r="92" spans="1:256" s="20" customFormat="1">
      <c r="A92" s="26">
        <f>INDEX('[1]Virginia Cities and Counties'!$A$1:$A$65536,MATCH(B92,'[1]Virginia Cities and Counties'!$B$1:$B$65536,0))</f>
        <v>179</v>
      </c>
      <c r="B92" s="5" t="s">
        <v>121</v>
      </c>
      <c r="C92" s="24">
        <v>156927</v>
      </c>
      <c r="D92" s="21">
        <v>159247</v>
      </c>
      <c r="E92" s="25">
        <f t="shared" si="2"/>
        <v>2320</v>
      </c>
      <c r="F92" s="23">
        <f t="shared" si="3"/>
        <v>1.4783944126887024E-2</v>
      </c>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row>
    <row r="93" spans="1:256" s="20" customFormat="1">
      <c r="A93" s="26">
        <f>INDEX('[1]Virginia Cities and Counties'!$A$1:$A$65536,MATCH(B93,'[1]Virginia Cities and Counties'!$B$1:$B$65536,0))</f>
        <v>181</v>
      </c>
      <c r="B93" s="5" t="s">
        <v>122</v>
      </c>
      <c r="C93" s="24">
        <v>6561</v>
      </c>
      <c r="D93" s="21">
        <v>6569</v>
      </c>
      <c r="E93" s="25">
        <f t="shared" si="2"/>
        <v>8</v>
      </c>
      <c r="F93" s="23">
        <f t="shared" si="3"/>
        <v>1.2193263222069807E-3</v>
      </c>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row>
    <row r="94" spans="1:256" s="20" customFormat="1">
      <c r="A94" s="26">
        <f>INDEX('[1]Virginia Cities and Counties'!$A$1:$A$65536,MATCH(B94,'[1]Virginia Cities and Counties'!$B$1:$B$65536,0))</f>
        <v>183</v>
      </c>
      <c r="B94" s="5" t="s">
        <v>123</v>
      </c>
      <c r="C94" s="24">
        <v>10829</v>
      </c>
      <c r="D94" s="21">
        <v>10409</v>
      </c>
      <c r="E94" s="25">
        <f t="shared" si="2"/>
        <v>-420</v>
      </c>
      <c r="F94" s="23">
        <f t="shared" si="3"/>
        <v>-3.8784744667097609E-2</v>
      </c>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row>
    <row r="95" spans="1:256" s="20" customFormat="1">
      <c r="A95" s="26">
        <f>INDEX('[1]Virginia Cities and Counties'!$A$1:$A$65536,MATCH(B95,'[1]Virginia Cities and Counties'!$B$1:$B$65536,0))</f>
        <v>185</v>
      </c>
      <c r="B95" s="5" t="s">
        <v>124</v>
      </c>
      <c r="C95" s="24">
        <v>40429</v>
      </c>
      <c r="D95" s="21">
        <v>39763</v>
      </c>
      <c r="E95" s="25">
        <f t="shared" si="2"/>
        <v>-666</v>
      </c>
      <c r="F95" s="23">
        <f t="shared" si="3"/>
        <v>-1.6473323604343417E-2</v>
      </c>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row>
    <row r="96" spans="1:256" s="20" customFormat="1">
      <c r="A96" s="26">
        <f>INDEX('[1]Virginia Cities and Counties'!$A$1:$A$65536,MATCH(B96,'[1]Virginia Cities and Counties'!$B$1:$B$65536,0))</f>
        <v>187</v>
      </c>
      <c r="B96" s="5" t="s">
        <v>125</v>
      </c>
      <c r="C96" s="24">
        <v>40727</v>
      </c>
      <c r="D96" s="21">
        <v>41057</v>
      </c>
      <c r="E96" s="25">
        <f t="shared" si="2"/>
        <v>330</v>
      </c>
      <c r="F96" s="23">
        <f t="shared" si="3"/>
        <v>8.1027328308002061E-3</v>
      </c>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row>
    <row r="97" spans="1:256" s="20" customFormat="1">
      <c r="A97" s="26">
        <f>INDEX('[1]Virginia Cities and Counties'!$A$1:$A$65536,MATCH(B97,'[1]Virginia Cities and Counties'!$B$1:$B$65536,0))</f>
        <v>191</v>
      </c>
      <c r="B97" s="5" t="s">
        <v>5</v>
      </c>
      <c r="C97" s="24">
        <v>53935</v>
      </c>
      <c r="D97" s="21">
        <v>54079</v>
      </c>
      <c r="E97" s="25">
        <f t="shared" si="2"/>
        <v>144</v>
      </c>
      <c r="F97" s="23">
        <f t="shared" si="3"/>
        <v>2.6698804116065634E-3</v>
      </c>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row>
    <row r="98" spans="1:256" s="20" customFormat="1">
      <c r="A98" s="26">
        <f>INDEX('[1]Virginia Cities and Counties'!$A$1:$A$65536,MATCH(B98,'[1]Virginia Cities and Counties'!$B$1:$B$65536,0))</f>
        <v>193</v>
      </c>
      <c r="B98" s="5" t="s">
        <v>6</v>
      </c>
      <c r="C98" s="24">
        <v>18477</v>
      </c>
      <c r="D98" s="21">
        <v>18538</v>
      </c>
      <c r="E98" s="25">
        <f t="shared" si="2"/>
        <v>61</v>
      </c>
      <c r="F98" s="23">
        <f t="shared" si="3"/>
        <v>3.3014017427071495E-3</v>
      </c>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row>
    <row r="99" spans="1:256" s="20" customFormat="1">
      <c r="A99" s="26">
        <f>INDEX('[1]Virginia Cities and Counties'!$A$1:$A$65536,MATCH(B99,'[1]Virginia Cities and Counties'!$B$1:$B$65536,0))</f>
        <v>195</v>
      </c>
      <c r="B99" s="5" t="s">
        <v>7</v>
      </c>
      <c r="C99" s="24">
        <v>36130</v>
      </c>
      <c r="D99" s="21">
        <v>35880</v>
      </c>
      <c r="E99" s="25">
        <f t="shared" si="2"/>
        <v>-250</v>
      </c>
      <c r="F99" s="23">
        <f t="shared" si="3"/>
        <v>-6.919457514530861E-3</v>
      </c>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row>
    <row r="100" spans="1:256" s="20" customFormat="1">
      <c r="A100" s="26">
        <f>INDEX('[1]Virginia Cities and Counties'!$A$1:$A$65536,MATCH(B100,'[1]Virginia Cities and Counties'!$B$1:$B$65536,0))</f>
        <v>197</v>
      </c>
      <c r="B100" s="5" t="s">
        <v>8</v>
      </c>
      <c r="C100" s="24">
        <v>28290</v>
      </c>
      <c r="D100" s="21">
        <v>28015</v>
      </c>
      <c r="E100" s="25">
        <f t="shared" si="2"/>
        <v>-275</v>
      </c>
      <c r="F100" s="23">
        <f t="shared" si="3"/>
        <v>-9.7207493814068582E-3</v>
      </c>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row>
    <row r="101" spans="1:256" s="20" customFormat="1">
      <c r="A101" s="26">
        <f>INDEX('[1]Virginia Cities and Counties'!$A$1:$A$65536,MATCH(B101,'[1]Virginia Cities and Counties'!$B$1:$B$65536,0))</f>
        <v>199</v>
      </c>
      <c r="B101" s="5" t="s">
        <v>9</v>
      </c>
      <c r="C101" s="24">
        <v>70045</v>
      </c>
      <c r="D101" s="21">
        <v>70319</v>
      </c>
      <c r="E101" s="25">
        <f t="shared" si="2"/>
        <v>274</v>
      </c>
      <c r="F101" s="23">
        <f t="shared" si="3"/>
        <v>3.9117710043543438E-3</v>
      </c>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row>
    <row r="102" spans="1:256" s="20" customFormat="1">
      <c r="A102" s="26">
        <f>INDEX('[1]Virginia Cities and Counties'!$A$1:$A$65536,MATCH(B102,'[1]Virginia Cities and Counties'!$B$1:$B$65536,0))</f>
        <v>510</v>
      </c>
      <c r="B102" s="5" t="s">
        <v>136</v>
      </c>
      <c r="C102" s="24">
        <v>159467</v>
      </c>
      <c r="D102" s="21">
        <v>158675</v>
      </c>
      <c r="E102" s="25">
        <f t="shared" si="2"/>
        <v>-792</v>
      </c>
      <c r="F102" s="23">
        <f t="shared" si="3"/>
        <v>-4.9665448023729049E-3</v>
      </c>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row>
    <row r="103" spans="1:256" s="20" customFormat="1">
      <c r="A103" s="26">
        <f>INDEX('[1]Virginia Cities and Counties'!$A$1:$A$65536,MATCH(B103,'[1]Virginia Cities and Counties'!$B$1:$B$65536,0))</f>
        <v>520</v>
      </c>
      <c r="B103" s="5" t="s">
        <v>137</v>
      </c>
      <c r="C103" s="24">
        <v>17219</v>
      </c>
      <c r="D103" s="21">
        <v>17231</v>
      </c>
      <c r="E103" s="25">
        <f t="shared" si="2"/>
        <v>12</v>
      </c>
      <c r="F103" s="23">
        <f t="shared" si="3"/>
        <v>6.9690458214762766E-4</v>
      </c>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row>
    <row r="104" spans="1:256" s="20" customFormat="1">
      <c r="A104" s="26">
        <f>INDEX('[1]Virginia Cities and Counties'!$A$1:$A$65536,MATCH(B104,'[1]Virginia Cities and Counties'!$B$1:$B$65536,0))</f>
        <v>530</v>
      </c>
      <c r="B104" s="5" t="s">
        <v>138</v>
      </c>
      <c r="C104" s="24">
        <v>6641</v>
      </c>
      <c r="D104" s="21">
        <v>6628</v>
      </c>
      <c r="E104" s="25">
        <f t="shared" si="2"/>
        <v>-13</v>
      </c>
      <c r="F104" s="23">
        <f t="shared" si="3"/>
        <v>-1.9575365155850024E-3</v>
      </c>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row>
    <row r="105" spans="1:256" s="20" customFormat="1">
      <c r="A105" s="26">
        <f>INDEX('[1]Virginia Cities and Counties'!$A$1:$A$65536,MATCH(B105,'[1]Virginia Cities and Counties'!$B$1:$B$65536,0))</f>
        <v>540</v>
      </c>
      <c r="B105" s="5" t="s">
        <v>215</v>
      </c>
      <c r="C105" s="24">
        <v>51050</v>
      </c>
      <c r="D105" s="21">
        <v>51079</v>
      </c>
      <c r="E105" s="25">
        <f t="shared" si="2"/>
        <v>29</v>
      </c>
      <c r="F105" s="23">
        <f t="shared" si="3"/>
        <v>5.6807051909892265E-4</v>
      </c>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row>
    <row r="106" spans="1:256" s="20" customFormat="1">
      <c r="A106" s="26">
        <f>INDEX('[1]Virginia Cities and Counties'!$A$1:$A$65536,MATCH(B106,'[1]Virginia Cities and Counties'!$B$1:$B$65536,0))</f>
        <v>550</v>
      </c>
      <c r="B106" s="5" t="s">
        <v>139</v>
      </c>
      <c r="C106" s="24">
        <v>249422</v>
      </c>
      <c r="D106" s="21">
        <v>250256</v>
      </c>
      <c r="E106" s="25">
        <f t="shared" si="2"/>
        <v>834</v>
      </c>
      <c r="F106" s="23">
        <f t="shared" si="3"/>
        <v>3.3437307053908638E-3</v>
      </c>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row>
    <row r="107" spans="1:256" s="20" customFormat="1">
      <c r="A107" s="26">
        <f>INDEX('[1]Virginia Cities and Counties'!$A$1:$A$65536,MATCH(B107,'[1]Virginia Cities and Counties'!$B$1:$B$65536,0))</f>
        <v>570</v>
      </c>
      <c r="B107" s="5" t="s">
        <v>140</v>
      </c>
      <c r="C107" s="24">
        <v>18170</v>
      </c>
      <c r="D107" s="21">
        <v>18071</v>
      </c>
      <c r="E107" s="25">
        <f t="shared" si="2"/>
        <v>-99</v>
      </c>
      <c r="F107" s="23">
        <f t="shared" si="3"/>
        <v>-5.4485415520088053E-3</v>
      </c>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row>
    <row r="108" spans="1:256" s="20" customFormat="1">
      <c r="A108" s="26">
        <f>INDEX('[1]Virginia Cities and Counties'!$A$1:$A$65536,MATCH(B108,'[1]Virginia Cities and Counties'!$B$1:$B$65536,0))</f>
        <v>580</v>
      </c>
      <c r="B108" s="5" t="s">
        <v>141</v>
      </c>
      <c r="C108" s="24">
        <v>5737</v>
      </c>
      <c r="D108" s="21">
        <v>5729</v>
      </c>
      <c r="E108" s="25">
        <f t="shared" si="2"/>
        <v>-8</v>
      </c>
      <c r="F108" s="23">
        <f t="shared" si="3"/>
        <v>-1.3944570332926616E-3</v>
      </c>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row>
    <row r="109" spans="1:256" s="20" customFormat="1">
      <c r="A109" s="26">
        <f>INDEX('[1]Virginia Cities and Counties'!$A$1:$A$65536,MATCH(B109,'[1]Virginia Cities and Counties'!$B$1:$B$65536,0))</f>
        <v>590</v>
      </c>
      <c r="B109" s="5" t="s">
        <v>18</v>
      </c>
      <c r="C109" s="24">
        <v>42590</v>
      </c>
      <c r="D109" s="21">
        <v>42597</v>
      </c>
      <c r="E109" s="25">
        <f t="shared" si="2"/>
        <v>7</v>
      </c>
      <c r="F109" s="23">
        <f t="shared" si="3"/>
        <v>1.6435783047663772E-4</v>
      </c>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row>
    <row r="110" spans="1:256" s="20" customFormat="1">
      <c r="A110" s="26">
        <f>INDEX('[1]Virginia Cities and Counties'!$A$1:$A$65536,MATCH(B110,'[1]Virginia Cities and Counties'!$B$1:$B$65536,0))</f>
        <v>595</v>
      </c>
      <c r="B110" s="5" t="s">
        <v>142</v>
      </c>
      <c r="C110" s="24">
        <v>5766</v>
      </c>
      <c r="D110" s="21">
        <v>5628</v>
      </c>
      <c r="E110" s="25">
        <f t="shared" si="2"/>
        <v>-138</v>
      </c>
      <c r="F110" s="23">
        <f t="shared" si="3"/>
        <v>-2.3933402705515087E-2</v>
      </c>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row>
    <row r="111" spans="1:256" s="20" customFormat="1">
      <c r="A111" s="26">
        <f>INDEX('[1]Virginia Cities and Counties'!$A$1:$A$65536,MATCH(B111,'[1]Virginia Cities and Counties'!$B$1:$B$65536,0))</f>
        <v>600</v>
      </c>
      <c r="B111" s="5" t="s">
        <v>159</v>
      </c>
      <c r="C111" s="24">
        <v>24146</v>
      </c>
      <c r="D111" s="21">
        <v>24107</v>
      </c>
      <c r="E111" s="25">
        <f t="shared" si="2"/>
        <v>-39</v>
      </c>
      <c r="F111" s="23">
        <f t="shared" si="3"/>
        <v>-1.6151743560009939E-3</v>
      </c>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row>
    <row r="112" spans="1:256" s="20" customFormat="1">
      <c r="A112" s="26">
        <f>INDEX('[1]Virginia Cities and Counties'!$A$1:$A$65536,MATCH(B112,'[1]Virginia Cities and Counties'!$B$1:$B$65536,0))</f>
        <v>610</v>
      </c>
      <c r="B112" s="5" t="s">
        <v>143</v>
      </c>
      <c r="C112" s="24">
        <v>14658</v>
      </c>
      <c r="D112" s="21">
        <v>14614</v>
      </c>
      <c r="E112" s="25">
        <f t="shared" si="2"/>
        <v>-44</v>
      </c>
      <c r="F112" s="23">
        <f t="shared" si="3"/>
        <v>-3.0017737754127437E-3</v>
      </c>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row>
    <row r="113" spans="1:256" s="20" customFormat="1">
      <c r="A113" s="26">
        <f>INDEX('[1]Virginia Cities and Counties'!$A$1:$A$65536,MATCH(B113,'[1]Virginia Cities and Counties'!$B$1:$B$65536,0))</f>
        <v>620</v>
      </c>
      <c r="B113" s="5" t="s">
        <v>10</v>
      </c>
      <c r="C113" s="24">
        <v>8180</v>
      </c>
      <c r="D113" s="21">
        <v>8064</v>
      </c>
      <c r="E113" s="25">
        <f t="shared" si="2"/>
        <v>-116</v>
      </c>
      <c r="F113" s="23">
        <f t="shared" si="3"/>
        <v>-1.4180929095354523E-2</v>
      </c>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row>
    <row r="114" spans="1:256" s="20" customFormat="1">
      <c r="A114" s="26">
        <f>INDEX('[1]Virginia Cities and Counties'!$A$1:$A$65536,MATCH(B114,'[1]Virginia Cities and Counties'!$B$1:$B$65536,0))</f>
        <v>630</v>
      </c>
      <c r="B114" s="5" t="s">
        <v>144</v>
      </c>
      <c r="C114" s="24">
        <v>27982</v>
      </c>
      <c r="D114" s="21">
        <v>27596</v>
      </c>
      <c r="E114" s="25">
        <f t="shared" si="2"/>
        <v>-386</v>
      </c>
      <c r="F114" s="23">
        <f t="shared" si="3"/>
        <v>-1.3794582231434493E-2</v>
      </c>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row>
    <row r="115" spans="1:256" s="20" customFormat="1">
      <c r="A115" s="26">
        <f>INDEX('[1]Virginia Cities and Counties'!$A$1:$A$65536,MATCH(B115,'[1]Virginia Cities and Counties'!$B$1:$B$65536,0))</f>
        <v>640</v>
      </c>
      <c r="B115" s="5" t="s">
        <v>145</v>
      </c>
      <c r="C115" s="24">
        <v>6720</v>
      </c>
      <c r="D115" s="21">
        <v>6747</v>
      </c>
      <c r="E115" s="25">
        <f t="shared" si="2"/>
        <v>27</v>
      </c>
      <c r="F115" s="23">
        <f t="shared" si="3"/>
        <v>4.0178571428571425E-3</v>
      </c>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c r="IU115" s="16"/>
      <c r="IV115" s="16"/>
    </row>
    <row r="116" spans="1:256" s="20" customFormat="1">
      <c r="A116" s="26">
        <f>INDEX('[1]Virginia Cities and Counties'!$A$1:$A$65536,MATCH(B116,'[1]Virginia Cities and Counties'!$B$1:$B$65536,0))</f>
        <v>650</v>
      </c>
      <c r="B116" s="5" t="s">
        <v>146</v>
      </c>
      <c r="C116" s="24">
        <v>137148</v>
      </c>
      <c r="D116" s="21">
        <v>136581</v>
      </c>
      <c r="E116" s="25">
        <f t="shared" si="2"/>
        <v>-567</v>
      </c>
      <c r="F116" s="23">
        <f t="shared" si="3"/>
        <v>-4.1342199667512465E-3</v>
      </c>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row>
    <row r="117" spans="1:256" s="20" customFormat="1">
      <c r="A117" s="26">
        <f>INDEX('[1]Virginia Cities and Counties'!$A$1:$A$65536,MATCH(B117,'[1]Virginia Cities and Counties'!$B$1:$B$65536,0))</f>
        <v>660</v>
      </c>
      <c r="B117" s="5" t="s">
        <v>216</v>
      </c>
      <c r="C117" s="24">
        <v>54810</v>
      </c>
      <c r="D117" s="21">
        <v>55220</v>
      </c>
      <c r="E117" s="25">
        <f t="shared" si="2"/>
        <v>410</v>
      </c>
      <c r="F117" s="23">
        <f t="shared" si="3"/>
        <v>7.4803867907316185E-3</v>
      </c>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row>
    <row r="118" spans="1:256" s="20" customFormat="1">
      <c r="A118" s="26">
        <f>INDEX('[1]Virginia Cities and Counties'!$A$1:$A$65536,MATCH(B118,'[1]Virginia Cities and Counties'!$B$1:$B$65536,0))</f>
        <v>670</v>
      </c>
      <c r="B118" s="5" t="s">
        <v>147</v>
      </c>
      <c r="C118" s="24">
        <v>23033</v>
      </c>
      <c r="D118" s="21">
        <v>22976</v>
      </c>
      <c r="E118" s="25">
        <f t="shared" si="2"/>
        <v>-57</v>
      </c>
      <c r="F118" s="23">
        <f t="shared" si="3"/>
        <v>-2.4747101984109753E-3</v>
      </c>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row>
    <row r="119" spans="1:256" s="20" customFormat="1">
      <c r="A119" s="26">
        <f>INDEX('[1]Virginia Cities and Counties'!$A$1:$A$65536,MATCH(B119,'[1]Virginia Cities and Counties'!$B$1:$B$65536,0))</f>
        <v>678</v>
      </c>
      <c r="B119" s="5" t="s">
        <v>217</v>
      </c>
      <c r="C119" s="24">
        <v>7479</v>
      </c>
      <c r="D119" s="21">
        <v>7397</v>
      </c>
      <c r="E119" s="25">
        <f t="shared" si="2"/>
        <v>-82</v>
      </c>
      <c r="F119" s="23">
        <f t="shared" si="3"/>
        <v>-1.0964032624682445E-2</v>
      </c>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c r="IU119" s="16"/>
      <c r="IV119" s="16"/>
    </row>
    <row r="120" spans="1:256" s="20" customFormat="1">
      <c r="A120" s="26">
        <f>INDEX('[1]Virginia Cities and Counties'!$A$1:$A$65536,MATCH(B120,'[1]Virginia Cities and Counties'!$B$1:$B$65536,0))</f>
        <v>680</v>
      </c>
      <c r="B120" s="5" t="s">
        <v>218</v>
      </c>
      <c r="C120" s="24">
        <v>80395</v>
      </c>
      <c r="D120" s="21">
        <v>80054</v>
      </c>
      <c r="E120" s="25">
        <f t="shared" si="2"/>
        <v>-341</v>
      </c>
      <c r="F120" s="23">
        <f t="shared" si="3"/>
        <v>-4.2415573107780335E-3</v>
      </c>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c r="IU120" s="16"/>
      <c r="IV120" s="16"/>
    </row>
    <row r="121" spans="1:256" s="20" customFormat="1">
      <c r="A121" s="26">
        <f>INDEX('[1]Virginia Cities and Counties'!$A$1:$A$65536,MATCH(B121,'[1]Virginia Cities and Counties'!$B$1:$B$65536,0))</f>
        <v>683</v>
      </c>
      <c r="B121" s="5" t="s">
        <v>148</v>
      </c>
      <c r="C121" s="24">
        <v>42772</v>
      </c>
      <c r="D121" s="21">
        <v>42733</v>
      </c>
      <c r="E121" s="25">
        <f t="shared" si="2"/>
        <v>-39</v>
      </c>
      <c r="F121" s="23">
        <f t="shared" si="3"/>
        <v>-9.1181146544468345E-4</v>
      </c>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c r="IV121" s="16"/>
    </row>
    <row r="122" spans="1:256" s="20" customFormat="1">
      <c r="A122" s="26">
        <f>INDEX('[1]Virginia Cities and Counties'!$A$1:$A$65536,MATCH(B122,'[1]Virginia Cities and Counties'!$B$1:$B$65536,0))</f>
        <v>685</v>
      </c>
      <c r="B122" s="5" t="s">
        <v>149</v>
      </c>
      <c r="C122" s="24">
        <v>17219</v>
      </c>
      <c r="D122" s="21">
        <v>17205</v>
      </c>
      <c r="E122" s="25">
        <f t="shared" si="2"/>
        <v>-14</v>
      </c>
      <c r="F122" s="23">
        <f t="shared" si="3"/>
        <v>-8.1305534583889889E-4</v>
      </c>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c r="IV122" s="16"/>
    </row>
    <row r="123" spans="1:256" s="20" customFormat="1">
      <c r="A123" s="26">
        <f>INDEX('[1]Virginia Cities and Counties'!$A$1:$A$65536,MATCH(B123,'[1]Virginia Cities and Counties'!$B$1:$B$65536,0))</f>
        <v>690</v>
      </c>
      <c r="B123" s="5" t="s">
        <v>23</v>
      </c>
      <c r="C123" s="24">
        <v>13485</v>
      </c>
      <c r="D123" s="21">
        <v>13436</v>
      </c>
      <c r="E123" s="25">
        <f t="shared" si="2"/>
        <v>-49</v>
      </c>
      <c r="F123" s="23">
        <f t="shared" si="3"/>
        <v>-3.6336670374490176E-3</v>
      </c>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c r="IU123" s="16"/>
      <c r="IV123" s="16"/>
    </row>
    <row r="124" spans="1:256" s="20" customFormat="1">
      <c r="A124" s="26">
        <f>INDEX('[1]Virginia Cities and Counties'!$A$1:$A$65536,MATCH(B124,'[1]Virginia Cities and Counties'!$B$1:$B$65536,0))</f>
        <v>700</v>
      </c>
      <c r="B124" s="5" t="s">
        <v>150</v>
      </c>
      <c r="C124" s="24">
        <v>186247</v>
      </c>
      <c r="D124" s="21">
        <v>185082</v>
      </c>
      <c r="E124" s="25">
        <f t="shared" si="2"/>
        <v>-1165</v>
      </c>
      <c r="F124" s="23">
        <f t="shared" si="3"/>
        <v>-6.2551343108882291E-3</v>
      </c>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c r="IU124" s="16"/>
      <c r="IV124" s="16"/>
    </row>
    <row r="125" spans="1:256" s="20" customFormat="1">
      <c r="A125" s="26">
        <f>INDEX('[1]Virginia Cities and Counties'!$A$1:$A$65536,MATCH(B125,'[1]Virginia Cities and Counties'!$B$1:$B$65536,0))</f>
        <v>710</v>
      </c>
      <c r="B125" s="5" t="s">
        <v>151</v>
      </c>
      <c r="C125" s="24">
        <v>238005</v>
      </c>
      <c r="D125" s="21">
        <v>238102</v>
      </c>
      <c r="E125" s="25">
        <f t="shared" si="2"/>
        <v>97</v>
      </c>
      <c r="F125" s="23">
        <f t="shared" si="3"/>
        <v>4.0755446314153063E-4</v>
      </c>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c r="IU125" s="16"/>
      <c r="IV125" s="16"/>
    </row>
    <row r="126" spans="1:256" s="20" customFormat="1">
      <c r="A126" s="26">
        <f>INDEX('[1]Virginia Cities and Counties'!$A$1:$A$65536,MATCH(B126,'[1]Virginia Cities and Counties'!$B$1:$B$65536,0))</f>
        <v>720</v>
      </c>
      <c r="B126" s="5" t="s">
        <v>152</v>
      </c>
      <c r="C126" s="24">
        <v>3687</v>
      </c>
      <c r="D126" s="21">
        <v>3635</v>
      </c>
      <c r="E126" s="25">
        <f t="shared" si="2"/>
        <v>-52</v>
      </c>
      <c r="F126" s="23">
        <f t="shared" si="3"/>
        <v>-1.4103607268782207E-2</v>
      </c>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row>
    <row r="127" spans="1:256" s="20" customFormat="1">
      <c r="A127" s="26">
        <f>INDEX('[1]Virginia Cities and Counties'!$A$1:$A$65536,MATCH(B127,'[1]Virginia Cities and Counties'!$B$1:$B$65536,0))</f>
        <v>730</v>
      </c>
      <c r="B127" s="5" t="s">
        <v>153</v>
      </c>
      <c r="C127" s="24">
        <v>33458</v>
      </c>
      <c r="D127" s="21">
        <v>32912</v>
      </c>
      <c r="E127" s="25">
        <f t="shared" si="2"/>
        <v>-546</v>
      </c>
      <c r="F127" s="23">
        <f t="shared" si="3"/>
        <v>-1.6318967063183695E-2</v>
      </c>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c r="IU127" s="16"/>
      <c r="IV127" s="16"/>
    </row>
    <row r="128" spans="1:256" s="20" customFormat="1">
      <c r="A128" s="26">
        <f>INDEX('[1]Virginia Cities and Counties'!$A$1:$A$65536,MATCH(B128,'[1]Virginia Cities and Counties'!$B$1:$B$65536,0))</f>
        <v>735</v>
      </c>
      <c r="B128" s="5" t="s">
        <v>154</v>
      </c>
      <c r="C128" s="24">
        <v>12460</v>
      </c>
      <c r="D128" s="21">
        <v>12514</v>
      </c>
      <c r="E128" s="25">
        <f t="shared" si="2"/>
        <v>54</v>
      </c>
      <c r="F128" s="23">
        <f t="shared" si="3"/>
        <v>4.3338683788121989E-3</v>
      </c>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c r="IU128" s="16"/>
      <c r="IV128" s="16"/>
    </row>
    <row r="129" spans="1:256" s="20" customFormat="1">
      <c r="A129" s="26">
        <f>INDEX('[1]Virginia Cities and Counties'!$A$1:$A$65536,MATCH(B129,'[1]Virginia Cities and Counties'!$B$1:$B$65536,0))</f>
        <v>740</v>
      </c>
      <c r="B129" s="5" t="s">
        <v>155</v>
      </c>
      <c r="C129" s="24">
        <v>97915</v>
      </c>
      <c r="D129" s="21">
        <v>97883</v>
      </c>
      <c r="E129" s="25">
        <f t="shared" si="2"/>
        <v>-32</v>
      </c>
      <c r="F129" s="23">
        <f t="shared" si="3"/>
        <v>-3.2681407343103711E-4</v>
      </c>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c r="IU129" s="16"/>
      <c r="IV129" s="16"/>
    </row>
    <row r="130" spans="1:256" s="20" customFormat="1">
      <c r="A130" s="26">
        <f>INDEX('[1]Virginia Cities and Counties'!$A$1:$A$65536,MATCH(B130,'[1]Virginia Cities and Counties'!$B$1:$B$65536,0))</f>
        <v>750</v>
      </c>
      <c r="B130" s="5" t="s">
        <v>221</v>
      </c>
      <c r="C130" s="24">
        <v>17604</v>
      </c>
      <c r="D130" s="21">
        <v>16930</v>
      </c>
      <c r="E130" s="25">
        <f t="shared" si="2"/>
        <v>-674</v>
      </c>
      <c r="F130" s="23">
        <f t="shared" si="3"/>
        <v>-3.8286753010679388E-2</v>
      </c>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c r="IU130" s="16"/>
      <c r="IV130" s="16"/>
    </row>
    <row r="131" spans="1:256" s="20" customFormat="1">
      <c r="A131" s="26">
        <f>INDEX('[1]Virginia Cities and Counties'!$A$1:$A$65536,MATCH(B131,'[1]Virginia Cities and Counties'!$B$1:$B$65536,0))</f>
        <v>760</v>
      </c>
      <c r="B131" s="5" t="s">
        <v>11</v>
      </c>
      <c r="C131" s="24">
        <v>226610</v>
      </c>
      <c r="D131" s="21">
        <v>226623</v>
      </c>
      <c r="E131" s="25">
        <f t="shared" si="2"/>
        <v>13</v>
      </c>
      <c r="F131" s="23">
        <f t="shared" si="3"/>
        <v>5.7367282997219891E-5</v>
      </c>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HJ131" s="16"/>
      <c r="HK131" s="16"/>
      <c r="HL131" s="16"/>
      <c r="HM131" s="16"/>
      <c r="HN131" s="16"/>
      <c r="HO131" s="16"/>
      <c r="HP131" s="16"/>
      <c r="HQ131" s="16"/>
      <c r="HR131" s="16"/>
      <c r="HS131" s="16"/>
      <c r="HT131" s="16"/>
      <c r="HU131" s="16"/>
      <c r="HV131" s="16"/>
      <c r="HW131" s="16"/>
      <c r="HX131" s="16"/>
      <c r="HY131" s="16"/>
      <c r="HZ131" s="16"/>
      <c r="IA131" s="16"/>
      <c r="IB131" s="16"/>
      <c r="IC131" s="16"/>
      <c r="ID131" s="16"/>
      <c r="IE131" s="16"/>
      <c r="IF131" s="16"/>
      <c r="IG131" s="16"/>
      <c r="IH131" s="16"/>
      <c r="II131" s="16"/>
      <c r="IJ131" s="16"/>
      <c r="IK131" s="16"/>
      <c r="IL131" s="16"/>
      <c r="IM131" s="16"/>
      <c r="IN131" s="16"/>
      <c r="IO131" s="16"/>
      <c r="IP131" s="16"/>
      <c r="IQ131" s="16"/>
      <c r="IR131" s="16"/>
      <c r="IS131" s="16"/>
      <c r="IT131" s="16"/>
      <c r="IU131" s="16"/>
      <c r="IV131" s="16"/>
    </row>
    <row r="132" spans="1:256" s="20" customFormat="1">
      <c r="A132" s="26">
        <f>INDEX('[1]Virginia Cities and Counties'!$A$1:$A$65536,MATCH(B132,'[1]Virginia Cities and Counties'!$B$1:$B$65536,0))</f>
        <v>770</v>
      </c>
      <c r="B132" s="5" t="s">
        <v>12</v>
      </c>
      <c r="C132" s="24">
        <v>100011</v>
      </c>
      <c r="D132" s="21">
        <v>99883</v>
      </c>
      <c r="E132" s="25">
        <f t="shared" si="2"/>
        <v>-128</v>
      </c>
      <c r="F132" s="23">
        <f t="shared" si="3"/>
        <v>-1.2798592154862965E-3</v>
      </c>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c r="IU132" s="16"/>
      <c r="IV132" s="16"/>
    </row>
    <row r="133" spans="1:256" s="20" customFormat="1">
      <c r="A133" s="26">
        <f>INDEX('[1]Virginia Cities and Counties'!$A$1:$A$65536,MATCH(B133,'[1]Virginia Cities and Counties'!$B$1:$B$65536,0))</f>
        <v>775</v>
      </c>
      <c r="B133" s="5" t="s">
        <v>156</v>
      </c>
      <c r="C133" s="24">
        <v>25346</v>
      </c>
      <c r="D133" s="21">
        <v>25060</v>
      </c>
      <c r="E133" s="25">
        <f t="shared" si="2"/>
        <v>-286</v>
      </c>
      <c r="F133" s="23">
        <f t="shared" si="3"/>
        <v>-1.1283831768326364E-2</v>
      </c>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c r="IU133" s="16"/>
      <c r="IV133" s="16"/>
    </row>
    <row r="134" spans="1:256" s="20" customFormat="1">
      <c r="A134" s="26">
        <f>INDEX('[1]Virginia Cities and Counties'!$A$1:$A$65536,MATCH(B134,'[1]Virginia Cities and Counties'!$B$1:$B$65536,0))</f>
        <v>790</v>
      </c>
      <c r="B134" s="5" t="s">
        <v>24</v>
      </c>
      <c r="C134" s="24">
        <v>25750</v>
      </c>
      <c r="D134" s="21">
        <v>25874</v>
      </c>
      <c r="E134" s="25">
        <f t="shared" si="2"/>
        <v>124</v>
      </c>
      <c r="F134" s="23">
        <f t="shared" si="3"/>
        <v>4.8155339805825243E-3</v>
      </c>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row>
    <row r="135" spans="1:256" s="20" customFormat="1">
      <c r="A135" s="26">
        <f>INDEX('[1]Virginia Cities and Counties'!$A$1:$A$65536,MATCH(B135,'[1]Virginia Cities and Counties'!$B$1:$B$65536,0))</f>
        <v>800</v>
      </c>
      <c r="B135" s="5" t="s">
        <v>157</v>
      </c>
      <c r="C135" s="24">
        <v>94324</v>
      </c>
      <c r="D135" s="21">
        <v>96130</v>
      </c>
      <c r="E135" s="25">
        <f t="shared" ref="E135:E139" si="4">(D135-C135)</f>
        <v>1806</v>
      </c>
      <c r="F135" s="23">
        <f t="shared" ref="F135:F139" si="5">E135/C135</f>
        <v>1.9146770705228786E-2</v>
      </c>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row>
    <row r="136" spans="1:256" s="20" customFormat="1">
      <c r="A136" s="26">
        <f>INDEX('[1]Virginia Cities and Counties'!$A$1:$A$65536,MATCH(B136,'[1]Virginia Cities and Counties'!$B$1:$B$65536,0))</f>
        <v>810</v>
      </c>
      <c r="B136" s="5" t="s">
        <v>21</v>
      </c>
      <c r="C136" s="24">
        <v>459470</v>
      </c>
      <c r="D136" s="21">
        <v>458028</v>
      </c>
      <c r="E136" s="25">
        <f t="shared" si="4"/>
        <v>-1442</v>
      </c>
      <c r="F136" s="23">
        <f t="shared" si="5"/>
        <v>-3.1383985896794131E-3</v>
      </c>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row>
    <row r="137" spans="1:256" s="20" customFormat="1">
      <c r="A137" s="26">
        <f>INDEX('[1]Virginia Cities and Counties'!$A$1:$A$65536,MATCH(B137,'[1]Virginia Cities and Counties'!$B$1:$B$65536,0))</f>
        <v>820</v>
      </c>
      <c r="B137" s="5" t="s">
        <v>158</v>
      </c>
      <c r="C137" s="24">
        <v>22196</v>
      </c>
      <c r="D137" s="21">
        <v>22349</v>
      </c>
      <c r="E137" s="25">
        <f t="shared" si="4"/>
        <v>153</v>
      </c>
      <c r="F137" s="23">
        <f t="shared" si="5"/>
        <v>6.89313389799964E-3</v>
      </c>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row>
    <row r="138" spans="1:256" s="20" customFormat="1">
      <c r="A138" s="26">
        <f>INDEX('[1]Virginia Cities and Counties'!$A$1:$A$65536,MATCH(B138,'[1]Virginia Cities and Counties'!$B$1:$B$65536,0))</f>
        <v>830</v>
      </c>
      <c r="B138" s="5" t="s">
        <v>222</v>
      </c>
      <c r="C138" s="24">
        <v>16017</v>
      </c>
      <c r="D138" s="21">
        <v>16015</v>
      </c>
      <c r="E138" s="25">
        <f t="shared" si="4"/>
        <v>-2</v>
      </c>
      <c r="F138" s="23">
        <f t="shared" si="5"/>
        <v>-1.2486732846350753E-4</v>
      </c>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row>
    <row r="139" spans="1:256" s="20" customFormat="1">
      <c r="A139" s="26">
        <f>INDEX('[1]Virginia Cities and Counties'!$A$1:$A$65536,MATCH(B139,'[1]Virginia Cities and Counties'!$B$1:$B$65536,0))</f>
        <v>840</v>
      </c>
      <c r="B139" s="5" t="s">
        <v>22</v>
      </c>
      <c r="C139" s="24">
        <v>28120</v>
      </c>
      <c r="D139" s="21">
        <v>28021</v>
      </c>
      <c r="E139" s="25">
        <f t="shared" si="4"/>
        <v>-99</v>
      </c>
      <c r="F139" s="23">
        <f t="shared" si="5"/>
        <v>-3.5206258890469419E-3</v>
      </c>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row>
    <row r="140" spans="1:256" s="20" customFormat="1">
      <c r="A140" s="27"/>
      <c r="B140" s="7" t="s">
        <v>13</v>
      </c>
      <c r="C140" s="28">
        <f>SUM(C7:C101)</f>
        <v>6043418</v>
      </c>
      <c r="D140" s="28">
        <f>SUM(D7:D101)</f>
        <v>6057943</v>
      </c>
      <c r="E140" s="29">
        <f>(D140-C140)</f>
        <v>14525</v>
      </c>
      <c r="F140" s="30">
        <f>E140/C140</f>
        <v>2.4034412314355882E-3</v>
      </c>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row>
    <row r="141" spans="1:256" s="20" customFormat="1">
      <c r="A141" s="31"/>
      <c r="B141" s="8" t="s">
        <v>14</v>
      </c>
      <c r="C141" s="32">
        <f>SUM(C102:C139)</f>
        <v>2601309</v>
      </c>
      <c r="D141" s="32">
        <f>SUM(D102:D139)</f>
        <v>2597665</v>
      </c>
      <c r="E141" s="33">
        <f>(D141-C141)</f>
        <v>-3644</v>
      </c>
      <c r="F141" s="34">
        <f>E141/C141</f>
        <v>-1.4008331959025244E-3</v>
      </c>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row>
    <row r="142" spans="1:256" s="35" customFormat="1" ht="10.5" customHeight="1">
      <c r="E142" s="20"/>
      <c r="F142" s="20"/>
    </row>
    <row r="143" spans="1:256" s="20" customFormat="1" ht="126" customHeight="1">
      <c r="A143" s="62" t="s">
        <v>214</v>
      </c>
      <c r="B143" s="62"/>
      <c r="C143" s="62"/>
      <c r="D143" s="62"/>
      <c r="E143" s="62"/>
      <c r="F143" s="62"/>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row>
    <row r="144" spans="1:256" s="20" customFormat="1" ht="15.75">
      <c r="B144" s="9" t="s">
        <v>128</v>
      </c>
      <c r="C144" s="36"/>
      <c r="D144" s="3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row>
    <row r="145" spans="2:6" ht="15" customHeight="1">
      <c r="B145" s="2"/>
      <c r="C145" s="2"/>
      <c r="D145" s="2"/>
      <c r="E145" s="57" t="s">
        <v>229</v>
      </c>
      <c r="F145" s="58"/>
    </row>
    <row r="146" spans="2:6" ht="30.75" thickBot="1">
      <c r="B146" s="49" t="s">
        <v>40</v>
      </c>
      <c r="C146" s="49" t="s">
        <v>209</v>
      </c>
      <c r="D146" s="49" t="s">
        <v>225</v>
      </c>
      <c r="E146" s="50" t="s">
        <v>226</v>
      </c>
      <c r="F146" s="51" t="s">
        <v>227</v>
      </c>
    </row>
    <row r="147" spans="2:6" ht="15.75" thickTop="1">
      <c r="B147" s="10" t="s">
        <v>15</v>
      </c>
      <c r="C147" s="37">
        <v>169514</v>
      </c>
      <c r="D147" s="37">
        <v>169176</v>
      </c>
      <c r="E147" s="38">
        <f>D147-C147</f>
        <v>-338</v>
      </c>
      <c r="F147" s="39">
        <f t="shared" ref="F147:F158" si="6">E147/C147</f>
        <v>-1.9939356041388913E-3</v>
      </c>
    </row>
    <row r="148" spans="2:6">
      <c r="B148" s="10" t="s">
        <v>16</v>
      </c>
      <c r="C148" s="37">
        <v>92730</v>
      </c>
      <c r="D148" s="37">
        <v>92844</v>
      </c>
      <c r="E148" s="38">
        <f t="shared" ref="E148:E157" si="7">D148-C148</f>
        <v>114</v>
      </c>
      <c r="F148" s="39">
        <f t="shared" si="6"/>
        <v>1.229375606599806E-3</v>
      </c>
    </row>
    <row r="149" spans="2:6">
      <c r="B149" s="10" t="s">
        <v>17</v>
      </c>
      <c r="C149" s="37">
        <v>226021</v>
      </c>
      <c r="D149" s="37">
        <v>228909</v>
      </c>
      <c r="E149" s="38">
        <f t="shared" si="7"/>
        <v>2888</v>
      </c>
      <c r="F149" s="39">
        <f t="shared" si="6"/>
        <v>1.2777573765269598E-2</v>
      </c>
    </row>
    <row r="150" spans="2:6">
      <c r="B150" s="10" t="s">
        <v>19</v>
      </c>
      <c r="C150" s="37">
        <v>138567</v>
      </c>
      <c r="D150" s="37">
        <v>138931</v>
      </c>
      <c r="E150" s="38">
        <f t="shared" si="7"/>
        <v>364</v>
      </c>
      <c r="F150" s="39">
        <f t="shared" si="6"/>
        <v>2.6268880758044846E-3</v>
      </c>
    </row>
    <row r="151" spans="2:6">
      <c r="B151" s="10" t="s">
        <v>20</v>
      </c>
      <c r="C151" s="37">
        <v>262979</v>
      </c>
      <c r="D151" s="37">
        <v>263298</v>
      </c>
      <c r="E151" s="38">
        <f t="shared" si="7"/>
        <v>319</v>
      </c>
      <c r="F151" s="39">
        <f t="shared" si="6"/>
        <v>1.2130246141326875E-3</v>
      </c>
    </row>
    <row r="152" spans="2:6">
      <c r="B152" s="10" t="s">
        <v>210</v>
      </c>
      <c r="C152" s="37">
        <v>3077537</v>
      </c>
      <c r="D152" s="37">
        <v>3079791</v>
      </c>
      <c r="E152" s="38">
        <f>D152-C152</f>
        <v>2254</v>
      </c>
      <c r="F152" s="39">
        <f>E152/C152</f>
        <v>7.3240386711841317E-4</v>
      </c>
    </row>
    <row r="153" spans="2:6">
      <c r="B153" s="10" t="s">
        <v>111</v>
      </c>
      <c r="C153" s="37">
        <v>1314434</v>
      </c>
      <c r="D153" s="37">
        <v>1323037</v>
      </c>
      <c r="E153" s="38">
        <f t="shared" si="7"/>
        <v>8603</v>
      </c>
      <c r="F153" s="39">
        <f t="shared" si="6"/>
        <v>6.5450224202964922E-3</v>
      </c>
    </row>
    <row r="154" spans="2:6">
      <c r="B154" s="10" t="s">
        <v>112</v>
      </c>
      <c r="C154" s="37">
        <v>315251</v>
      </c>
      <c r="D154" s="37">
        <v>314204</v>
      </c>
      <c r="E154" s="38">
        <f t="shared" si="7"/>
        <v>-1047</v>
      </c>
      <c r="F154" s="39">
        <f t="shared" si="6"/>
        <v>-3.3211631366752209E-3</v>
      </c>
    </row>
    <row r="155" spans="2:6">
      <c r="B155" s="10" t="s">
        <v>24</v>
      </c>
      <c r="C155" s="37">
        <v>125433</v>
      </c>
      <c r="D155" s="37">
        <v>125821</v>
      </c>
      <c r="E155" s="38">
        <f t="shared" si="7"/>
        <v>388</v>
      </c>
      <c r="F155" s="39">
        <f>E155/C155</f>
        <v>3.0932848612406625E-3</v>
      </c>
    </row>
    <row r="156" spans="2:6">
      <c r="B156" s="10" t="s">
        <v>21</v>
      </c>
      <c r="C156" s="37">
        <v>1751333</v>
      </c>
      <c r="D156" s="37">
        <v>1751591</v>
      </c>
      <c r="E156" s="38">
        <f t="shared" si="7"/>
        <v>258</v>
      </c>
      <c r="F156" s="39">
        <f t="shared" si="6"/>
        <v>1.4731635845381775E-4</v>
      </c>
    </row>
    <row r="157" spans="2:6" ht="19.5" customHeight="1">
      <c r="B157" s="10" t="s">
        <v>22</v>
      </c>
      <c r="C157" s="37">
        <v>119539</v>
      </c>
      <c r="D157" s="37">
        <v>121002</v>
      </c>
      <c r="E157" s="38">
        <f t="shared" si="7"/>
        <v>1463</v>
      </c>
      <c r="F157" s="39">
        <f t="shared" si="6"/>
        <v>1.223868360953329E-2</v>
      </c>
    </row>
    <row r="158" spans="2:6">
      <c r="B158" s="11" t="s">
        <v>129</v>
      </c>
      <c r="C158" s="40">
        <f>SUM(C147:C157)</f>
        <v>7593338</v>
      </c>
      <c r="D158" s="40">
        <f>SUM(D147:D157)</f>
        <v>7608604</v>
      </c>
      <c r="E158" s="41">
        <f>SUM(E147:E157)</f>
        <v>15266</v>
      </c>
      <c r="F158" s="42">
        <f t="shared" si="6"/>
        <v>2.0104465256254892E-3</v>
      </c>
    </row>
    <row r="159" spans="2:6">
      <c r="B159" s="12"/>
      <c r="C159" s="43"/>
      <c r="D159" s="43"/>
    </row>
    <row r="160" spans="2:6" ht="15.75">
      <c r="B160" s="13" t="s">
        <v>130</v>
      </c>
      <c r="C160" s="44"/>
      <c r="D160" s="44"/>
    </row>
    <row r="161" spans="2:6">
      <c r="B161" s="2"/>
      <c r="C161" s="2"/>
      <c r="D161" s="2"/>
      <c r="E161" s="57" t="s">
        <v>229</v>
      </c>
      <c r="F161" s="58"/>
    </row>
    <row r="162" spans="2:6" ht="30.75" thickBot="1">
      <c r="B162" s="49" t="s">
        <v>40</v>
      </c>
      <c r="C162" s="49" t="s">
        <v>209</v>
      </c>
      <c r="D162" s="49" t="s">
        <v>225</v>
      </c>
      <c r="E162" s="50" t="s">
        <v>226</v>
      </c>
      <c r="F162" s="51" t="s">
        <v>227</v>
      </c>
    </row>
    <row r="163" spans="2:6" ht="15.75" thickTop="1">
      <c r="B163" s="10" t="s">
        <v>211</v>
      </c>
      <c r="C163" s="37">
        <v>39817</v>
      </c>
      <c r="D163" s="37">
        <v>39515</v>
      </c>
      <c r="E163" s="38">
        <f>D163-C163</f>
        <v>-302</v>
      </c>
      <c r="F163" s="39">
        <f>E163/C163</f>
        <v>-7.5847000025114899E-3</v>
      </c>
    </row>
    <row r="164" spans="2:6">
      <c r="B164" s="10" t="s">
        <v>18</v>
      </c>
      <c r="C164" s="37">
        <v>103091</v>
      </c>
      <c r="D164" s="37">
        <v>102739</v>
      </c>
      <c r="E164" s="38">
        <f>D164-C164</f>
        <v>-352</v>
      </c>
      <c r="F164" s="39">
        <f>E164/C164</f>
        <v>-3.4144590701419134E-3</v>
      </c>
    </row>
    <row r="165" spans="2:6" ht="17.25" customHeight="1">
      <c r="B165" s="10" t="s">
        <v>23</v>
      </c>
      <c r="C165" s="37">
        <v>64433</v>
      </c>
      <c r="D165" s="37">
        <v>63436</v>
      </c>
      <c r="E165" s="38">
        <f>D165-C165</f>
        <v>-997</v>
      </c>
      <c r="F165" s="39">
        <f>E165/C165</f>
        <v>-1.5473437524249995E-2</v>
      </c>
    </row>
    <row r="166" spans="2:6">
      <c r="B166" s="11" t="s">
        <v>131</v>
      </c>
      <c r="C166" s="40">
        <f>SUM(C163:C165)</f>
        <v>207341</v>
      </c>
      <c r="D166" s="40">
        <f>SUM(D163:D165)</f>
        <v>205690</v>
      </c>
      <c r="E166" s="41">
        <f>D166-C166</f>
        <v>-1651</v>
      </c>
      <c r="F166" s="42">
        <f>E166/C166</f>
        <v>-7.962728066325522E-3</v>
      </c>
    </row>
    <row r="167" spans="2:6">
      <c r="B167" s="14"/>
      <c r="C167" s="44"/>
      <c r="D167" s="44"/>
      <c r="E167" s="45"/>
      <c r="F167" s="46"/>
    </row>
    <row r="168" spans="2:6" ht="31.5">
      <c r="B168" s="15" t="s">
        <v>132</v>
      </c>
      <c r="C168" s="37">
        <f>C5-C158-C166</f>
        <v>844048</v>
      </c>
      <c r="D168" s="37">
        <f>D5-D158-D166</f>
        <v>841314</v>
      </c>
      <c r="E168" s="38">
        <f>D168-C168</f>
        <v>-2734</v>
      </c>
      <c r="F168" s="39">
        <f>E168/C168</f>
        <v>-3.2391522756999602E-3</v>
      </c>
    </row>
    <row r="169" spans="2:6">
      <c r="B169" s="14"/>
      <c r="C169" s="44"/>
      <c r="D169" s="44"/>
      <c r="F169" s="46"/>
    </row>
    <row r="170" spans="2:6" ht="15.75">
      <c r="B170" s="13" t="s">
        <v>212</v>
      </c>
      <c r="C170" s="44"/>
      <c r="D170" s="44"/>
      <c r="F170" s="46"/>
    </row>
    <row r="171" spans="2:6">
      <c r="B171" s="2"/>
      <c r="C171" s="2"/>
      <c r="D171" s="2"/>
      <c r="E171" s="57" t="s">
        <v>229</v>
      </c>
      <c r="F171" s="58"/>
    </row>
    <row r="172" spans="2:6" ht="30.75" thickBot="1">
      <c r="B172" s="49" t="s">
        <v>40</v>
      </c>
      <c r="C172" s="49" t="s">
        <v>209</v>
      </c>
      <c r="D172" s="49" t="s">
        <v>225</v>
      </c>
      <c r="E172" s="50" t="s">
        <v>226</v>
      </c>
      <c r="F172" s="51" t="s">
        <v>227</v>
      </c>
    </row>
    <row r="173" spans="2:6" ht="15.75" thickTop="1">
      <c r="B173" s="10" t="s">
        <v>25</v>
      </c>
      <c r="C173" s="37">
        <v>83566</v>
      </c>
      <c r="D173" s="37">
        <v>83165</v>
      </c>
      <c r="E173" s="38">
        <f>D173-C173</f>
        <v>-401</v>
      </c>
      <c r="F173" s="39">
        <f t="shared" ref="F173:F193" si="8">E173/C173</f>
        <v>-4.7986023023717777E-3</v>
      </c>
    </row>
    <row r="174" spans="2:6">
      <c r="B174" s="10" t="s">
        <v>26</v>
      </c>
      <c r="C174" s="37">
        <v>100689</v>
      </c>
      <c r="D174" s="37">
        <v>99286</v>
      </c>
      <c r="E174" s="38">
        <f t="shared" ref="E174:E193" si="9">D174-C174</f>
        <v>-1403</v>
      </c>
      <c r="F174" s="39">
        <f t="shared" si="8"/>
        <v>-1.3933994775993405E-2</v>
      </c>
    </row>
    <row r="175" spans="2:6">
      <c r="B175" s="10" t="s">
        <v>27</v>
      </c>
      <c r="C175" s="37">
        <v>186722</v>
      </c>
      <c r="D175" s="37">
        <v>185864</v>
      </c>
      <c r="E175" s="38">
        <f t="shared" si="9"/>
        <v>-858</v>
      </c>
      <c r="F175" s="39">
        <f t="shared" si="8"/>
        <v>-4.5950664624414906E-3</v>
      </c>
    </row>
    <row r="176" spans="2:6">
      <c r="B176" s="10" t="s">
        <v>28</v>
      </c>
      <c r="C176" s="37">
        <v>184990</v>
      </c>
      <c r="D176" s="37">
        <v>184523</v>
      </c>
      <c r="E176" s="38">
        <f t="shared" si="9"/>
        <v>-467</v>
      </c>
      <c r="F176" s="39">
        <f t="shared" si="8"/>
        <v>-2.5244607816638739E-3</v>
      </c>
    </row>
    <row r="177" spans="2:6" ht="30">
      <c r="B177" s="10" t="s">
        <v>29</v>
      </c>
      <c r="C177" s="37">
        <v>336211</v>
      </c>
      <c r="D177" s="37">
        <v>335084</v>
      </c>
      <c r="E177" s="38">
        <f t="shared" si="9"/>
        <v>-1127</v>
      </c>
      <c r="F177" s="39">
        <f t="shared" si="8"/>
        <v>-3.3520616517603531E-3</v>
      </c>
    </row>
    <row r="178" spans="2:6">
      <c r="B178" s="10" t="s">
        <v>30</v>
      </c>
      <c r="C178" s="37">
        <v>307211</v>
      </c>
      <c r="D178" s="37">
        <v>307875</v>
      </c>
      <c r="E178" s="38">
        <f t="shared" si="9"/>
        <v>664</v>
      </c>
      <c r="F178" s="39">
        <f t="shared" si="8"/>
        <v>2.161380940135607E-3</v>
      </c>
    </row>
    <row r="179" spans="2:6" ht="30">
      <c r="B179" s="10" t="s">
        <v>31</v>
      </c>
      <c r="C179" s="37">
        <v>242944</v>
      </c>
      <c r="D179" s="37">
        <v>244972</v>
      </c>
      <c r="E179" s="38">
        <f t="shared" si="9"/>
        <v>2028</v>
      </c>
      <c r="F179" s="39">
        <f t="shared" si="8"/>
        <v>8.3476027397260278E-3</v>
      </c>
    </row>
    <row r="180" spans="2:6">
      <c r="B180" s="10" t="s">
        <v>32</v>
      </c>
      <c r="C180" s="37">
        <v>2550377</v>
      </c>
      <c r="D180" s="37">
        <v>2547686</v>
      </c>
      <c r="E180" s="38">
        <f t="shared" si="9"/>
        <v>-2691</v>
      </c>
      <c r="F180" s="39">
        <f t="shared" si="8"/>
        <v>-1.0551381227167592E-3</v>
      </c>
    </row>
    <row r="181" spans="2:6" ht="30">
      <c r="B181" s="10" t="s">
        <v>33</v>
      </c>
      <c r="C181" s="37">
        <v>182963</v>
      </c>
      <c r="D181" s="37">
        <v>184006</v>
      </c>
      <c r="E181" s="38">
        <f t="shared" si="9"/>
        <v>1043</v>
      </c>
      <c r="F181" s="39">
        <f t="shared" si="8"/>
        <v>5.7006061334805395E-3</v>
      </c>
    </row>
    <row r="182" spans="2:6">
      <c r="B182" s="10" t="s">
        <v>34</v>
      </c>
      <c r="C182" s="37">
        <v>263617</v>
      </c>
      <c r="D182" s="37">
        <v>267273</v>
      </c>
      <c r="E182" s="38">
        <f t="shared" si="9"/>
        <v>3656</v>
      </c>
      <c r="F182" s="39">
        <f t="shared" si="8"/>
        <v>1.3868604832010075E-2</v>
      </c>
    </row>
    <row r="183" spans="2:6">
      <c r="B183" s="10" t="s">
        <v>228</v>
      </c>
      <c r="C183" s="37">
        <v>262979</v>
      </c>
      <c r="D183" s="37">
        <v>263298</v>
      </c>
      <c r="E183" s="38">
        <f t="shared" si="9"/>
        <v>319</v>
      </c>
      <c r="F183" s="39">
        <f t="shared" si="8"/>
        <v>1.2130246141326875E-3</v>
      </c>
    </row>
    <row r="184" spans="2:6">
      <c r="B184" s="10" t="s">
        <v>35</v>
      </c>
      <c r="C184" s="37">
        <v>239609</v>
      </c>
      <c r="D184" s="37">
        <v>237917</v>
      </c>
      <c r="E184" s="38">
        <f t="shared" si="9"/>
        <v>-1692</v>
      </c>
      <c r="F184" s="39">
        <f t="shared" si="8"/>
        <v>-7.0615043675321043E-3</v>
      </c>
    </row>
    <row r="185" spans="2:6">
      <c r="B185" s="10" t="s">
        <v>36</v>
      </c>
      <c r="C185" s="37">
        <v>80190</v>
      </c>
      <c r="D185" s="37">
        <v>79604</v>
      </c>
      <c r="E185" s="38">
        <f t="shared" si="9"/>
        <v>-586</v>
      </c>
      <c r="F185" s="39">
        <f t="shared" si="8"/>
        <v>-7.3076443446813818E-3</v>
      </c>
    </row>
    <row r="186" spans="2:6" ht="30">
      <c r="B186" s="10" t="s">
        <v>37</v>
      </c>
      <c r="C186" s="37">
        <v>101288</v>
      </c>
      <c r="D186" s="37">
        <v>100735</v>
      </c>
      <c r="E186" s="38">
        <f t="shared" si="9"/>
        <v>-553</v>
      </c>
      <c r="F186" s="39">
        <f t="shared" si="8"/>
        <v>-5.4596793302266805E-3</v>
      </c>
    </row>
    <row r="187" spans="2:6">
      <c r="B187" s="10" t="s">
        <v>38</v>
      </c>
      <c r="C187" s="37">
        <v>1120304</v>
      </c>
      <c r="D187" s="37">
        <v>1129539</v>
      </c>
      <c r="E187" s="38">
        <f t="shared" si="9"/>
        <v>9235</v>
      </c>
      <c r="F187" s="39">
        <f t="shared" si="8"/>
        <v>8.2432982476185034E-3</v>
      </c>
    </row>
    <row r="188" spans="2:6" ht="30">
      <c r="B188" s="10" t="s">
        <v>39</v>
      </c>
      <c r="C188" s="37">
        <v>382551</v>
      </c>
      <c r="D188" s="37">
        <v>387068</v>
      </c>
      <c r="E188" s="38">
        <f t="shared" si="9"/>
        <v>4517</v>
      </c>
      <c r="F188" s="39">
        <f t="shared" si="8"/>
        <v>1.1807575983332942E-2</v>
      </c>
    </row>
    <row r="189" spans="2:6">
      <c r="B189" s="10" t="s">
        <v>0</v>
      </c>
      <c r="C189" s="37">
        <v>50158</v>
      </c>
      <c r="D189" s="37">
        <v>50064</v>
      </c>
      <c r="E189" s="38">
        <f t="shared" si="9"/>
        <v>-94</v>
      </c>
      <c r="F189" s="39">
        <f t="shared" si="8"/>
        <v>-1.8740779137924159E-3</v>
      </c>
    </row>
    <row r="190" spans="2:6">
      <c r="B190" s="10" t="s">
        <v>1</v>
      </c>
      <c r="C190" s="37">
        <v>92886</v>
      </c>
      <c r="D190" s="37">
        <v>93085</v>
      </c>
      <c r="E190" s="38">
        <f t="shared" si="9"/>
        <v>199</v>
      </c>
      <c r="F190" s="39">
        <f t="shared" si="8"/>
        <v>2.1424111276188017E-3</v>
      </c>
    </row>
    <row r="191" spans="2:6">
      <c r="B191" s="10" t="s">
        <v>2</v>
      </c>
      <c r="C191" s="37">
        <v>551486</v>
      </c>
      <c r="D191" s="37">
        <v>555482</v>
      </c>
      <c r="E191" s="38">
        <f t="shared" si="9"/>
        <v>3996</v>
      </c>
      <c r="F191" s="39">
        <f t="shared" si="8"/>
        <v>7.2458775018767472E-3</v>
      </c>
    </row>
    <row r="192" spans="2:6" ht="30">
      <c r="B192" s="10" t="s">
        <v>3</v>
      </c>
      <c r="C192" s="37">
        <v>45695</v>
      </c>
      <c r="D192" s="37">
        <v>45544</v>
      </c>
      <c r="E192" s="38">
        <f t="shared" si="9"/>
        <v>-151</v>
      </c>
      <c r="F192" s="39">
        <f t="shared" si="8"/>
        <v>-3.3045190939927781E-3</v>
      </c>
    </row>
    <row r="193" spans="2:6">
      <c r="B193" s="10" t="s">
        <v>4</v>
      </c>
      <c r="C193" s="37">
        <v>1749361</v>
      </c>
      <c r="D193" s="37">
        <v>1749665</v>
      </c>
      <c r="E193" s="38">
        <f t="shared" si="9"/>
        <v>304</v>
      </c>
      <c r="F193" s="39">
        <f t="shared" si="8"/>
        <v>1.7377773941456336E-4</v>
      </c>
    </row>
    <row r="194" spans="2:6" ht="18.75" customHeight="1">
      <c r="B194" s="59" t="s">
        <v>213</v>
      </c>
      <c r="C194" s="59"/>
      <c r="D194" s="47"/>
    </row>
  </sheetData>
  <mergeCells count="8">
    <mergeCell ref="E171:F171"/>
    <mergeCell ref="B194:C194"/>
    <mergeCell ref="E3:F3"/>
    <mergeCell ref="A1:F1"/>
    <mergeCell ref="A2:F2"/>
    <mergeCell ref="A143:F143"/>
    <mergeCell ref="E145:F145"/>
    <mergeCell ref="E161:F161"/>
  </mergeCells>
  <phoneticPr fontId="2" type="noConversion"/>
  <conditionalFormatting sqref="A5:D141">
    <cfRule type="expression" dxfId="5" priority="6" stopIfTrue="1">
      <formula>MOD(ROW(),2)</formula>
    </cfRule>
  </conditionalFormatting>
  <conditionalFormatting sqref="F140">
    <cfRule type="expression" dxfId="4" priority="1" stopIfTrue="1">
      <formula>MOD(ROW(),2)</formula>
    </cfRule>
  </conditionalFormatting>
  <conditionalFormatting sqref="E5:F139">
    <cfRule type="expression" dxfId="3" priority="5" stopIfTrue="1">
      <formula>MOD(ROW(),2)</formula>
    </cfRule>
  </conditionalFormatting>
  <conditionalFormatting sqref="F141">
    <cfRule type="expression" dxfId="2" priority="3" stopIfTrue="1">
      <formula>MOD(ROW(),2)</formula>
    </cfRule>
  </conditionalFormatting>
  <conditionalFormatting sqref="E141">
    <cfRule type="expression" dxfId="1" priority="4" stopIfTrue="1">
      <formula>MOD(ROW(),2)</formula>
    </cfRule>
  </conditionalFormatting>
  <conditionalFormatting sqref="E140">
    <cfRule type="expression" dxfId="0" priority="2" stopIfTrue="1">
      <formula>MOD(ROW(),2)</formula>
    </cfRule>
  </conditionalFormatting>
  <pageMargins left="0.5" right="0.5" top="0.75" bottom="0.75"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Weldon Cooper Center for Public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Hamilton Lombard</dc:creator>
  <cp:lastModifiedBy>ajm6u</cp:lastModifiedBy>
  <cp:lastPrinted>2022-01-28T14:27:40Z</cp:lastPrinted>
  <dcterms:created xsi:type="dcterms:W3CDTF">2011-04-11T16:16:02Z</dcterms:created>
  <dcterms:modified xsi:type="dcterms:W3CDTF">2022-01-28T16:44:25Z</dcterms:modified>
</cp:coreProperties>
</file>