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autoCompressPictures="0"/>
  <mc:AlternateContent xmlns:mc="http://schemas.openxmlformats.org/markup-compatibility/2006">
    <mc:Choice Requires="x15">
      <x15ac:absPath xmlns:x15ac="http://schemas.microsoft.com/office/spreadsheetml/2010/11/ac" url="C:\Users\hekto\Desktop\Kurser\2024-2025\Introduction to Business Analytics\"/>
    </mc:Choice>
  </mc:AlternateContent>
  <xr:revisionPtr revIDLastSave="0" documentId="8_{B02349D6-5122-42D7-AC0D-080FA102780F}" xr6:coauthVersionLast="47" xr6:coauthVersionMax="47" xr10:uidLastSave="{00000000-0000-0000-0000-000000000000}"/>
  <bookViews>
    <workbookView xWindow="-120" yWindow="-120" windowWidth="29040" windowHeight="15840" tabRatio="868" activeTab="4" xr2:uid="{00000000-000D-0000-FFFF-FFFF00000000}"/>
  </bookViews>
  <sheets>
    <sheet name="Excel Formulas" sheetId="14" r:id="rId1"/>
    <sheet name="Basic Excel Functions" sheetId="3" r:id="rId2"/>
    <sheet name="Exercise 1" sheetId="16" r:id="rId3"/>
    <sheet name="Logical Functions" sheetId="6" r:id="rId4"/>
    <sheet name="Exercise 2" sheetId="18" r:id="rId5"/>
  </sheets>
  <definedNames>
    <definedName name="anscount" hidden="1">1</definedName>
    <definedName name="limcount" hidden="1">1</definedName>
    <definedName name="sencount" hidden="1">1</definedName>
    <definedName name="solver_ntri" hidden="1">1000</definedName>
    <definedName name="solver_rsmp" hidden="1">2</definedName>
    <definedName name="solver_seed" hidden="1">0</definedName>
    <definedName name="solver_typ" localSheetId="0" hidden="1">2</definedName>
    <definedName name="solver_typ" localSheetId="2" hidden="1">2</definedName>
    <definedName name="solver_ver" localSheetId="0" hidden="1">10</definedName>
    <definedName name="solver_ver" localSheetId="2" hidden="1">11</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13" i="18" l="1"/>
  <c r="C14" i="18"/>
  <c r="C15" i="18"/>
  <c r="C16" i="18"/>
  <c r="C17" i="18"/>
  <c r="C18" i="18"/>
  <c r="C19" i="18"/>
  <c r="C20" i="18"/>
  <c r="C11" i="18" a="1"/>
  <c r="C11" i="18" s="1"/>
  <c r="C21" i="18"/>
  <c r="C12" i="18" a="1"/>
  <c r="C12" i="18"/>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2"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3" i="6"/>
  <c r="K14" i="6"/>
  <c r="K15" i="6"/>
  <c r="K16" i="6"/>
  <c r="K17" i="6"/>
  <c r="K18" i="6"/>
  <c r="K19" i="6"/>
  <c r="K20" i="6"/>
  <c r="K12" i="6"/>
  <c r="M35" i="16"/>
  <c r="M36" i="16"/>
  <c r="M32" i="16"/>
  <c r="M33" i="16"/>
  <c r="M34" i="16"/>
  <c r="M31" i="16"/>
  <c r="M29" i="16"/>
  <c r="M30" i="16"/>
  <c r="M28" i="16"/>
  <c r="M27" i="16"/>
  <c r="M26" i="16"/>
  <c r="M25" i="16"/>
  <c r="L35" i="16"/>
  <c r="L36" i="16"/>
  <c r="L34" i="16"/>
  <c r="L32" i="16"/>
  <c r="L33" i="16"/>
  <c r="L31" i="16"/>
  <c r="L29" i="16"/>
  <c r="L30" i="16"/>
  <c r="L28" i="16"/>
  <c r="L27" i="16"/>
  <c r="L26" i="16"/>
  <c r="L25" i="16"/>
  <c r="L20" i="16"/>
  <c r="L21" i="16"/>
  <c r="L22" i="16"/>
  <c r="L19" i="16"/>
  <c r="K20" i="16"/>
  <c r="K21" i="16"/>
  <c r="K22" i="16"/>
  <c r="K19" i="16"/>
  <c r="K15" i="16"/>
  <c r="K16" i="16"/>
  <c r="K14" i="16"/>
  <c r="K4" i="16"/>
  <c r="K11" i="16"/>
  <c r="K6" i="16"/>
  <c r="K7" i="16"/>
  <c r="K8" i="16"/>
  <c r="K9" i="16"/>
  <c r="K10" i="16"/>
  <c r="K5"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57" i="16"/>
  <c r="H58" i="16"/>
  <c r="H59" i="16"/>
  <c r="H60" i="16"/>
  <c r="H61" i="16"/>
  <c r="H62" i="16"/>
  <c r="H63" i="16"/>
  <c r="H64" i="16"/>
  <c r="H65" i="16"/>
  <c r="H66" i="16"/>
  <c r="H67" i="16"/>
  <c r="H68" i="16"/>
  <c r="H69" i="16"/>
  <c r="H70" i="16"/>
  <c r="H71" i="16"/>
  <c r="H72"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4" i="16"/>
  <c r="G4" i="3"/>
  <c r="G5" i="3"/>
  <c r="G23" i="3"/>
  <c r="G25" i="3"/>
  <c r="G6" i="3"/>
  <c r="G7" i="3"/>
  <c r="G8" i="3"/>
  <c r="G9" i="3"/>
  <c r="G10" i="3"/>
  <c r="G11" i="3"/>
  <c r="G12" i="3"/>
  <c r="G13" i="3"/>
  <c r="G14" i="3"/>
  <c r="G15" i="3"/>
  <c r="G16" i="3"/>
  <c r="G17" i="3"/>
  <c r="G18" i="3"/>
  <c r="G19" i="3"/>
  <c r="G20" i="3"/>
  <c r="G21" i="3"/>
  <c r="G22" i="3"/>
  <c r="G24"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<sst xmlns="http://schemas.openxmlformats.org/spreadsheetml/2006/main" count="854" uniqueCount="173">
  <si>
    <t>Quantity</t>
  </si>
  <si>
    <t>Spacetime Technologies</t>
  </si>
  <si>
    <t>Durrable Products</t>
  </si>
  <si>
    <t>Fast-Tie Aerospace</t>
  </si>
  <si>
    <t>Airframe fasteners</t>
  </si>
  <si>
    <t>Bolt-nut package</t>
  </si>
  <si>
    <t>Gasket</t>
  </si>
  <si>
    <t>Hulkey Fasteners</t>
  </si>
  <si>
    <t>Alum Sheeting</t>
  </si>
  <si>
    <t>Steelpin Inc.</t>
  </si>
  <si>
    <t>Manley Valve</t>
  </si>
  <si>
    <t>Pylon Accessories</t>
  </si>
  <si>
    <t>Control Panel</t>
  </si>
  <si>
    <t>Side Panel</t>
  </si>
  <si>
    <t>Electrical Connector</t>
  </si>
  <si>
    <t>Panel Decal</t>
  </si>
  <si>
    <t>Hatch Decal</t>
  </si>
  <si>
    <t>Door Decal</t>
  </si>
  <si>
    <t>Machined Valve</t>
  </si>
  <si>
    <t>Pressure Gauge</t>
  </si>
  <si>
    <t>Shielded Cable/ft.</t>
  </si>
  <si>
    <t>O-Ring</t>
  </si>
  <si>
    <t>Order No.</t>
  </si>
  <si>
    <t>Item No.</t>
  </si>
  <si>
    <t>Item Description</t>
  </si>
  <si>
    <t>Item Cost</t>
  </si>
  <si>
    <t>Cost per order</t>
  </si>
  <si>
    <t>Arrival Date</t>
  </si>
  <si>
    <t>Order Date</t>
  </si>
  <si>
    <t>Purchase Orders</t>
  </si>
  <si>
    <t xml:space="preserve">Supplier </t>
  </si>
  <si>
    <t>A/P Terms (Months)</t>
  </si>
  <si>
    <t>Aug11001</t>
  </si>
  <si>
    <t>Aug11002</t>
  </si>
  <si>
    <t>Aug11003</t>
  </si>
  <si>
    <t>Aug11004</t>
  </si>
  <si>
    <t>Aug11005</t>
  </si>
  <si>
    <t>Aug11006</t>
  </si>
  <si>
    <t>Aug11007</t>
  </si>
  <si>
    <t>Aug11008</t>
  </si>
  <si>
    <t>Aug11009</t>
  </si>
  <si>
    <t>Aug11010</t>
  </si>
  <si>
    <t>Aug11011</t>
  </si>
  <si>
    <t>Aug11012</t>
  </si>
  <si>
    <t>Aug11013</t>
  </si>
  <si>
    <t>Aug11014</t>
  </si>
  <si>
    <t>Sep11001</t>
  </si>
  <si>
    <t>Sep11002</t>
  </si>
  <si>
    <t>Sep11003</t>
  </si>
  <si>
    <t>Sep11004</t>
  </si>
  <si>
    <t>Sep11005</t>
  </si>
  <si>
    <t>Sep11006</t>
  </si>
  <si>
    <t>Sep11007</t>
  </si>
  <si>
    <t>Sep11008</t>
  </si>
  <si>
    <t>Sep11009</t>
  </si>
  <si>
    <t>Sep11010</t>
  </si>
  <si>
    <t>Sep11011</t>
  </si>
  <si>
    <t>Sep11012</t>
  </si>
  <si>
    <t>Sep11013</t>
  </si>
  <si>
    <t>Sep11014</t>
  </si>
  <si>
    <t>Sep11015</t>
  </si>
  <si>
    <t>Sep11016</t>
  </si>
  <si>
    <t>Sep11017</t>
  </si>
  <si>
    <t>Oct11001</t>
  </si>
  <si>
    <t>Oct11002</t>
  </si>
  <si>
    <t>Oct11003</t>
  </si>
  <si>
    <t>Oct11004</t>
  </si>
  <si>
    <t>Oct11005</t>
  </si>
  <si>
    <t>Oct11006</t>
  </si>
  <si>
    <t>Oct11007</t>
  </si>
  <si>
    <t>Oct11008</t>
  </si>
  <si>
    <t>Oct11009</t>
  </si>
  <si>
    <t>Oct11010</t>
  </si>
  <si>
    <t>Oct11011</t>
  </si>
  <si>
    <t>Oct11012</t>
  </si>
  <si>
    <t>Oct11013</t>
  </si>
  <si>
    <t>Oct11014</t>
  </si>
  <si>
    <t>Oct11015</t>
  </si>
  <si>
    <t>Oct11016</t>
  </si>
  <si>
    <t>Sep11018</t>
  </si>
  <si>
    <t>Sep11019</t>
  </si>
  <si>
    <t>Sep11020</t>
  </si>
  <si>
    <t>Sep11021</t>
  </si>
  <si>
    <t>Sep11022</t>
  </si>
  <si>
    <t>Sep11023</t>
  </si>
  <si>
    <t>Sep11024</t>
  </si>
  <si>
    <t>Sep11025</t>
  </si>
  <si>
    <t>Sep11026</t>
  </si>
  <si>
    <t>Sep11027</t>
  </si>
  <si>
    <t>Sep11028</t>
  </si>
  <si>
    <t>Sep11029</t>
  </si>
  <si>
    <t>Sep11030</t>
  </si>
  <si>
    <t>Sep11031</t>
  </si>
  <si>
    <t>Sep11032</t>
  </si>
  <si>
    <t>Sep11033</t>
  </si>
  <si>
    <t>Sep11034</t>
  </si>
  <si>
    <t>Oct11017</t>
  </si>
  <si>
    <t>Oct11018</t>
  </si>
  <si>
    <t>Oct11019</t>
  </si>
  <si>
    <t>Oct11020</t>
  </si>
  <si>
    <t>Oct11021</t>
  </si>
  <si>
    <t>Oct11022</t>
  </si>
  <si>
    <t>Oct11023</t>
  </si>
  <si>
    <t>Oct11024</t>
  </si>
  <si>
    <t>Oct11025</t>
  </si>
  <si>
    <t>Oct11026</t>
  </si>
  <si>
    <t>Oct11027</t>
  </si>
  <si>
    <t>Oct11028</t>
  </si>
  <si>
    <t>Oct11029</t>
  </si>
  <si>
    <t>Oct11030</t>
  </si>
  <si>
    <t>Oct11031</t>
  </si>
  <si>
    <t>Oct11032</t>
  </si>
  <si>
    <t>Oct11033</t>
  </si>
  <si>
    <t>Oct11034</t>
  </si>
  <si>
    <t>Oct11035</t>
  </si>
  <si>
    <t>Oct11036</t>
  </si>
  <si>
    <t>Nov11001</t>
  </si>
  <si>
    <t>Nov11002</t>
  </si>
  <si>
    <t>Nov11003</t>
  </si>
  <si>
    <t>Nov11004</t>
  </si>
  <si>
    <t>Nov11005</t>
  </si>
  <si>
    <t>Nov11006</t>
  </si>
  <si>
    <t>Nov11007</t>
  </si>
  <si>
    <t>Nov11008</t>
  </si>
  <si>
    <t>Nov11009</t>
  </si>
  <si>
    <t>Nov11010</t>
  </si>
  <si>
    <t>Number of A/P Terms &lt; 30</t>
  </si>
  <si>
    <t>East</t>
  </si>
  <si>
    <t>North</t>
  </si>
  <si>
    <t>South</t>
  </si>
  <si>
    <t>Demand Prediction Models</t>
  </si>
  <si>
    <t>Linear Model</t>
  </si>
  <si>
    <t>a</t>
  </si>
  <si>
    <t>c</t>
  </si>
  <si>
    <t>b</t>
  </si>
  <si>
    <t>d</t>
  </si>
  <si>
    <t>Store No.</t>
  </si>
  <si>
    <t>Sales Region</t>
  </si>
  <si>
    <t>Unit Price</t>
  </si>
  <si>
    <t>Units Sold</t>
  </si>
  <si>
    <t>24" Monitor</t>
  </si>
  <si>
    <t>Wireless Keyboard</t>
  </si>
  <si>
    <t>PC Mouse</t>
  </si>
  <si>
    <t>Laptop</t>
  </si>
  <si>
    <t>Formula</t>
  </si>
  <si>
    <t>Non-linear Model</t>
  </si>
  <si>
    <t>Price (P)</t>
  </si>
  <si>
    <t>Demand (D)</t>
  </si>
  <si>
    <t>D = a - b*P</t>
  </si>
  <si>
    <t>D = c*P^(-d)</t>
  </si>
  <si>
    <t>relative references</t>
  </si>
  <si>
    <t>absolute references</t>
  </si>
  <si>
    <t>Insert Function</t>
  </si>
  <si>
    <t>Built-in Function</t>
  </si>
  <si>
    <t>Store and Regional Sales</t>
  </si>
  <si>
    <t>Order ID</t>
  </si>
  <si>
    <t>Total Sales Revenue</t>
  </si>
  <si>
    <t>Total Sales Revenue for Each Order</t>
  </si>
  <si>
    <t>Sales Volume</t>
  </si>
  <si>
    <t>Overall No. of Orders</t>
  </si>
  <si>
    <t>Number of Orders for Item "O-Ring"</t>
  </si>
  <si>
    <t>Average Number of A/P Terms (Months)</t>
  </si>
  <si>
    <t>Number of Orders for Item "O-Ring" from 
Supplier "Spacetime Technologies"</t>
  </si>
  <si>
    <t>Minimum Order Quantity</t>
  </si>
  <si>
    <t>Maximum Order Quantity</t>
  </si>
  <si>
    <t>Number of Purchase Orders in the Table</t>
  </si>
  <si>
    <t>Cost of all Orders in the Table</t>
  </si>
  <si>
    <t>Cost of all Orders for Item "Airframe fasteners"</t>
  </si>
  <si>
    <t>Cost of all Orders for Item "Airframe fasteners" from Supplier "Hulkey Fasteners"</t>
  </si>
  <si>
    <t>Order Size
Classification:
Large or Small
(using IF)</t>
  </si>
  <si>
    <t>Order Type
Classification:
Critical or non-Critical
(using IF &amp; AND)</t>
  </si>
  <si>
    <t>Total after the first roll</t>
  </si>
  <si>
    <t>Status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</si>
</sst>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quot;$&quot;* #,##0.00_);_(&quot;$&quot;* \(#,##0.00\);_(&quot;$&quot;* &quot;-&quot;??_);_(@_)"/>
    <numFmt numFmtId="165" formatCode="_(* #,##0.00_);_(* \(#,##0.00\);_(* &quot;-&quot;??_);_(@_)"/>
    <numFmt numFmtId="166" formatCode="mm/dd/yy;@"/>
    <numFmt numFmtId="167" formatCode="_(* #,##0_);_(* \(#,##0\);_(* &quot;-&quot;??_);_(@_)"/>
    <numFmt numFmtId="168" formatCode="&quot;$&quot;#,##0.00"/>
    <numFmt numFmtId="169" formatCode="&quot;$&quot;#,##0.00;\(&quot;$&quot;#,##0.00\)"/>
    <numFmt numFmtId="170" formatCode="&quot;$&quot;#,##0.00_);\(&quot;$&quot;#,##0.00\)"/>
    <numFmt numFmtId="171" formatCode="[$$-409]#,##0.00_ ;\-[$$-409]#,##0.00\ "/>
    <numFmt numFmtId="172" formatCode="[$$-409]#,##0.00"/>
    <numFmt numFmtId="173" formatCode="#,##0.00\ &quot;€&quot;"/>
  </numFmts>
  <fonts count="2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color indexed="8"/>
      <name val="Arial"/>
      <family val="2"/>
    </font>
    <font>
      <u/>
      <sz val="10"/>
      <color theme="10"/>
      <name val="Arial"/>
      <family val="2"/>
    </font>
    <font>
      <u/>
      <sz val="10"/>
      <color theme="11"/>
      <name val="Arial"/>
      <family val="2"/>
    </font>
    <font>
      <b/>
      <sz val="11"/>
      <color theme="1"/>
      <name val="Arial"/>
      <family val="2"/>
    </font>
    <font>
      <sz val="11"/>
      <color theme="1"/>
      <name val="Arial"/>
      <family val="2"/>
    </font>
    <font>
      <sz val="10"/>
      <color theme="1"/>
      <name val="Arial"/>
      <family val="2"/>
    </font>
    <font>
      <sz val="12"/>
      <color theme="1"/>
      <name val="Calibri"/>
      <family val="2"/>
      <charset val="128"/>
      <scheme val="minor"/>
    </font>
    <font>
      <b/>
      <sz val="10"/>
      <color theme="1"/>
      <name val="Arial"/>
      <family val="2"/>
    </font>
    <font>
      <sz val="12"/>
      <color theme="1"/>
      <name val="Calibri"/>
      <family val="2"/>
      <scheme val="minor"/>
    </font>
    <font>
      <b/>
      <sz val="10"/>
      <color indexed="8"/>
      <name val="Arial"/>
      <family val="2"/>
    </font>
    <font>
      <b/>
      <sz val="11"/>
      <color rgb="FFFF0000"/>
      <name val="Arial"/>
      <family val="2"/>
    </font>
    <font>
      <b/>
      <sz val="10"/>
      <color rgb="FFFF0000"/>
      <name val="Arial"/>
      <family val="2"/>
    </font>
  </fonts>
  <fills count="7">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6" tint="0.59999389629810485"/>
        <bgColor indexed="65"/>
      </patternFill>
    </fill>
    <fill>
      <patternFill patternType="solid">
        <fgColor theme="5" tint="0.79998168889431442"/>
        <bgColor indexed="65"/>
      </patternFill>
    </fill>
    <fill>
      <patternFill patternType="solid">
        <fgColor theme="5" tint="0.59999389629810485"/>
        <bgColor indexed="65"/>
      </patternFill>
    </fill>
  </fills>
  <borders count="25">
    <border>
      <left/>
      <right/>
      <top/>
      <bottom/>
      <diagonal/>
    </border>
    <border>
      <left/>
      <right/>
      <top/>
      <bottom style="double">
        <color auto="1"/>
      </bottom>
      <diagonal/>
    </border>
    <border>
      <left/>
      <right/>
      <top/>
      <bottom style="medium">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double">
        <color auto="1"/>
      </top>
      <bottom/>
      <diagonal/>
    </border>
    <border>
      <left/>
      <right/>
      <top/>
      <bottom style="thin">
        <color indexed="64"/>
      </bottom>
      <diagonal/>
    </border>
    <border>
      <left/>
      <right/>
      <top style="thin">
        <color indexed="64"/>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right/>
      <top/>
      <bottom style="hair">
        <color auto="1"/>
      </bottom>
      <diagonal/>
    </border>
    <border>
      <left/>
      <right/>
      <top style="hair">
        <color auto="1"/>
      </top>
      <bottom/>
      <diagonal/>
    </border>
    <border>
      <left/>
      <right style="hair">
        <color auto="1"/>
      </right>
      <top style="double">
        <color auto="1"/>
      </top>
      <bottom style="hair">
        <color auto="1"/>
      </bottom>
      <diagonal/>
    </border>
    <border>
      <left style="thin">
        <color indexed="22"/>
      </left>
      <right style="hair">
        <color auto="1"/>
      </right>
      <top style="double">
        <color auto="1"/>
      </top>
      <bottom style="hair">
        <color auto="1"/>
      </bottom>
      <diagonal/>
    </border>
    <border>
      <left style="thin">
        <color indexed="22"/>
      </left>
      <right style="hair">
        <color auto="1"/>
      </right>
      <top style="hair">
        <color auto="1"/>
      </top>
      <bottom style="hair">
        <color auto="1"/>
      </bottom>
      <diagonal/>
    </border>
    <border>
      <left style="thin">
        <color indexed="22"/>
      </left>
      <right style="hair">
        <color auto="1"/>
      </right>
      <top style="hair">
        <color auto="1"/>
      </top>
      <bottom style="thin">
        <color indexed="22"/>
      </bottom>
      <diagonal/>
    </border>
    <border>
      <left/>
      <right style="hair">
        <color auto="1"/>
      </right>
      <top style="hair">
        <color auto="1"/>
      </top>
      <bottom style="thin">
        <color auto="1"/>
      </bottom>
      <diagonal/>
    </border>
    <border>
      <left style="thin">
        <color indexed="22"/>
      </left>
      <right/>
      <top/>
      <bottom style="hair">
        <color auto="1"/>
      </bottom>
      <diagonal/>
    </border>
  </borders>
  <cellStyleXfs count="23">
    <xf numFmtId="0" fontId="0" fillId="0" borderId="0"/>
    <xf numFmtId="165" fontId="8" fillId="0" borderId="0" applyFont="0" applyFill="0" applyBorder="0" applyAlignment="0" applyProtection="0"/>
    <xf numFmtId="164" fontId="8"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7" fillId="0" borderId="0"/>
    <xf numFmtId="164" fontId="8" fillId="0" borderId="0" applyFont="0" applyFill="0" applyBorder="0" applyAlignment="0" applyProtection="0"/>
    <xf numFmtId="165" fontId="8" fillId="0" borderId="0" applyFont="0" applyFill="0" applyBorder="0" applyAlignment="0" applyProtection="0"/>
    <xf numFmtId="164" fontId="7" fillId="0" borderId="0" applyFont="0" applyFill="0" applyBorder="0" applyAlignment="0" applyProtection="0"/>
    <xf numFmtId="0" fontId="8" fillId="0" borderId="0"/>
    <xf numFmtId="0" fontId="16" fillId="0" borderId="0"/>
    <xf numFmtId="165" fontId="18" fillId="0" borderId="0" applyFont="0" applyFill="0" applyBorder="0" applyAlignment="0" applyProtection="0"/>
    <xf numFmtId="0" fontId="6" fillId="0" borderId="0"/>
    <xf numFmtId="164" fontId="6" fillId="0" borderId="0" applyFont="0" applyFill="0" applyBorder="0" applyAlignment="0" applyProtection="0"/>
    <xf numFmtId="0" fontId="10" fillId="0" borderId="0"/>
    <xf numFmtId="0" fontId="5" fillId="0" borderId="0"/>
    <xf numFmtId="164" fontId="5" fillId="0" borderId="0" applyFont="0" applyFill="0" applyBorder="0" applyAlignment="0" applyProtection="0"/>
    <xf numFmtId="0" fontId="4" fillId="4" borderId="0" applyNumberFormat="0" applyBorder="0" applyAlignment="0" applyProtection="0"/>
    <xf numFmtId="172" fontId="3" fillId="4" borderId="0"/>
    <xf numFmtId="0" fontId="2" fillId="5" borderId="0" applyNumberFormat="0" applyBorder="0" applyAlignment="0" applyProtection="0"/>
    <xf numFmtId="0" fontId="2" fillId="6" borderId="0" applyNumberFormat="0" applyBorder="0" applyAlignment="0" applyProtection="0"/>
  </cellStyleXfs>
  <cellXfs count="93">
    <xf numFmtId="0" fontId="0" fillId="0" borderId="0" xfId="0"/>
    <xf numFmtId="0" fontId="0" fillId="0" borderId="0" xfId="0" applyAlignment="1">
      <alignment horizontal="center"/>
    </xf>
    <xf numFmtId="167" fontId="0" fillId="0" borderId="0" xfId="1" applyNumberFormat="1" applyFont="1" applyBorder="1" applyAlignment="1">
      <alignment horizontal="right"/>
    </xf>
    <xf numFmtId="164" fontId="0" fillId="0" borderId="0" xfId="2" applyFont="1" applyBorder="1" applyAlignment="1">
      <alignment horizontal="right"/>
    </xf>
    <xf numFmtId="166" fontId="0" fillId="0" borderId="0" xfId="0" applyNumberFormat="1" applyAlignment="1">
      <alignment horizontal="center"/>
    </xf>
    <xf numFmtId="0" fontId="10" fillId="0" borderId="0" xfId="0" applyFont="1"/>
    <xf numFmtId="0" fontId="10" fillId="0" borderId="0" xfId="0" applyFont="1" applyAlignment="1">
      <alignment horizontal="center"/>
    </xf>
    <xf numFmtId="164" fontId="10" fillId="0" borderId="0" xfId="2" applyFont="1" applyFill="1" applyBorder="1" applyAlignment="1">
      <alignment horizontal="right"/>
    </xf>
    <xf numFmtId="167" fontId="10" fillId="0" borderId="0" xfId="1" applyNumberFormat="1" applyFont="1" applyFill="1" applyBorder="1" applyAlignment="1">
      <alignment horizontal="right"/>
    </xf>
    <xf numFmtId="166" fontId="10" fillId="0" borderId="0" xfId="0" applyNumberFormat="1" applyFont="1" applyAlignment="1">
      <alignment horizontal="center"/>
    </xf>
    <xf numFmtId="0" fontId="0" fillId="0" borderId="0" xfId="0" applyAlignment="1">
      <alignment horizontal="left"/>
    </xf>
    <xf numFmtId="0" fontId="10" fillId="0" borderId="0" xfId="2" applyNumberFormat="1" applyFont="1" applyFill="1" applyBorder="1" applyAlignment="1">
      <alignment horizontal="center"/>
    </xf>
    <xf numFmtId="164" fontId="0" fillId="0" borderId="0" xfId="2" quotePrefix="1" applyFont="1" applyBorder="1" applyAlignment="1">
      <alignment horizontal="right"/>
    </xf>
    <xf numFmtId="0" fontId="9" fillId="0" borderId="0" xfId="0" applyFont="1"/>
    <xf numFmtId="0" fontId="9" fillId="0" borderId="1" xfId="0" applyFont="1" applyBorder="1"/>
    <xf numFmtId="0" fontId="17" fillId="0" borderId="0" xfId="14" applyFont="1"/>
    <xf numFmtId="0" fontId="15" fillId="0" borderId="0" xfId="14" applyFont="1"/>
    <xf numFmtId="0" fontId="17" fillId="0" borderId="0" xfId="14" applyFont="1" applyAlignment="1">
      <alignment horizontal="center"/>
    </xf>
    <xf numFmtId="3" fontId="15" fillId="0" borderId="0" xfId="14" applyNumberFormat="1" applyFont="1"/>
    <xf numFmtId="0" fontId="14" fillId="0" borderId="0" xfId="14" applyFont="1"/>
    <xf numFmtId="0" fontId="13" fillId="0" borderId="0" xfId="14" applyFont="1"/>
    <xf numFmtId="0" fontId="19" fillId="2" borderId="1" xfId="16" applyFont="1" applyFill="1" applyBorder="1" applyAlignment="1">
      <alignment horizontal="center"/>
    </xf>
    <xf numFmtId="0" fontId="10" fillId="2" borderId="3" xfId="16" applyFill="1" applyBorder="1" applyAlignment="1">
      <alignment horizontal="right"/>
    </xf>
    <xf numFmtId="0" fontId="10" fillId="2" borderId="3" xfId="16" applyFill="1" applyBorder="1"/>
    <xf numFmtId="169" fontId="10" fillId="2" borderId="3" xfId="16" applyNumberFormat="1" applyFill="1" applyBorder="1" applyAlignment="1">
      <alignment horizontal="right"/>
    </xf>
    <xf numFmtId="0" fontId="10" fillId="2" borderId="4" xfId="16" applyFill="1" applyBorder="1" applyAlignment="1">
      <alignment horizontal="right"/>
    </xf>
    <xf numFmtId="0" fontId="10" fillId="2" borderId="4" xfId="16" applyFill="1" applyBorder="1"/>
    <xf numFmtId="169" fontId="10" fillId="2" borderId="4" xfId="16" applyNumberFormat="1" applyFill="1" applyBorder="1" applyAlignment="1">
      <alignment horizontal="right"/>
    </xf>
    <xf numFmtId="0" fontId="20" fillId="0" borderId="0" xfId="14" applyFont="1" applyAlignment="1">
      <alignment horizontal="center"/>
    </xf>
    <xf numFmtId="0" fontId="17" fillId="0" borderId="0" xfId="14" applyFont="1" applyAlignment="1">
      <alignment horizontal="center" vertical="center"/>
    </xf>
    <xf numFmtId="0" fontId="0" fillId="0" borderId="0" xfId="0" applyAlignment="1">
      <alignment horizontal="center" vertical="center"/>
    </xf>
    <xf numFmtId="171" fontId="15" fillId="0" borderId="0" xfId="14" applyNumberFormat="1" applyFont="1"/>
    <xf numFmtId="172" fontId="0" fillId="0" borderId="0" xfId="0" applyNumberFormat="1"/>
    <xf numFmtId="0" fontId="9" fillId="0" borderId="0" xfId="0" applyFont="1" applyAlignment="1">
      <alignment horizontal="center" vertical="center"/>
    </xf>
    <xf numFmtId="0" fontId="19" fillId="0" borderId="1" xfId="16" applyFont="1" applyBorder="1" applyAlignment="1">
      <alignment horizontal="center"/>
    </xf>
    <xf numFmtId="0" fontId="17" fillId="0" borderId="1" xfId="14" applyFont="1" applyBorder="1" applyAlignment="1">
      <alignment horizontal="center" vertical="center"/>
    </xf>
    <xf numFmtId="167" fontId="0" fillId="0" borderId="0" xfId="0" applyNumberFormat="1"/>
    <xf numFmtId="167" fontId="4" fillId="4" borderId="9" xfId="19" applyNumberFormat="1" applyBorder="1"/>
    <xf numFmtId="167" fontId="4" fillId="4" borderId="10" xfId="19" applyNumberFormat="1" applyBorder="1"/>
    <xf numFmtId="167" fontId="4" fillId="4" borderId="12" xfId="19" applyNumberFormat="1" applyBorder="1"/>
    <xf numFmtId="167" fontId="4" fillId="4" borderId="13" xfId="19" applyNumberFormat="1" applyBorder="1"/>
    <xf numFmtId="172" fontId="4" fillId="4" borderId="12" xfId="19" applyNumberFormat="1" applyBorder="1"/>
    <xf numFmtId="172" fontId="4" fillId="4" borderId="13" xfId="19" applyNumberFormat="1" applyBorder="1"/>
    <xf numFmtId="0" fontId="4" fillId="4" borderId="12" xfId="19" applyBorder="1"/>
    <xf numFmtId="0" fontId="4" fillId="4" borderId="13" xfId="19" applyBorder="1"/>
    <xf numFmtId="172" fontId="4" fillId="4" borderId="15" xfId="19" applyNumberFormat="1" applyBorder="1"/>
    <xf numFmtId="172" fontId="4" fillId="4" borderId="16" xfId="19" applyNumberFormat="1" applyBorder="1"/>
    <xf numFmtId="172" fontId="4" fillId="4" borderId="12" xfId="19" applyNumberFormat="1" applyBorder="1" applyAlignment="1"/>
    <xf numFmtId="172" fontId="4" fillId="4" borderId="15" xfId="19" applyNumberFormat="1" applyBorder="1" applyAlignment="1"/>
    <xf numFmtId="3" fontId="2" fillId="6" borderId="17" xfId="22" applyNumberFormat="1" applyBorder="1"/>
    <xf numFmtId="0" fontId="2" fillId="6" borderId="18" xfId="22" applyBorder="1"/>
    <xf numFmtId="172" fontId="4" fillId="4" borderId="10" xfId="19" applyNumberFormat="1" applyBorder="1"/>
    <xf numFmtId="0" fontId="2" fillId="6" borderId="19" xfId="22" applyBorder="1" applyAlignment="1"/>
    <xf numFmtId="0" fontId="2" fillId="6" borderId="11" xfId="22" applyBorder="1" applyAlignment="1"/>
    <xf numFmtId="0" fontId="2" fillId="6" borderId="14" xfId="22" applyBorder="1" applyAlignment="1"/>
    <xf numFmtId="0" fontId="2" fillId="6" borderId="19" xfId="22" applyBorder="1" applyAlignment="1">
      <alignment horizontal="center" vertical="center"/>
    </xf>
    <xf numFmtId="0" fontId="2" fillId="6" borderId="11" xfId="22" applyBorder="1" applyAlignment="1">
      <alignment horizontal="center" vertical="center"/>
    </xf>
    <xf numFmtId="0" fontId="2" fillId="6" borderId="14" xfId="22" applyBorder="1" applyAlignment="1">
      <alignment horizontal="center" vertical="center"/>
    </xf>
    <xf numFmtId="0" fontId="2" fillId="6" borderId="20" xfId="22" applyBorder="1" applyAlignment="1">
      <alignment horizontal="center" vertical="center"/>
    </xf>
    <xf numFmtId="0" fontId="2" fillId="6" borderId="21" xfId="22" applyBorder="1" applyAlignment="1">
      <alignment horizontal="center" vertical="center"/>
    </xf>
    <xf numFmtId="0" fontId="2" fillId="6" borderId="22" xfId="22" applyBorder="1" applyAlignment="1">
      <alignment horizontal="center" vertical="center"/>
    </xf>
    <xf numFmtId="0" fontId="2" fillId="5" borderId="11" xfId="21" applyBorder="1" applyAlignment="1">
      <alignment horizontal="center" vertical="center"/>
    </xf>
    <xf numFmtId="0" fontId="2" fillId="5" borderId="14" xfId="21" applyBorder="1" applyAlignment="1">
      <alignment horizontal="center" vertical="center"/>
    </xf>
    <xf numFmtId="0" fontId="2" fillId="5" borderId="8" xfId="21" applyBorder="1" applyAlignment="1">
      <alignment horizontal="center" vertical="center"/>
    </xf>
    <xf numFmtId="0" fontId="4" fillId="4" borderId="9" xfId="19" applyBorder="1" applyAlignment="1"/>
    <xf numFmtId="0" fontId="4" fillId="4" borderId="10" xfId="19" applyBorder="1" applyAlignment="1"/>
    <xf numFmtId="0" fontId="2" fillId="5" borderId="23" xfId="21" applyBorder="1" applyAlignment="1">
      <alignment horizontal="center" vertical="center"/>
    </xf>
    <xf numFmtId="170" fontId="4" fillId="4" borderId="24" xfId="19" applyNumberFormat="1" applyBorder="1" applyAlignment="1"/>
    <xf numFmtId="168" fontId="4" fillId="4" borderId="10" xfId="19" applyNumberFormat="1" applyBorder="1" applyAlignment="1"/>
    <xf numFmtId="0" fontId="2" fillId="6" borderId="8" xfId="22" applyBorder="1"/>
    <xf numFmtId="0" fontId="2" fillId="6" borderId="11" xfId="22" applyBorder="1"/>
    <xf numFmtId="0" fontId="2" fillId="6" borderId="11" xfId="22" applyBorder="1" applyAlignment="1">
      <alignment wrapText="1"/>
    </xf>
    <xf numFmtId="0" fontId="2" fillId="6" borderId="14" xfId="22" applyBorder="1" applyAlignment="1">
      <alignment wrapText="1"/>
    </xf>
    <xf numFmtId="0" fontId="9" fillId="0" borderId="1" xfId="0" applyFont="1" applyBorder="1" applyAlignment="1">
      <alignment horizontal="center" wrapText="1"/>
    </xf>
    <xf numFmtId="0" fontId="8" fillId="3" borderId="8" xfId="0" applyFont="1" applyFill="1" applyBorder="1"/>
    <xf numFmtId="0" fontId="15" fillId="4" borderId="9" xfId="19" applyFont="1" applyBorder="1"/>
    <xf numFmtId="0" fontId="8" fillId="3" borderId="10" xfId="0" applyFont="1" applyFill="1" applyBorder="1"/>
    <xf numFmtId="172" fontId="1" fillId="4" borderId="9" xfId="19" applyNumberFormat="1" applyFont="1" applyBorder="1" applyAlignment="1"/>
    <xf numFmtId="0" fontId="21" fillId="0" borderId="0" xfId="0" applyFont="1" applyAlignment="1">
      <alignment horizontal="center" wrapText="1"/>
    </xf>
    <xf numFmtId="0" fontId="9" fillId="0" borderId="1" xfId="0" applyFont="1" applyBorder="1" applyAlignment="1">
      <alignment horizontal="center" vertical="center"/>
    </xf>
    <xf numFmtId="173" fontId="4" fillId="4" borderId="10" xfId="19" applyNumberFormat="1" applyBorder="1" applyAlignment="1"/>
    <xf numFmtId="0" fontId="2" fillId="6" borderId="0" xfId="22" applyBorder="1" applyAlignment="1"/>
    <xf numFmtId="173" fontId="2" fillId="6" borderId="8" xfId="22" applyNumberFormat="1" applyBorder="1" applyAlignment="1"/>
    <xf numFmtId="173" fontId="2" fillId="6" borderId="11" xfId="22" applyNumberFormat="1" applyBorder="1"/>
    <xf numFmtId="173" fontId="2" fillId="6" borderId="14" xfId="22" applyNumberFormat="1" applyBorder="1"/>
    <xf numFmtId="173" fontId="2" fillId="6" borderId="8" xfId="22" applyNumberFormat="1" applyBorder="1"/>
    <xf numFmtId="0" fontId="17" fillId="0" borderId="2" xfId="14" applyFont="1" applyBorder="1" applyAlignment="1">
      <alignment horizontal="center"/>
    </xf>
    <xf numFmtId="0" fontId="17" fillId="0" borderId="0" xfId="14" applyFont="1" applyAlignment="1">
      <alignment horizontal="center"/>
    </xf>
    <xf numFmtId="0" fontId="2" fillId="6" borderId="5" xfId="22" applyBorder="1" applyAlignment="1">
      <alignment horizontal="center" vertical="center"/>
    </xf>
    <xf numFmtId="0" fontId="2" fillId="6" borderId="0" xfId="22" applyBorder="1" applyAlignment="1">
      <alignment horizontal="center" vertical="center"/>
    </xf>
    <xf numFmtId="0" fontId="2" fillId="6" borderId="6" xfId="22" applyBorder="1" applyAlignment="1">
      <alignment horizontal="center" vertical="center"/>
    </xf>
    <xf numFmtId="0" fontId="2" fillId="6" borderId="7" xfId="22" applyBorder="1" applyAlignment="1">
      <alignment horizontal="center" vertical="center"/>
    </xf>
    <xf numFmtId="168" fontId="14" fillId="0" borderId="0" xfId="14" applyNumberFormat="1" applyFont="1"/>
  </cellXfs>
  <cellStyles count="23">
    <cellStyle name="20% - Accent2" xfId="21" builtinId="34"/>
    <cellStyle name="40% - Accent2" xfId="22" builtinId="35"/>
    <cellStyle name="40% - Accent3" xfId="19" builtinId="39"/>
    <cellStyle name="BorderFill" xfId="20" xr:uid="{00000000-0005-0000-0000-000004000000}"/>
    <cellStyle name="Comma" xfId="1" builtinId="3"/>
    <cellStyle name="Comma 2" xfId="9" xr:uid="{00000000-0005-0000-0000-000006000000}"/>
    <cellStyle name="Comma 3" xfId="13" xr:uid="{00000000-0005-0000-0000-000007000000}"/>
    <cellStyle name="Currency" xfId="2" builtinId="4"/>
    <cellStyle name="Currency 2" xfId="8" xr:uid="{00000000-0005-0000-0000-000009000000}"/>
    <cellStyle name="Currency 3" xfId="10" xr:uid="{00000000-0005-0000-0000-00000A000000}"/>
    <cellStyle name="Currency 4" xfId="15" xr:uid="{00000000-0005-0000-0000-00000B000000}"/>
    <cellStyle name="Currency 5" xfId="18" xr:uid="{00000000-0005-0000-0000-00000C000000}"/>
    <cellStyle name="Followed Hyperlink" xfId="4" builtinId="9" hidden="1"/>
    <cellStyle name="Followed Hyperlink" xfId="6" builtinId="9" hidden="1"/>
    <cellStyle name="Hyperlink" xfId="3" builtinId="8" hidden="1"/>
    <cellStyle name="Hyperlink" xfId="5" builtinId="8" hidden="1"/>
    <cellStyle name="Normal" xfId="0" builtinId="0"/>
    <cellStyle name="Normal 2" xfId="7" xr:uid="{00000000-0005-0000-0000-000012000000}"/>
    <cellStyle name="Normal 2 2" xfId="11" xr:uid="{00000000-0005-0000-0000-000013000000}"/>
    <cellStyle name="Normal 3" xfId="12" xr:uid="{00000000-0005-0000-0000-000014000000}"/>
    <cellStyle name="Normal 4" xfId="14" xr:uid="{00000000-0005-0000-0000-000015000000}"/>
    <cellStyle name="Normal 5" xfId="17" xr:uid="{00000000-0005-0000-0000-000016000000}"/>
    <cellStyle name="Normal_Sheet1" xfId="16" xr:uid="{00000000-0005-0000-0000-000017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7</xdr:col>
      <xdr:colOff>76689</xdr:colOff>
      <xdr:row>3</xdr:row>
      <xdr:rowOff>56605</xdr:rowOff>
    </xdr:from>
    <xdr:ext cx="4553926" cy="147716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022612" y="564605"/>
          <a:ext cx="4553926" cy="1477164"/>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sv-FI" sz="1200"/>
            <a:t>In this exercise, we have two fictitious models (linear and non-linear)</a:t>
          </a:r>
        </a:p>
        <a:p>
          <a:r>
            <a:rPr lang="sv-FI" sz="1200"/>
            <a:t>for predicting demand as a function of price.</a:t>
          </a:r>
        </a:p>
        <a:p>
          <a:endParaRPr lang="sv-FI" sz="1200"/>
        </a:p>
        <a:p>
          <a:r>
            <a:rPr lang="sv-FI" sz="1200"/>
            <a:t>We will exemplify:</a:t>
          </a:r>
        </a:p>
        <a:p>
          <a:pPr lvl="0" algn="l"/>
          <a:r>
            <a:rPr lang="sv-FI" sz="1200"/>
            <a:t>- Common</a:t>
          </a:r>
          <a:r>
            <a:rPr lang="sv-FI" sz="1200" baseline="0"/>
            <a:t> mathematical operators in Excel</a:t>
          </a:r>
        </a:p>
        <a:p>
          <a:pPr lvl="0" algn="l"/>
          <a:r>
            <a:rPr lang="sv-FI" sz="1200" baseline="0"/>
            <a:t>- Relative and absolute references</a:t>
          </a:r>
        </a:p>
        <a:p>
          <a:pPr marL="0" marR="0" lvl="0" indent="0" algn="l" defTabSz="914400" eaLnBrk="1" fontAlgn="auto" latinLnBrk="0" hangingPunct="1">
            <a:lnSpc>
              <a:spcPct val="100000"/>
            </a:lnSpc>
            <a:spcBef>
              <a:spcPts val="0"/>
            </a:spcBef>
            <a:spcAft>
              <a:spcPts val="0"/>
            </a:spcAft>
            <a:buClrTx/>
            <a:buSzTx/>
            <a:buFontTx/>
            <a:buNone/>
            <a:tabLst/>
            <a:defRPr/>
          </a:pPr>
          <a:r>
            <a:rPr lang="sv-FI" sz="1200" baseline="0">
              <a:solidFill>
                <a:schemeClr val="tx1"/>
              </a:solidFill>
              <a:effectLst/>
              <a:latin typeface="+mn-lt"/>
              <a:ea typeface="+mn-ea"/>
              <a:cs typeface="+mn-cs"/>
            </a:rPr>
            <a:t>- Copying formulas in Excel</a:t>
          </a:r>
          <a:endParaRPr lang="sv-FI" sz="1200">
            <a:effectLst/>
          </a:endParaRPr>
        </a:p>
      </xdr:txBody>
    </xdr:sp>
    <xdr:clientData/>
  </xdr:oneCellAnchor>
  <xdr:oneCellAnchor>
    <xdr:from>
      <xdr:col>0</xdr:col>
      <xdr:colOff>133350</xdr:colOff>
      <xdr:row>18</xdr:row>
      <xdr:rowOff>120649</xdr:rowOff>
    </xdr:from>
    <xdr:ext cx="10539617" cy="697806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33350" y="3344030"/>
          <a:ext cx="10539617" cy="6978064"/>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 Cell references can be </a:t>
          </a:r>
          <a:r>
            <a:rPr lang="en-US" sz="1100" b="1">
              <a:solidFill>
                <a:schemeClr val="tx1"/>
              </a:solidFill>
              <a:effectLst/>
              <a:latin typeface="+mn-lt"/>
              <a:ea typeface="+mn-ea"/>
              <a:cs typeface="+mn-cs"/>
            </a:rPr>
            <a:t>Relative</a:t>
          </a:r>
          <a:r>
            <a:rPr lang="en-US" sz="1100">
              <a:solidFill>
                <a:schemeClr val="tx1"/>
              </a:solidFill>
              <a:effectLst/>
              <a:latin typeface="+mn-lt"/>
              <a:ea typeface="+mn-ea"/>
              <a:cs typeface="+mn-cs"/>
            </a:rPr>
            <a:t> or </a:t>
          </a:r>
          <a:r>
            <a:rPr lang="en-US" sz="1100" b="1">
              <a:solidFill>
                <a:schemeClr val="tx1"/>
              </a:solidFill>
              <a:effectLst/>
              <a:latin typeface="+mn-lt"/>
              <a:ea typeface="+mn-ea"/>
              <a:cs typeface="+mn-cs"/>
            </a:rPr>
            <a:t>Absolute</a:t>
          </a:r>
          <a:r>
            <a:rPr lang="en-US" sz="1100" b="0" baseline="0">
              <a:solidFill>
                <a:schemeClr val="tx1"/>
              </a:solidFill>
              <a:effectLst/>
              <a:latin typeface="+mn-lt"/>
              <a:ea typeface="+mn-ea"/>
              <a:cs typeface="+mn-cs"/>
            </a:rPr>
            <a:t> ####</a:t>
          </a:r>
          <a:endParaRPr lang="en-US" sz="1100" b="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 mathematical formula must start with </a:t>
          </a:r>
          <a:r>
            <a:rPr lang="en-US" sz="1100" b="1">
              <a:solidFill>
                <a:schemeClr val="tx1"/>
              </a:solidFill>
              <a:effectLst/>
              <a:latin typeface="+mn-lt"/>
              <a:ea typeface="+mn-ea"/>
              <a:cs typeface="+mn-cs"/>
            </a:rPr>
            <a:t>an</a:t>
          </a:r>
          <a:r>
            <a:rPr lang="en-US" sz="1100" b="1" baseline="0">
              <a:solidFill>
                <a:schemeClr val="tx1"/>
              </a:solidFill>
              <a:effectLst/>
              <a:latin typeface="+mn-lt"/>
              <a:ea typeface="+mn-ea"/>
              <a:cs typeface="+mn-cs"/>
            </a:rPr>
            <a:t> equalization sign (=)</a:t>
          </a:r>
          <a:r>
            <a:rPr lang="en-US" sz="1100" b="0" baseline="0">
              <a:solidFill>
                <a:schemeClr val="tx1"/>
              </a:solidFill>
              <a:effectLst/>
              <a:latin typeface="+mn-lt"/>
              <a:ea typeface="+mn-ea"/>
              <a:cs typeface="+mn-cs"/>
            </a:rPr>
            <a:t> in Excel.</a:t>
          </a:r>
          <a:endParaRPr lang="en-US" sz="1100" b="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In Excel, a </a:t>
          </a:r>
          <a:r>
            <a:rPr lang="en-US" sz="1100" b="1">
              <a:solidFill>
                <a:schemeClr val="tx1"/>
              </a:solidFill>
              <a:effectLst/>
              <a:latin typeface="+mn-lt"/>
              <a:ea typeface="+mn-ea"/>
              <a:cs typeface="+mn-cs"/>
            </a:rPr>
            <a:t>cell reference</a:t>
          </a:r>
          <a:r>
            <a:rPr lang="en-US" sz="1100" b="0">
              <a:solidFill>
                <a:schemeClr val="tx1"/>
              </a:solidFill>
              <a:effectLst/>
              <a:latin typeface="+mn-lt"/>
              <a:ea typeface="+mn-ea"/>
              <a:cs typeface="+mn-cs"/>
            </a:rPr>
            <a:t> refers to the unique identifier for a cell or a range of cells within a worksheet. It is made up of the column label and the row label where the cell is located. For example, "A1" refers to the cell at the intersection of column A and row 1.</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a:t>
          </a:r>
          <a:r>
            <a:rPr lang="en-US" sz="1100" b="1">
              <a:solidFill>
                <a:schemeClr val="tx1"/>
              </a:solidFill>
              <a:effectLst/>
              <a:latin typeface="+mn-lt"/>
              <a:ea typeface="+mn-ea"/>
              <a:cs typeface="+mn-cs"/>
            </a:rPr>
            <a:t>Relative</a:t>
          </a:r>
          <a:r>
            <a:rPr lang="en-US" sz="1100">
              <a:solidFill>
                <a:schemeClr val="tx1"/>
              </a:solidFill>
              <a:effectLst/>
              <a:latin typeface="+mn-lt"/>
              <a:ea typeface="+mn-ea"/>
              <a:cs typeface="+mn-cs"/>
            </a:rPr>
            <a:t> references: In cell B12 we use B7,</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B8</a:t>
          </a:r>
          <a:r>
            <a:rPr lang="en-US" sz="1100" baseline="0">
              <a:solidFill>
                <a:schemeClr val="tx1"/>
              </a:solidFill>
              <a:effectLst/>
              <a:latin typeface="+mn-lt"/>
              <a:ea typeface="+mn-ea"/>
              <a:cs typeface="+mn-cs"/>
            </a:rPr>
            <a:t> and</a:t>
          </a:r>
          <a:r>
            <a:rPr lang="en-US" sz="1100">
              <a:solidFill>
                <a:schemeClr val="tx1"/>
              </a:solidFill>
              <a:effectLst/>
              <a:latin typeface="+mn-lt"/>
              <a:ea typeface="+mn-ea"/>
              <a:cs typeface="+mn-cs"/>
            </a:rPr>
            <a:t> A12</a:t>
          </a:r>
          <a:r>
            <a:rPr lang="en-US" sz="1100" baseline="0">
              <a:solidFill>
                <a:schemeClr val="tx1"/>
              </a:solidFill>
              <a:effectLst/>
              <a:latin typeface="+mn-lt"/>
              <a:ea typeface="+mn-ea"/>
              <a:cs typeface="+mn-cs"/>
            </a:rPr>
            <a:t> to define the formula. These cell references are relative references.</a:t>
          </a:r>
          <a:br>
            <a:rPr lang="en-US" sz="1100" baseline="0">
              <a:solidFill>
                <a:schemeClr val="tx1"/>
              </a:solidFill>
              <a:effectLst/>
              <a:latin typeface="+mn-lt"/>
              <a:ea typeface="+mn-ea"/>
              <a:cs typeface="+mn-cs"/>
            </a:rPr>
          </a:br>
          <a:r>
            <a:rPr lang="en-US" sz="1100" baseline="0">
              <a:solidFill>
                <a:schemeClr val="tx1"/>
              </a:solidFill>
              <a:effectLst/>
              <a:latin typeface="+mn-lt"/>
              <a:ea typeface="+mn-ea"/>
              <a:cs typeface="+mn-cs"/>
            </a:rPr>
            <a:t>  By default, all cell references are </a:t>
          </a:r>
          <a:r>
            <a:rPr lang="en-US" sz="1100" b="1" baseline="0">
              <a:solidFill>
                <a:schemeClr val="tx1"/>
              </a:solidFill>
              <a:effectLst/>
              <a:latin typeface="+mn-lt"/>
              <a:ea typeface="+mn-ea"/>
              <a:cs typeface="+mn-cs"/>
            </a:rPr>
            <a:t>relative</a:t>
          </a:r>
          <a:r>
            <a:rPr lang="en-US" sz="1100" baseline="0">
              <a:solidFill>
                <a:schemeClr val="tx1"/>
              </a:solidFill>
              <a:effectLst/>
              <a:latin typeface="+mn-lt"/>
              <a:ea typeface="+mn-ea"/>
              <a:cs typeface="+mn-cs"/>
            </a:rPr>
            <a:t> references.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When we use a relative reference in Excel, and we copy a formula to another cell, Excel automatically adjusts the cell references based on the position where the formula is pasted.</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For example, if we copy a formula to a cell one row below the original, Excel will update the references to use the cells that are one row below those in the original formula.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Absolute</a:t>
          </a:r>
          <a:r>
            <a:rPr lang="en-US" sz="1100">
              <a:solidFill>
                <a:schemeClr val="tx1"/>
              </a:solidFill>
              <a:effectLst/>
              <a:latin typeface="+mn-lt"/>
              <a:ea typeface="+mn-ea"/>
              <a:cs typeface="+mn-cs"/>
            </a:rPr>
            <a:t> (or </a:t>
          </a:r>
          <a:r>
            <a:rPr lang="en-US" sz="1100" b="1">
              <a:solidFill>
                <a:schemeClr val="tx1"/>
              </a:solidFill>
              <a:effectLst/>
              <a:latin typeface="+mn-lt"/>
              <a:ea typeface="+mn-ea"/>
              <a:cs typeface="+mn-cs"/>
            </a:rPr>
            <a:t>locked</a:t>
          </a:r>
          <a:r>
            <a:rPr lang="en-US" sz="1100">
              <a:solidFill>
                <a:schemeClr val="tx1"/>
              </a:solidFill>
              <a:effectLst/>
              <a:latin typeface="+mn-lt"/>
              <a:ea typeface="+mn-ea"/>
              <a:cs typeface="+mn-cs"/>
            </a:rPr>
            <a:t>) references: In cell C12 we use $B$7, $B$8, A12 to</a:t>
          </a:r>
          <a:r>
            <a:rPr lang="en-US" sz="1100" baseline="0">
              <a:solidFill>
                <a:schemeClr val="tx1"/>
              </a:solidFill>
              <a:effectLst/>
              <a:latin typeface="+mn-lt"/>
              <a:ea typeface="+mn-ea"/>
              <a:cs typeface="+mn-cs"/>
            </a:rPr>
            <a:t> define the formula</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Using a dollar sign ($) before a row and/or column label creates an </a:t>
          </a:r>
          <a:r>
            <a:rPr lang="en-US" sz="1100" b="1">
              <a:solidFill>
                <a:schemeClr val="tx1"/>
              </a:solidFill>
              <a:effectLst/>
              <a:latin typeface="+mn-lt"/>
              <a:ea typeface="+mn-ea"/>
              <a:cs typeface="+mn-cs"/>
            </a:rPr>
            <a:t>absolute</a:t>
          </a:r>
          <a:r>
            <a:rPr lang="en-US" sz="1100">
              <a:solidFill>
                <a:schemeClr val="tx1"/>
              </a:solidFill>
              <a:effectLst/>
              <a:latin typeface="+mn-lt"/>
              <a:ea typeface="+mn-ea"/>
              <a:cs typeface="+mn-cs"/>
            </a:rPr>
            <a:t> (or </a:t>
          </a:r>
          <a:r>
            <a:rPr lang="en-US" sz="1100" b="1">
              <a:solidFill>
                <a:schemeClr val="tx1"/>
              </a:solidFill>
              <a:effectLst/>
              <a:latin typeface="+mn-lt"/>
              <a:ea typeface="+mn-ea"/>
              <a:cs typeface="+mn-cs"/>
            </a:rPr>
            <a:t>locked</a:t>
          </a:r>
          <a:r>
            <a:rPr lang="en-US" sz="1100">
              <a:solidFill>
                <a:schemeClr val="tx1"/>
              </a:solidFill>
              <a:effectLst/>
              <a:latin typeface="+mn-lt"/>
              <a:ea typeface="+mn-ea"/>
              <a:cs typeface="+mn-cs"/>
            </a:rPr>
            <a:t>) reference.</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a:solidFill>
                <a:schemeClr val="tx1"/>
              </a:solidFill>
              <a:effectLst/>
              <a:latin typeface="+mn-lt"/>
              <a:ea typeface="+mn-ea"/>
              <a:cs typeface="+mn-cs"/>
            </a:rPr>
            <a:t>  In cases where</a:t>
          </a:r>
          <a:r>
            <a:rPr lang="sv-FI" sz="1100" b="0" i="0" baseline="0">
              <a:solidFill>
                <a:schemeClr val="tx1"/>
              </a:solidFill>
              <a:effectLst/>
              <a:latin typeface="+mn-lt"/>
              <a:ea typeface="+mn-ea"/>
              <a:cs typeface="+mn-cs"/>
            </a:rPr>
            <a:t> we will re-use the same formnula for several times and some of the variables in the formula stay unchanged,</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baseline="0">
              <a:solidFill>
                <a:schemeClr val="tx1"/>
              </a:solidFill>
              <a:effectLst/>
              <a:latin typeface="+mn-lt"/>
              <a:ea typeface="+mn-ea"/>
              <a:cs typeface="+mn-cs"/>
            </a:rPr>
            <a:t>  w</a:t>
          </a:r>
          <a:r>
            <a:rPr lang="sv-FI" sz="1100" b="0" i="0">
              <a:solidFill>
                <a:schemeClr val="tx1"/>
              </a:solidFill>
              <a:effectLst/>
              <a:latin typeface="+mn-lt"/>
              <a:ea typeface="+mn-ea"/>
              <a:cs typeface="+mn-cs"/>
            </a:rPr>
            <a:t>e can first create </a:t>
          </a:r>
          <a:r>
            <a:rPr lang="sv-FI" sz="1100" b="1" i="0">
              <a:solidFill>
                <a:schemeClr val="tx1"/>
              </a:solidFill>
              <a:effectLst/>
              <a:latin typeface="+mn-lt"/>
              <a:ea typeface="+mn-ea"/>
              <a:cs typeface="+mn-cs"/>
            </a:rPr>
            <a:t>absolute</a:t>
          </a:r>
          <a:r>
            <a:rPr lang="sv-FI" sz="1100" b="0" i="0">
              <a:solidFill>
                <a:schemeClr val="tx1"/>
              </a:solidFill>
              <a:effectLst/>
              <a:latin typeface="+mn-lt"/>
              <a:ea typeface="+mn-ea"/>
              <a:cs typeface="+mn-cs"/>
            </a:rPr>
            <a:t> references for the variables staying unchanged, and</a:t>
          </a:r>
          <a:r>
            <a:rPr lang="sv-FI" sz="1100" b="0" i="0" baseline="0">
              <a:solidFill>
                <a:schemeClr val="tx1"/>
              </a:solidFill>
              <a:effectLst/>
              <a:latin typeface="+mn-lt"/>
              <a:ea typeface="+mn-ea"/>
              <a:cs typeface="+mn-cs"/>
            </a:rPr>
            <a:t> then</a:t>
          </a:r>
          <a:r>
            <a:rPr lang="sv-FI" sz="1100" b="0" i="0">
              <a:solidFill>
                <a:schemeClr val="tx1"/>
              </a:solidFill>
              <a:effectLst/>
              <a:latin typeface="+mn-lt"/>
              <a:ea typeface="+mn-ea"/>
              <a:cs typeface="+mn-cs"/>
            </a:rPr>
            <a:t> copy and paste the formula</a:t>
          </a:r>
          <a:r>
            <a:rPr lang="sv-FI" sz="1100" b="0" i="0" baseline="0">
              <a:solidFill>
                <a:schemeClr val="tx1"/>
              </a:solidFill>
              <a:effectLst/>
              <a:latin typeface="+mn-lt"/>
              <a:ea typeface="+mn-ea"/>
              <a:cs typeface="+mn-cs"/>
            </a:rPr>
            <a:t> without re-writing it.</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baseline="0">
              <a:solidFill>
                <a:schemeClr val="tx1"/>
              </a:solidFill>
              <a:effectLst/>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baseline="0">
              <a:solidFill>
                <a:schemeClr val="tx1"/>
              </a:solidFill>
              <a:effectLst/>
              <a:latin typeface="+mn-lt"/>
              <a:ea typeface="+mn-ea"/>
              <a:cs typeface="+mn-cs"/>
            </a:rPr>
            <a:t>  There are three ways to create an </a:t>
          </a:r>
          <a:r>
            <a:rPr lang="sv-FI" sz="1100" b="1" i="0" baseline="0">
              <a:solidFill>
                <a:schemeClr val="tx1"/>
              </a:solidFill>
              <a:effectLst/>
              <a:latin typeface="+mn-lt"/>
              <a:ea typeface="+mn-ea"/>
              <a:cs typeface="+mn-cs"/>
            </a:rPr>
            <a:t>absolute</a:t>
          </a:r>
          <a:r>
            <a:rPr lang="sv-FI" sz="1100" b="0" i="0" baseline="0">
              <a:solidFill>
                <a:schemeClr val="tx1"/>
              </a:solidFill>
              <a:effectLst/>
              <a:latin typeface="+mn-lt"/>
              <a:ea typeface="+mn-ea"/>
              <a:cs typeface="+mn-cs"/>
            </a:rPr>
            <a:t> reference:</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baseline="0">
              <a:solidFill>
                <a:schemeClr val="tx1"/>
              </a:solidFill>
              <a:effectLst/>
              <a:latin typeface="+mn-lt"/>
              <a:ea typeface="+mn-ea"/>
              <a:cs typeface="+mn-cs"/>
            </a:rPr>
            <a:t>  1. </a:t>
          </a:r>
          <a:r>
            <a:rPr lang="en-US" sz="1100">
              <a:solidFill>
                <a:schemeClr val="tx1"/>
              </a:solidFill>
              <a:effectLst/>
              <a:latin typeface="+mn-lt"/>
              <a:ea typeface="+mn-ea"/>
              <a:cs typeface="+mn-cs"/>
            </a:rPr>
            <a:t>Using a $ sign before </a:t>
          </a:r>
          <a:r>
            <a:rPr lang="en-US" sz="1100" u="sng">
              <a:solidFill>
                <a:schemeClr val="tx1"/>
              </a:solidFill>
              <a:effectLst/>
              <a:latin typeface="+mn-lt"/>
              <a:ea typeface="+mn-ea"/>
              <a:cs typeface="+mn-cs"/>
            </a:rPr>
            <a:t>both the row and column labels</a:t>
          </a:r>
          <a:r>
            <a:rPr lang="en-US" sz="1100" u="none">
              <a:solidFill>
                <a:schemeClr val="tx1"/>
              </a:solidFill>
              <a:effectLst/>
              <a:latin typeface="+mn-lt"/>
              <a:ea typeface="+mn-ea"/>
              <a:cs typeface="+mn-cs"/>
            </a:rPr>
            <a:t> </a:t>
          </a:r>
          <a:r>
            <a:rPr lang="en-US" sz="1100">
              <a:solidFill>
                <a:schemeClr val="tx1"/>
              </a:solidFill>
              <a:effectLst/>
              <a:latin typeface="+mn-lt"/>
              <a:ea typeface="+mn-ea"/>
              <a:cs typeface="+mn-cs"/>
            </a:rPr>
            <a:t>(for example, $B$7 and $B$8) keeps the reference to that </a:t>
          </a:r>
          <a:r>
            <a:rPr lang="en-US" sz="1100" u="sng">
              <a:solidFill>
                <a:schemeClr val="tx1"/>
              </a:solidFill>
              <a:effectLst/>
              <a:latin typeface="+mn-lt"/>
              <a:ea typeface="+mn-ea"/>
              <a:cs typeface="+mn-cs"/>
            </a:rPr>
            <a:t>cell</a:t>
          </a:r>
          <a:r>
            <a:rPr lang="en-US" sz="1100" u="sng" baseline="0">
              <a:solidFill>
                <a:schemeClr val="tx1"/>
              </a:solidFill>
              <a:effectLst/>
              <a:latin typeface="+mn-lt"/>
              <a:ea typeface="+mn-ea"/>
              <a:cs typeface="+mn-cs"/>
            </a:rPr>
            <a:t> </a:t>
          </a:r>
          <a:r>
            <a:rPr lang="en-US" sz="1100" u="sng">
              <a:solidFill>
                <a:schemeClr val="tx1"/>
              </a:solidFill>
              <a:effectLst/>
              <a:latin typeface="+mn-lt"/>
              <a:ea typeface="+mn-ea"/>
              <a:cs typeface="+mn-cs"/>
            </a:rPr>
            <a:t>fixed</a:t>
          </a:r>
          <a:r>
            <a:rPr lang="en-US" sz="1100">
              <a:solidFill>
                <a:schemeClr val="tx1"/>
              </a:solidFill>
              <a:effectLst/>
              <a:latin typeface="+mn-lt"/>
              <a:ea typeface="+mn-ea"/>
              <a:cs typeface="+mn-cs"/>
            </a:rPr>
            <a:t> no matter where the formula is copied.</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2. Using a $ sign before a </a:t>
          </a:r>
          <a:r>
            <a:rPr lang="en-US" sz="1100" u="sng">
              <a:solidFill>
                <a:schemeClr val="tx1"/>
              </a:solidFill>
              <a:effectLst/>
              <a:latin typeface="+mn-lt"/>
              <a:ea typeface="+mn-ea"/>
              <a:cs typeface="+mn-cs"/>
            </a:rPr>
            <a:t>column label</a:t>
          </a:r>
          <a:r>
            <a:rPr lang="en-US" sz="1100" u="none">
              <a:solidFill>
                <a:schemeClr val="tx1"/>
              </a:solidFill>
              <a:effectLst/>
              <a:latin typeface="+mn-lt"/>
              <a:ea typeface="+mn-ea"/>
              <a:cs typeface="+mn-cs"/>
            </a:rPr>
            <a:t> </a:t>
          </a:r>
          <a:r>
            <a:rPr lang="en-US" sz="1100">
              <a:solidFill>
                <a:schemeClr val="tx1"/>
              </a:solidFill>
              <a:effectLst/>
              <a:latin typeface="+mn-lt"/>
              <a:ea typeface="+mn-ea"/>
              <a:cs typeface="+mn-cs"/>
            </a:rPr>
            <a:t>keeps the reference to that </a:t>
          </a:r>
          <a:r>
            <a:rPr lang="en-US" sz="1100" u="sng">
              <a:solidFill>
                <a:schemeClr val="tx1"/>
              </a:solidFill>
              <a:effectLst/>
              <a:latin typeface="+mn-lt"/>
              <a:ea typeface="+mn-ea"/>
              <a:cs typeface="+mn-cs"/>
            </a:rPr>
            <a:t>column fixed</a:t>
          </a:r>
          <a:r>
            <a:rPr lang="en-US" sz="1100">
              <a:solidFill>
                <a:schemeClr val="tx1"/>
              </a:solidFill>
              <a:effectLst/>
              <a:latin typeface="+mn-lt"/>
              <a:ea typeface="+mn-ea"/>
              <a:cs typeface="+mn-cs"/>
            </a:rPr>
            <a:t> but allows the row reference to change. </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3. Using a $ sign before a </a:t>
          </a:r>
          <a:r>
            <a:rPr lang="en-US" sz="1100" u="sng">
              <a:solidFill>
                <a:schemeClr val="tx1"/>
              </a:solidFill>
              <a:effectLst/>
              <a:latin typeface="+mn-lt"/>
              <a:ea typeface="+mn-ea"/>
              <a:cs typeface="+mn-cs"/>
            </a:rPr>
            <a:t>row label</a:t>
          </a:r>
          <a:r>
            <a:rPr lang="en-US" sz="1100" u="none">
              <a:solidFill>
                <a:schemeClr val="tx1"/>
              </a:solidFill>
              <a:effectLst/>
              <a:latin typeface="+mn-lt"/>
              <a:ea typeface="+mn-ea"/>
              <a:cs typeface="+mn-cs"/>
            </a:rPr>
            <a:t> </a:t>
          </a:r>
          <a:r>
            <a:rPr lang="en-US" sz="1100">
              <a:solidFill>
                <a:schemeClr val="tx1"/>
              </a:solidFill>
              <a:effectLst/>
              <a:latin typeface="+mn-lt"/>
              <a:ea typeface="+mn-ea"/>
              <a:cs typeface="+mn-cs"/>
            </a:rPr>
            <a:t>keeps the reference to that </a:t>
          </a:r>
          <a:r>
            <a:rPr lang="en-US" sz="1100" u="sng">
              <a:solidFill>
                <a:schemeClr val="tx1"/>
              </a:solidFill>
              <a:effectLst/>
              <a:latin typeface="+mn-lt"/>
              <a:ea typeface="+mn-ea"/>
              <a:cs typeface="+mn-cs"/>
            </a:rPr>
            <a:t>row fixed</a:t>
          </a:r>
          <a:r>
            <a:rPr lang="en-US" sz="1100">
              <a:solidFill>
                <a:schemeClr val="tx1"/>
              </a:solidFill>
              <a:effectLst/>
              <a:latin typeface="+mn-lt"/>
              <a:ea typeface="+mn-ea"/>
              <a:cs typeface="+mn-cs"/>
            </a:rPr>
            <a:t> but allows the column reference to change.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a:t>
          </a:r>
          <a:r>
            <a:rPr lang="sv-FI" sz="1100" b="0">
              <a:solidFill>
                <a:schemeClr val="tx1"/>
              </a:solidFill>
              <a:effectLst/>
              <a:latin typeface="+mn-lt"/>
              <a:ea typeface="+mn-ea"/>
              <a:cs typeface="+mn-cs"/>
            </a:rPr>
            <a:t>To</a:t>
          </a:r>
          <a:r>
            <a:rPr lang="sv-FI" sz="1100" b="0" baseline="0">
              <a:solidFill>
                <a:schemeClr val="tx1"/>
              </a:solidFill>
              <a:effectLst/>
              <a:latin typeface="+mn-lt"/>
              <a:ea typeface="+mn-ea"/>
              <a:cs typeface="+mn-cs"/>
            </a:rPr>
            <a:t> add </a:t>
          </a:r>
          <a:r>
            <a:rPr lang="sv-FI" sz="1100" b="1" baseline="0">
              <a:solidFill>
                <a:schemeClr val="tx1"/>
              </a:solidFill>
              <a:effectLst/>
              <a:latin typeface="+mn-lt"/>
              <a:ea typeface="+mn-ea"/>
              <a:cs typeface="+mn-cs"/>
            </a:rPr>
            <a:t>absolute</a:t>
          </a:r>
          <a:r>
            <a:rPr lang="sv-FI" sz="1100" b="0" baseline="0">
              <a:solidFill>
                <a:schemeClr val="tx1"/>
              </a:solidFill>
              <a:effectLst/>
              <a:latin typeface="+mn-lt"/>
              <a:ea typeface="+mn-ea"/>
              <a:cs typeface="+mn-cs"/>
            </a:rPr>
            <a:t> reference, we can use </a:t>
          </a:r>
          <a:r>
            <a:rPr lang="sv-FI" sz="1100" b="1" baseline="0">
              <a:solidFill>
                <a:schemeClr val="tx1"/>
              </a:solidFill>
              <a:effectLst/>
              <a:latin typeface="+mn-lt"/>
              <a:ea typeface="+mn-ea"/>
              <a:cs typeface="+mn-cs"/>
            </a:rPr>
            <a:t>F4</a:t>
          </a:r>
          <a:r>
            <a:rPr lang="sv-FI" sz="1100" b="0" baseline="0">
              <a:solidFill>
                <a:schemeClr val="tx1"/>
              </a:solidFill>
              <a:effectLst/>
              <a:latin typeface="+mn-lt"/>
              <a:ea typeface="+mn-ea"/>
              <a:cs typeface="+mn-cs"/>
            </a:rPr>
            <a:t> to </a:t>
          </a:r>
          <a:r>
            <a:rPr lang="sv-FI" sz="1100" b="0" i="0">
              <a:solidFill>
                <a:schemeClr val="tx1"/>
              </a:solidFill>
              <a:effectLst/>
              <a:latin typeface="+mn-lt"/>
              <a:ea typeface="+mn-ea"/>
              <a:cs typeface="+mn-cs"/>
            </a:rPr>
            <a:t>switch cell references from relative to absolute, to partially absolute, back to relative again.</a:t>
          </a:r>
        </a:p>
        <a:p>
          <a:pPr marL="0" marR="0" lvl="0" indent="0" defTabSz="914400" rtl="0" eaLnBrk="1" fontAlgn="auto" latinLnBrk="0" hangingPunct="1">
            <a:lnSpc>
              <a:spcPct val="100000"/>
            </a:lnSpc>
            <a:spcBef>
              <a:spcPts val="0"/>
            </a:spcBef>
            <a:spcAft>
              <a:spcPts val="0"/>
            </a:spcAft>
            <a:buClrTx/>
            <a:buSzTx/>
            <a:buFontTx/>
            <a:buNone/>
            <a:tabLst/>
            <a:defRPr/>
          </a:pPr>
          <a:r>
            <a:rPr lang="sv-FI" sz="1100" b="0" baseline="0">
              <a:solidFill>
                <a:schemeClr val="tx1"/>
              </a:solidFill>
              <a:effectLst/>
              <a:latin typeface="+mn-lt"/>
              <a:ea typeface="+mn-ea"/>
              <a:cs typeface="+mn-cs"/>
            </a:rPr>
            <a:t>  For example: </a:t>
          </a:r>
          <a:r>
            <a:rPr lang="en-US" sz="1100">
              <a:solidFill>
                <a:schemeClr val="tx1"/>
              </a:solidFill>
              <a:effectLst/>
              <a:latin typeface="+mn-lt"/>
              <a:ea typeface="+mn-ea"/>
              <a:cs typeface="+mn-cs"/>
            </a:rPr>
            <a:t>A12</a:t>
          </a:r>
          <a:r>
            <a:rPr lang="en-US" sz="1100" baseline="0">
              <a:solidFill>
                <a:schemeClr val="tx1"/>
              </a:solidFill>
              <a:effectLst/>
              <a:latin typeface="+mn-lt"/>
              <a:ea typeface="+mn-ea"/>
              <a:cs typeface="+mn-cs"/>
            </a:rPr>
            <a:t> --&gt; $A$12 --&gt; A$12 --&gt; $A12 --&gt; A12</a:t>
          </a:r>
          <a:endParaRPr lang="en-US" sz="1100" b="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Copying formulas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sv-FI" sz="1100" b="0" i="0" baseline="0">
              <a:solidFill>
                <a:schemeClr val="tx1"/>
              </a:solidFill>
              <a:effectLst/>
              <a:latin typeface="+mn-lt"/>
              <a:ea typeface="+mn-ea"/>
              <a:cs typeface="+mn-cs"/>
            </a:rPr>
            <a:t>Having created </a:t>
          </a:r>
          <a:r>
            <a:rPr lang="sv-FI" sz="1100" b="1" i="0">
              <a:solidFill>
                <a:schemeClr val="tx1"/>
              </a:solidFill>
              <a:effectLst/>
              <a:latin typeface="+mn-lt"/>
              <a:ea typeface="+mn-ea"/>
              <a:cs typeface="+mn-cs"/>
            </a:rPr>
            <a:t>absolute</a:t>
          </a:r>
          <a:r>
            <a:rPr lang="sv-FI" sz="1100" b="0" i="0">
              <a:solidFill>
                <a:schemeClr val="tx1"/>
              </a:solidFill>
              <a:effectLst/>
              <a:latin typeface="+mn-lt"/>
              <a:ea typeface="+mn-ea"/>
              <a:cs typeface="+mn-cs"/>
            </a:rPr>
            <a:t> references, we can then copy and paste formulas</a:t>
          </a:r>
          <a:r>
            <a:rPr lang="sv-FI" sz="1100" b="0" i="0" baseline="0">
              <a:solidFill>
                <a:schemeClr val="tx1"/>
              </a:solidFill>
              <a:effectLst/>
              <a:latin typeface="+mn-lt"/>
              <a:ea typeface="+mn-ea"/>
              <a:cs typeface="+mn-cs"/>
            </a:rPr>
            <a:t> without re-writing them</a:t>
          </a: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Method</a:t>
          </a:r>
          <a:r>
            <a:rPr lang="en-US" sz="1100" baseline="0">
              <a:solidFill>
                <a:schemeClr val="tx1"/>
              </a:solidFill>
              <a:effectLst/>
              <a:latin typeface="+mn-lt"/>
              <a:ea typeface="+mn-ea"/>
              <a:cs typeface="+mn-cs"/>
            </a:rPr>
            <a:t> 1:</a:t>
          </a: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 Right-click the cell where the formula is defined, select "</a:t>
          </a:r>
          <a:r>
            <a:rPr lang="en-US" sz="1100" b="1">
              <a:solidFill>
                <a:schemeClr val="tx1"/>
              </a:solidFill>
              <a:effectLst/>
              <a:latin typeface="+mn-lt"/>
              <a:ea typeface="+mn-ea"/>
              <a:cs typeface="+mn-cs"/>
            </a:rPr>
            <a:t>Copy</a:t>
          </a:r>
          <a:r>
            <a:rPr lang="en-US" sz="1100">
              <a:solidFill>
                <a:schemeClr val="tx1"/>
              </a:solidFill>
              <a:effectLst/>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 Right-click the cell where the</a:t>
          </a:r>
          <a:r>
            <a:rPr lang="en-US" sz="1100" baseline="0">
              <a:solidFill>
                <a:schemeClr val="tx1"/>
              </a:solidFill>
              <a:effectLst/>
              <a:latin typeface="+mn-lt"/>
              <a:ea typeface="+mn-ea"/>
              <a:cs typeface="+mn-cs"/>
            </a:rPr>
            <a:t> formula is to be pasted, select "</a:t>
          </a:r>
          <a:r>
            <a:rPr lang="en-US" sz="1100" b="1" baseline="0">
              <a:solidFill>
                <a:schemeClr val="tx1"/>
              </a:solidFill>
              <a:effectLst/>
              <a:latin typeface="+mn-lt"/>
              <a:ea typeface="+mn-ea"/>
              <a:cs typeface="+mn-cs"/>
            </a:rPr>
            <a:t>Paste Options: Formulas</a:t>
          </a:r>
          <a:r>
            <a:rPr lang="en-US" sz="1100" baseline="0">
              <a:solidFill>
                <a:schemeClr val="tx1"/>
              </a:solidFill>
              <a:effectLst/>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Method 2:</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 </a:t>
          </a:r>
          <a:r>
            <a:rPr lang="en-US" sz="1100" b="1" baseline="0">
              <a:solidFill>
                <a:schemeClr val="tx1"/>
              </a:solidFill>
              <a:effectLst/>
              <a:latin typeface="+mn-lt"/>
              <a:ea typeface="+mn-ea"/>
              <a:cs typeface="+mn-cs"/>
            </a:rPr>
            <a:t>Ctrl-c</a:t>
          </a:r>
          <a:r>
            <a:rPr lang="en-US" sz="1100" baseline="0">
              <a:solidFill>
                <a:schemeClr val="tx1"/>
              </a:solidFill>
              <a:effectLst/>
              <a:latin typeface="+mn-lt"/>
              <a:ea typeface="+mn-ea"/>
              <a:cs typeface="+mn-cs"/>
            </a:rPr>
            <a:t>, then </a:t>
          </a:r>
          <a:r>
            <a:rPr lang="en-US" sz="1100" b="1" baseline="0">
              <a:solidFill>
                <a:schemeClr val="tx1"/>
              </a:solidFill>
              <a:effectLst/>
              <a:latin typeface="+mn-lt"/>
              <a:ea typeface="+mn-ea"/>
              <a:cs typeface="+mn-cs"/>
            </a:rPr>
            <a:t>Ctrl-v </a:t>
          </a:r>
          <a:r>
            <a:rPr lang="en-US" sz="1100" b="0" baseline="0">
              <a:solidFill>
                <a:schemeClr val="tx1"/>
              </a:solidFill>
              <a:effectLst/>
              <a:latin typeface="+mn-lt"/>
              <a:ea typeface="+mn-ea"/>
              <a:cs typeface="+mn-cs"/>
            </a:rPr>
            <a:t>(or </a:t>
          </a:r>
          <a:r>
            <a:rPr lang="en-US" sz="1100" b="1" baseline="0">
              <a:solidFill>
                <a:schemeClr val="tx1"/>
              </a:solidFill>
              <a:effectLst/>
              <a:latin typeface="+mn-lt"/>
              <a:ea typeface="+mn-ea"/>
              <a:cs typeface="+mn-cs"/>
            </a:rPr>
            <a:t>command-c</a:t>
          </a:r>
          <a:r>
            <a:rPr lang="en-US" sz="1100" b="0" baseline="0">
              <a:solidFill>
                <a:schemeClr val="tx1"/>
              </a:solidFill>
              <a:effectLst/>
              <a:latin typeface="+mn-lt"/>
              <a:ea typeface="+mn-ea"/>
              <a:cs typeface="+mn-cs"/>
            </a:rPr>
            <a:t> then </a:t>
          </a:r>
          <a:r>
            <a:rPr lang="en-US" sz="1100" b="1" baseline="0">
              <a:solidFill>
                <a:schemeClr val="tx1"/>
              </a:solidFill>
              <a:effectLst/>
              <a:latin typeface="+mn-lt"/>
              <a:ea typeface="+mn-ea"/>
              <a:cs typeface="+mn-cs"/>
            </a:rPr>
            <a:t>command-v</a:t>
          </a:r>
          <a:r>
            <a:rPr lang="en-US" sz="1100" b="0" baseline="0">
              <a:solidFill>
                <a:schemeClr val="tx1"/>
              </a:solidFill>
              <a:effectLst/>
              <a:latin typeface="+mn-lt"/>
              <a:ea typeface="+mn-ea"/>
              <a:cs typeface="+mn-cs"/>
            </a:rPr>
            <a:t> for Mac)</a:t>
          </a:r>
          <a:endParaRPr lang="en-US" sz="1100" b="1">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Method 3</a:t>
          </a:r>
          <a:r>
            <a:rPr lang="en-US" sz="1100" baseline="0">
              <a:solidFill>
                <a:schemeClr val="tx1"/>
              </a:solidFill>
              <a:effectLst/>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 Click the cell where the formula is defined.</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 D</a:t>
          </a:r>
          <a:r>
            <a:rPr lang="en-US" sz="1100">
              <a:solidFill>
                <a:schemeClr val="tx1"/>
              </a:solidFill>
              <a:effectLst/>
              <a:latin typeface="+mn-lt"/>
              <a:ea typeface="+mn-ea"/>
              <a:cs typeface="+mn-cs"/>
            </a:rPr>
            <a:t>rag the bottom right corner of the cell (a small square also</a:t>
          </a:r>
          <a:r>
            <a:rPr lang="en-US" sz="1100" baseline="0">
              <a:solidFill>
                <a:schemeClr val="tx1"/>
              </a:solidFill>
              <a:effectLst/>
              <a:latin typeface="+mn-lt"/>
              <a:ea typeface="+mn-ea"/>
              <a:cs typeface="+mn-cs"/>
            </a:rPr>
            <a:t> known as </a:t>
          </a:r>
          <a:r>
            <a:rPr lang="en-US" sz="1100">
              <a:solidFill>
                <a:schemeClr val="tx1"/>
              </a:solidFill>
              <a:effectLst/>
              <a:latin typeface="+mn-lt"/>
              <a:ea typeface="+mn-ea"/>
              <a:cs typeface="+mn-cs"/>
            </a:rPr>
            <a:t>the fill handle) across a row or column;</a:t>
          </a:r>
          <a:endParaRPr lang="en-US" sz="1100" baseline="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sv-FI" sz="1100">
              <a:effectLst/>
            </a:rPr>
            <a:t>   Or</a:t>
          </a:r>
          <a:r>
            <a:rPr lang="sv-FI" sz="1100" baseline="0">
              <a:effectLst/>
            </a:rPr>
            <a:t> simply double-click on the </a:t>
          </a:r>
          <a:r>
            <a:rPr lang="en-US" sz="1100">
              <a:solidFill>
                <a:schemeClr val="tx1"/>
              </a:solidFill>
              <a:effectLst/>
              <a:latin typeface="+mn-lt"/>
              <a:ea typeface="+mn-ea"/>
              <a:cs typeface="+mn-cs"/>
            </a:rPr>
            <a:t>bottom right corner of the cell.</a:t>
          </a:r>
          <a:endParaRPr lang="sv-FI" sz="1100">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121485</xdr:colOff>
      <xdr:row>98</xdr:row>
      <xdr:rowOff>55772</xdr:rowOff>
    </xdr:from>
    <xdr:ext cx="11012181" cy="5202028"/>
    <xdr:sp macro="" textlink="">
      <xdr:nvSpPr>
        <xdr:cNvPr id="2" name="Content Placeholder 1">
          <a:extLst>
            <a:ext uri="{FF2B5EF4-FFF2-40B4-BE49-F238E27FC236}">
              <a16:creationId xmlns:a16="http://schemas.microsoft.com/office/drawing/2014/main" id="{00000000-0008-0000-0100-000002000000}"/>
            </a:ext>
          </a:extLst>
        </xdr:cNvPr>
        <xdr:cNvSpPr>
          <a:spLocks noGrp="1"/>
        </xdr:cNvSpPr>
      </xdr:nvSpPr>
      <xdr:spPr bwMode="auto">
        <a:xfrm>
          <a:off x="5997352" y="16650439"/>
          <a:ext cx="11012181" cy="5202028"/>
        </a:xfrm>
        <a:prstGeom prst="rect">
          <a:avLst/>
        </a:prstGeom>
        <a:noFill/>
        <a:ln w="12700">
          <a:solidFill>
            <a:schemeClr val="tx1"/>
          </a:solidFill>
          <a:miter lim="800000"/>
          <a:headEnd/>
          <a:tailEnd/>
        </a:ln>
      </xdr:spPr>
      <xdr:txBody>
        <a:bodyPr vert="horz" wrap="square" lIns="91440" tIns="45720" rIns="91440" bIns="45720" numCol="1" anchor="t" anchorCtr="0" compatLnSpc="1">
          <a:prstTxWarp prst="textNoShape">
            <a:avLst/>
          </a:prstTxWarp>
          <a:spAutoFit/>
        </a:bodyPr>
        <a:lstStyle>
          <a:lvl1pPr marL="365125" indent="-255588" algn="l" rtl="0" eaLnBrk="0" fontAlgn="base" hangingPunct="0">
            <a:spcBef>
              <a:spcPts val="400"/>
            </a:spcBef>
            <a:spcAft>
              <a:spcPct val="0"/>
            </a:spcAft>
            <a:buClr>
              <a:schemeClr val="accent1"/>
            </a:buClr>
            <a:buSzPct val="68000"/>
            <a:buFont typeface="Wingdings 3" pitchFamily="-72" charset="2"/>
            <a:buChar char=""/>
            <a:defRPr sz="2700" kern="1200">
              <a:solidFill>
                <a:schemeClr val="tx1"/>
              </a:solidFill>
              <a:latin typeface="+mn-lt"/>
              <a:ea typeface="ＭＳ Ｐゴシック" pitchFamily="-72" charset="-128"/>
              <a:cs typeface="ＭＳ Ｐゴシック" pitchFamily="-72" charset="-128"/>
            </a:defRPr>
          </a:lvl1pPr>
          <a:lvl2pPr marL="620713" indent="-228600" algn="l" rtl="0" eaLnBrk="0" fontAlgn="base" hangingPunct="0">
            <a:spcBef>
              <a:spcPts val="325"/>
            </a:spcBef>
            <a:spcAft>
              <a:spcPct val="0"/>
            </a:spcAft>
            <a:buClr>
              <a:schemeClr val="accent1"/>
            </a:buClr>
            <a:buFont typeface="Verdana" pitchFamily="-72" charset="0"/>
            <a:buChar char="◦"/>
            <a:defRPr sz="2300" kern="1200">
              <a:solidFill>
                <a:schemeClr val="tx1"/>
              </a:solidFill>
              <a:latin typeface="+mn-lt"/>
              <a:ea typeface="ＭＳ Ｐゴシック" pitchFamily="-72" charset="-128"/>
              <a:cs typeface="+mn-cs"/>
            </a:defRPr>
          </a:lvl2pPr>
          <a:lvl3pPr marL="858838" indent="-228600" algn="l" rtl="0" eaLnBrk="0" fontAlgn="base" hangingPunct="0">
            <a:spcBef>
              <a:spcPts val="350"/>
            </a:spcBef>
            <a:spcAft>
              <a:spcPct val="0"/>
            </a:spcAft>
            <a:buClr>
              <a:schemeClr val="accent2"/>
            </a:buClr>
            <a:buSzPct val="100000"/>
            <a:buFont typeface="Wingdings 2" pitchFamily="-72" charset="2"/>
            <a:buChar char=""/>
            <a:defRPr sz="2100" kern="1200">
              <a:solidFill>
                <a:schemeClr val="tx1"/>
              </a:solidFill>
              <a:latin typeface="+mn-lt"/>
              <a:ea typeface="ＭＳ Ｐゴシック" pitchFamily="-72" charset="-128"/>
              <a:cs typeface="+mn-cs"/>
            </a:defRPr>
          </a:lvl3pPr>
          <a:lvl4pPr marL="1143000" indent="-228600" algn="l" rtl="0" eaLnBrk="0" fontAlgn="base" hangingPunct="0">
            <a:spcBef>
              <a:spcPts val="350"/>
            </a:spcBef>
            <a:spcAft>
              <a:spcPct val="0"/>
            </a:spcAft>
            <a:buClr>
              <a:schemeClr val="accent2"/>
            </a:buClr>
            <a:buFont typeface="Wingdings 2" pitchFamily="-72" charset="2"/>
            <a:buChar char=""/>
            <a:defRPr sz="1900" kern="1200">
              <a:solidFill>
                <a:schemeClr val="tx1"/>
              </a:solidFill>
              <a:latin typeface="+mn-lt"/>
              <a:ea typeface="ＭＳ Ｐゴシック" pitchFamily="-72" charset="-128"/>
              <a:cs typeface="+mn-cs"/>
            </a:defRPr>
          </a:lvl4pPr>
          <a:lvl5pPr marL="1371600" indent="-228600" algn="l" rtl="0" eaLnBrk="0" fontAlgn="base" hangingPunct="0">
            <a:spcBef>
              <a:spcPts val="350"/>
            </a:spcBef>
            <a:spcAft>
              <a:spcPct val="0"/>
            </a:spcAft>
            <a:buClr>
              <a:schemeClr val="accent2"/>
            </a:buClr>
            <a:buFont typeface="Wingdings 2" pitchFamily="-72" charset="2"/>
            <a:buChar char=""/>
            <a:defRPr kern="1200">
              <a:solidFill>
                <a:schemeClr val="tx1"/>
              </a:solidFill>
              <a:latin typeface="+mn-lt"/>
              <a:ea typeface="ＭＳ Ｐゴシック" pitchFamily="-72" charset="-128"/>
              <a:cs typeface="+mn-cs"/>
            </a:defRPr>
          </a:lvl5pPr>
          <a:lvl6pPr marL="1600200" indent="-228600" algn="l" rtl="0" eaLnBrk="1" latinLnBrk="0" hangingPunct="1">
            <a:spcBef>
              <a:spcPts val="350"/>
            </a:spcBef>
            <a:buClr>
              <a:schemeClr val="accent3"/>
            </a:buClr>
            <a:buFont typeface="Wingdings 2"/>
            <a:buChar char=""/>
            <a:defRPr kumimoji="0" sz="1800" kern="1200">
              <a:solidFill>
                <a:schemeClr val="tx1"/>
              </a:solidFill>
              <a:latin typeface="+mn-lt"/>
              <a:ea typeface="+mn-ea"/>
              <a:cs typeface="+mn-cs"/>
            </a:defRPr>
          </a:lvl6pPr>
          <a:lvl7pPr marL="1828800" indent="-228600" algn="l" rtl="0" eaLnBrk="1" latinLnBrk="0" hangingPunct="1">
            <a:spcBef>
              <a:spcPts val="350"/>
            </a:spcBef>
            <a:buClr>
              <a:schemeClr val="accent3"/>
            </a:buClr>
            <a:buFont typeface="Wingdings 2"/>
            <a:buChar char=""/>
            <a:defRPr kumimoji="0" sz="1600" kern="1200">
              <a:solidFill>
                <a:schemeClr val="tx1"/>
              </a:solidFill>
              <a:latin typeface="+mn-lt"/>
              <a:ea typeface="+mn-ea"/>
              <a:cs typeface="+mn-cs"/>
            </a:defRPr>
          </a:lvl7pPr>
          <a:lvl8pPr marL="2057400" indent="-228600" algn="l" rtl="0" eaLnBrk="1" latinLnBrk="0" hangingPunct="1">
            <a:spcBef>
              <a:spcPts val="350"/>
            </a:spcBef>
            <a:buClr>
              <a:schemeClr val="accent3"/>
            </a:buClr>
            <a:buFont typeface="Wingdings 2"/>
            <a:buChar char=""/>
            <a:defRPr kumimoji="0" sz="1600" kern="1200">
              <a:solidFill>
                <a:schemeClr val="tx1"/>
              </a:solidFill>
              <a:latin typeface="+mn-lt"/>
              <a:ea typeface="+mn-ea"/>
              <a:cs typeface="+mn-cs"/>
            </a:defRPr>
          </a:lvl8pPr>
          <a:lvl9pPr marL="2286000" indent="-228600" algn="l" rtl="0" eaLnBrk="1" latinLnBrk="0" hangingPunct="1">
            <a:spcBef>
              <a:spcPts val="350"/>
            </a:spcBef>
            <a:buClr>
              <a:schemeClr val="accent3"/>
            </a:buClr>
            <a:buFont typeface="Wingdings 2"/>
            <a:buChar char=""/>
            <a:defRPr kumimoji="0" sz="1600" kern="1200" baseline="0">
              <a:solidFill>
                <a:schemeClr val="tx1"/>
              </a:solidFill>
              <a:latin typeface="+mn-lt"/>
              <a:ea typeface="+mn-ea"/>
              <a:cs typeface="+mn-cs"/>
            </a:defRPr>
          </a:lvl9pPr>
        </a:lstStyle>
        <a:p>
          <a:pPr marL="0" indent="0" eaLnBrk="1" hangingPunct="1">
            <a:spcBef>
              <a:spcPts val="0"/>
            </a:spcBef>
            <a:spcAft>
              <a:spcPts val="200"/>
            </a:spcAft>
            <a:buFontTx/>
            <a:buNone/>
          </a:pPr>
          <a:r>
            <a:rPr lang="en-US" sz="1200"/>
            <a:t>#### Basic Excel Functions ####</a:t>
          </a:r>
        </a:p>
        <a:p>
          <a:pPr marL="0" indent="0" eaLnBrk="1" hangingPunct="1">
            <a:spcBef>
              <a:spcPts val="0"/>
            </a:spcBef>
            <a:spcAft>
              <a:spcPts val="200"/>
            </a:spcAft>
            <a:buFontTx/>
            <a:buNone/>
          </a:pPr>
          <a:r>
            <a:rPr lang="en-US" sz="1200"/>
            <a:t>We can use the </a:t>
          </a:r>
          <a:r>
            <a:rPr lang="en-US" sz="1200" b="1"/>
            <a:t>built-in functions</a:t>
          </a:r>
          <a:r>
            <a:rPr lang="en-US" sz="1200"/>
            <a:t>:</a:t>
          </a:r>
        </a:p>
        <a:p>
          <a:pPr marL="0" indent="-255588" eaLnBrk="1" hangingPunct="1">
            <a:spcBef>
              <a:spcPts val="0"/>
            </a:spcBef>
            <a:spcAft>
              <a:spcPts val="200"/>
            </a:spcAft>
            <a:buFont typeface="Arial" panose="020B0604020202020204" pitchFamily="34" charset="0"/>
            <a:buChar char="•"/>
          </a:pPr>
          <a:r>
            <a:rPr lang="en-US" sz="1200" b="1"/>
            <a:t>=MIN(</a:t>
          </a:r>
          <a:r>
            <a:rPr lang="en-US" sz="1200" b="1" i="1"/>
            <a:t>range</a:t>
          </a:r>
          <a:r>
            <a:rPr lang="en-US" sz="1200" b="1"/>
            <a:t>)</a:t>
          </a:r>
        </a:p>
        <a:p>
          <a:pPr marL="0" indent="-255588" eaLnBrk="1" hangingPunct="1">
            <a:spcBef>
              <a:spcPts val="0"/>
            </a:spcBef>
            <a:spcAft>
              <a:spcPts val="200"/>
            </a:spcAft>
            <a:buFont typeface="Arial" panose="020B0604020202020204" pitchFamily="34" charset="0"/>
            <a:buChar char="•"/>
          </a:pPr>
          <a:r>
            <a:rPr lang="en-US" sz="1200" b="1"/>
            <a:t>=MAX(</a:t>
          </a:r>
          <a:r>
            <a:rPr lang="en-US" sz="1200" b="1" i="1"/>
            <a:t>range</a:t>
          </a:r>
          <a:r>
            <a:rPr lang="en-US" sz="1200" b="1"/>
            <a:t>)</a:t>
          </a:r>
        </a:p>
        <a:p>
          <a:pPr marL="0" indent="-255588" eaLnBrk="1" hangingPunct="1">
            <a:spcBef>
              <a:spcPts val="0"/>
            </a:spcBef>
            <a:spcAft>
              <a:spcPts val="200"/>
            </a:spcAft>
            <a:buFont typeface="Arial" panose="020B0604020202020204" pitchFamily="34" charset="0"/>
            <a:buChar char="•"/>
          </a:pPr>
          <a:r>
            <a:rPr lang="en-US" sz="1200" b="1"/>
            <a:t>=SUM(</a:t>
          </a:r>
          <a:r>
            <a:rPr lang="en-US" sz="1200" b="1" i="1"/>
            <a:t>range</a:t>
          </a:r>
          <a:r>
            <a:rPr lang="en-US" sz="1200" b="1"/>
            <a:t>)</a:t>
          </a:r>
        </a:p>
        <a:p>
          <a:pPr marL="0" indent="-255588" eaLnBrk="1" hangingPunct="1">
            <a:spcBef>
              <a:spcPts val="0"/>
            </a:spcBef>
            <a:spcAft>
              <a:spcPts val="200"/>
            </a:spcAft>
            <a:buFont typeface="Arial" panose="020B0604020202020204" pitchFamily="34" charset="0"/>
            <a:buChar char="•"/>
          </a:pPr>
          <a:r>
            <a:rPr lang="en-US" sz="1200" b="1"/>
            <a:t>=AVERAGE(</a:t>
          </a:r>
          <a:r>
            <a:rPr lang="en-US" sz="1200" b="1" i="1"/>
            <a:t>range</a:t>
          </a:r>
          <a:r>
            <a:rPr lang="en-US" sz="1200" b="1"/>
            <a:t>)</a:t>
          </a:r>
        </a:p>
        <a:p>
          <a:pPr marL="256032" marR="0" indent="-255588" algn="l" defTabSz="914400" rtl="0" eaLnBrk="1" fontAlgn="base" latinLnBrk="0" hangingPunct="1">
            <a:lnSpc>
              <a:spcPct val="100000"/>
            </a:lnSpc>
            <a:spcBef>
              <a:spcPts val="0"/>
            </a:spcBef>
            <a:spcAft>
              <a:spcPts val="200"/>
            </a:spcAft>
            <a:buClr>
              <a:schemeClr val="accent1"/>
            </a:buClr>
            <a:buSzPct val="68000"/>
            <a:buFont typeface="Arial" panose="020B0604020202020204" pitchFamily="34" charset="0"/>
            <a:buChar char="•"/>
            <a:tabLst/>
            <a:defRPr/>
          </a:pPr>
          <a:r>
            <a:rPr lang="en-US" sz="1200" b="1"/>
            <a:t>=COUNT(</a:t>
          </a:r>
          <a:r>
            <a:rPr lang="en-US" sz="1200" b="1" i="1"/>
            <a:t>range</a:t>
          </a:r>
          <a:r>
            <a:rPr lang="en-US" sz="1200" b="1" i="0"/>
            <a:t>)</a:t>
          </a:r>
          <a:r>
            <a:rPr lang="en-US" sz="1200" i="0" baseline="0"/>
            <a:t> </a:t>
          </a:r>
          <a:br>
            <a:rPr lang="en-US" sz="1200" i="0" baseline="0"/>
          </a:br>
          <a:r>
            <a:rPr lang="en-US" sz="1200"/>
            <a:t>COUNT function counts the number of cells that contain </a:t>
          </a:r>
          <a:r>
            <a:rPr lang="en-US" sz="1200">
              <a:solidFill>
                <a:srgbClr val="FF0000"/>
              </a:solidFill>
            </a:rPr>
            <a:t>numbers</a:t>
          </a:r>
        </a:p>
        <a:p>
          <a:pPr marL="256032" indent="-255588" eaLnBrk="1" hangingPunct="1">
            <a:spcBef>
              <a:spcPts val="0"/>
            </a:spcBef>
            <a:spcAft>
              <a:spcPts val="200"/>
            </a:spcAft>
            <a:buFont typeface="Arial" panose="020B0604020202020204" pitchFamily="34" charset="0"/>
            <a:buChar char="•"/>
          </a:pPr>
          <a:r>
            <a:rPr lang="en-US" sz="1200" b="1"/>
            <a:t>=COUNTIF(</a:t>
          </a:r>
          <a:r>
            <a:rPr lang="en-US" sz="1200" b="1" i="1"/>
            <a:t>range;</a:t>
          </a:r>
          <a:r>
            <a:rPr lang="en-US" sz="1200" b="1" i="1" baseline="0"/>
            <a:t> </a:t>
          </a:r>
          <a:r>
            <a:rPr lang="en-US" sz="1200" b="1" i="1"/>
            <a:t>criterion</a:t>
          </a:r>
          <a:r>
            <a:rPr lang="en-US" sz="1200" b="1"/>
            <a:t>)</a:t>
          </a:r>
          <a:br>
            <a:rPr lang="en-US" sz="1200" b="1"/>
          </a:br>
          <a: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It counts the number of cells in </a:t>
          </a:r>
          <a:r>
            <a:rPr kumimoji="0" lang="en-GB" sz="1200" b="1" i="1"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range</a:t>
          </a:r>
          <a: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 that match one given </a:t>
          </a:r>
          <a:r>
            <a:rPr kumimoji="0" lang="en-GB" sz="1200" b="1" i="1"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criterion</a:t>
          </a:r>
          <a: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a:t>
          </a:r>
          <a:b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br>
          <a: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Note that </a:t>
          </a:r>
          <a:r>
            <a:rPr kumimoji="0" lang="en-GB" sz="1200" b="1" i="1"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criterion</a:t>
          </a:r>
          <a: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t> can be a number, text string, cell reference or comparison expression.</a:t>
          </a:r>
          <a:br>
            <a:rPr kumimoji="0" lang="en-GB" sz="1200" b="0" i="0" u="none" strike="noStrike" kern="0" cap="none" spc="0" normalizeH="0" baseline="0" noProof="0">
              <a:ln>
                <a:noFill/>
              </a:ln>
              <a:solidFill>
                <a:prstClr val="black"/>
              </a:solidFill>
              <a:effectLst/>
              <a:uLnTx/>
              <a:uFillTx/>
              <a:latin typeface="+mn-lt"/>
              <a:ea typeface="ＭＳ Ｐゴシック" pitchFamily="-72" charset="-128"/>
              <a:cs typeface="ＭＳ Ｐゴシック" pitchFamily="-72" charset="-128"/>
            </a:rPr>
          </a:br>
          <a:r>
            <a:rPr lang="en-US" sz="1200"/>
            <a:t>For</a:t>
          </a:r>
          <a:r>
            <a:rPr lang="en-US" sz="1200" baseline="0"/>
            <a:t> instance, the </a:t>
          </a:r>
          <a:r>
            <a:rPr lang="en-US" sz="1200" b="1" i="1" baseline="0"/>
            <a:t>criterion</a:t>
          </a:r>
          <a:r>
            <a:rPr lang="en-US" sz="1200" baseline="0"/>
            <a:t> can be like these: "10", "some text", A2, "&gt;=10"</a:t>
          </a:r>
          <a:endParaRPr lang="en-US" sz="1200"/>
        </a:p>
        <a:p>
          <a:pPr marL="256032" indent="-255588" eaLnBrk="1" hangingPunct="1">
            <a:spcBef>
              <a:spcPts val="0"/>
            </a:spcBef>
            <a:spcAft>
              <a:spcPts val="200"/>
            </a:spcAft>
            <a:buFont typeface="Arial" panose="020B0604020202020204" pitchFamily="34" charset="0"/>
            <a:buChar char="•"/>
          </a:pPr>
          <a:r>
            <a:rPr lang="en-US" sz="1200" b="1"/>
            <a:t>=COUNTIFS(</a:t>
          </a:r>
          <a:r>
            <a:rPr lang="en-US" sz="1200" b="1" i="1"/>
            <a:t>range1;</a:t>
          </a:r>
          <a:r>
            <a:rPr lang="en-US" sz="1200" b="1" i="1" baseline="0"/>
            <a:t> </a:t>
          </a:r>
          <a:r>
            <a:rPr lang="en-US" sz="1200" b="1" i="1"/>
            <a:t>criterion1;</a:t>
          </a:r>
          <a:r>
            <a:rPr lang="en-US" sz="1200" b="1" i="1" baseline="0"/>
            <a:t> [</a:t>
          </a:r>
          <a:r>
            <a:rPr lang="en-US" sz="1200" b="1" i="1"/>
            <a:t>range2];</a:t>
          </a:r>
          <a:r>
            <a:rPr lang="en-US" sz="1200" b="1" i="1" baseline="0"/>
            <a:t> [</a:t>
          </a:r>
          <a:r>
            <a:rPr lang="en-US" sz="1200" b="1" i="1"/>
            <a:t>criterion2];</a:t>
          </a:r>
          <a:r>
            <a:rPr lang="en-US" sz="1200" b="1" i="1" baseline="0"/>
            <a:t> </a:t>
          </a:r>
          <a:r>
            <a:rPr lang="en-US" sz="1200" b="1" i="1"/>
            <a:t>…</a:t>
          </a:r>
          <a:r>
            <a:rPr lang="en-US" sz="1200" b="1"/>
            <a:t>)</a:t>
          </a:r>
          <a:br>
            <a:rPr lang="en-US" sz="1200"/>
          </a:br>
          <a:r>
            <a:rPr lang="en-US" sz="1200" baseline="0"/>
            <a:t>It </a:t>
          </a:r>
          <a:r>
            <a:rPr lang="en-US" sz="1200"/>
            <a:t>finds the number of cells</a:t>
          </a:r>
          <a:r>
            <a:rPr lang="en-US" sz="1200" baseline="0"/>
            <a:t> </a:t>
          </a:r>
          <a:r>
            <a:rPr lang="en-US" sz="1200"/>
            <a:t>within multiple ranges that meet specific criteria for each range.</a:t>
          </a:r>
        </a:p>
        <a:p>
          <a:pPr marL="256032" marR="0" indent="-255588" algn="l" defTabSz="914400" rtl="0" eaLnBrk="1" fontAlgn="base" latinLnBrk="0" hangingPunct="1">
            <a:lnSpc>
              <a:spcPct val="100000"/>
            </a:lnSpc>
            <a:spcBef>
              <a:spcPts val="0"/>
            </a:spcBef>
            <a:spcAft>
              <a:spcPts val="200"/>
            </a:spcAft>
            <a:buClr>
              <a:schemeClr val="accent1"/>
            </a:buClr>
            <a:buSzPct val="68000"/>
            <a:buFont typeface="Arial" panose="020B0604020202020204" pitchFamily="34" charset="0"/>
            <a:buChar char="•"/>
            <a:tabLst/>
            <a:defRPr/>
          </a:pPr>
          <a:r>
            <a:rPr lang="en-US" sz="1200" b="1">
              <a:solidFill>
                <a:sysClr val="windowText" lastClr="000000"/>
              </a:solidFill>
            </a:rPr>
            <a:t>=SUMIF(</a:t>
          </a:r>
          <a:r>
            <a:rPr lang="en-US" sz="1200" b="1" i="1">
              <a:solidFill>
                <a:sysClr val="windowText" lastClr="000000"/>
              </a:solidFill>
            </a:rPr>
            <a:t>range; criteria; </a:t>
          </a:r>
          <a:r>
            <a:rPr lang="en-US" sz="1200" b="1" i="1">
              <a:solidFill>
                <a:srgbClr val="FF0000"/>
              </a:solidFill>
            </a:rPr>
            <a:t>sum_range</a:t>
          </a:r>
          <a:r>
            <a:rPr lang="en-US" sz="1200" b="1">
              <a:solidFill>
                <a:sysClr val="windowText" lastClr="000000"/>
              </a:solidFill>
            </a:rPr>
            <a:t>)</a:t>
          </a:r>
          <a:br>
            <a:rPr lang="en-US" sz="1200" b="1">
              <a:solidFill>
                <a:sysClr val="windowText" lastClr="000000"/>
              </a:solidFill>
            </a:rPr>
          </a:br>
          <a:r>
            <a:rPr lang="en-US" sz="1200">
              <a:solidFill>
                <a:sysClr val="windowText" lastClr="000000"/>
              </a:solidFill>
            </a:rPr>
            <a:t>It </a:t>
          </a:r>
          <a:r>
            <a:rPr kumimoji="0" lang="en-US" sz="1200" b="0" i="0" u="none" strike="noStrike" kern="0" cap="none" spc="0" normalizeH="0" baseline="0" noProof="0">
              <a:ln>
                <a:noFill/>
              </a:ln>
              <a:solidFill>
                <a:sysClr val="windowText" lastClr="000000"/>
              </a:solidFill>
              <a:effectLst/>
              <a:uLnTx/>
              <a:uFillTx/>
              <a:latin typeface="+mn-lt"/>
              <a:ea typeface="+mn-ea"/>
              <a:cs typeface="+mn-cs"/>
            </a:rPr>
            <a:t>sums values in </a:t>
          </a:r>
          <a:r>
            <a:rPr kumimoji="0" lang="en-US" sz="1200" b="1" i="1" u="none" strike="noStrike" kern="0" cap="none" spc="0" normalizeH="0" baseline="0" noProof="0">
              <a:ln>
                <a:noFill/>
              </a:ln>
              <a:solidFill>
                <a:sysClr val="windowText" lastClr="000000"/>
              </a:solidFill>
              <a:effectLst/>
              <a:uLnTx/>
              <a:uFillTx/>
              <a:latin typeface="+mn-lt"/>
              <a:ea typeface="+mn-ea"/>
              <a:cs typeface="+mn-cs"/>
            </a:rPr>
            <a:t>sum_range</a:t>
          </a:r>
          <a:r>
            <a:rPr kumimoji="0" lang="en-US" sz="1200" b="0" i="0" u="none" strike="noStrike" kern="0" cap="none" spc="0" normalizeH="0" baseline="0" noProof="0">
              <a:ln>
                <a:noFill/>
              </a:ln>
              <a:solidFill>
                <a:sysClr val="windowText" lastClr="000000"/>
              </a:solidFill>
              <a:effectLst/>
              <a:uLnTx/>
              <a:uFillTx/>
              <a:latin typeface="+mn-lt"/>
              <a:ea typeface="+mn-ea"/>
              <a:cs typeface="+mn-cs"/>
            </a:rPr>
            <a:t> whose adjacent cells</a:t>
          </a:r>
          <a:r>
            <a:rPr kumimoji="0" lang="en-US" sz="1200" b="0" i="0" u="none" strike="noStrike" kern="1200" cap="none" spc="0" normalizeH="0" baseline="0" noProof="0">
              <a:ln>
                <a:noFill/>
              </a:ln>
              <a:solidFill>
                <a:sysClr val="windowText" lastClr="000000"/>
              </a:solidFill>
              <a:effectLst/>
              <a:uLnTx/>
              <a:uFillTx/>
              <a:latin typeface="+mn-lt"/>
              <a:ea typeface="ＭＳ Ｐゴシック" pitchFamily="-72" charset="-128"/>
              <a:cs typeface="+mn-cs"/>
            </a:rPr>
            <a:t> </a:t>
          </a:r>
          <a:r>
            <a:rPr lang="en-US" sz="1200">
              <a:solidFill>
                <a:sysClr val="windowText" lastClr="000000"/>
              </a:solidFill>
            </a:rPr>
            <a:t>meet a single criterion.</a:t>
          </a:r>
        </a:p>
        <a:p>
          <a:pPr marL="256032" indent="-255588" eaLnBrk="1" hangingPunct="1">
            <a:spcBef>
              <a:spcPts val="0"/>
            </a:spcBef>
            <a:spcAft>
              <a:spcPts val="0"/>
            </a:spcAft>
            <a:buFont typeface="Arial" panose="020B0604020202020204" pitchFamily="34" charset="0"/>
            <a:buChar char="•"/>
          </a:pPr>
          <a:r>
            <a:rPr lang="en-US" sz="1200" b="1"/>
            <a:t>=SUMIFS(</a:t>
          </a:r>
          <a:r>
            <a:rPr lang="en-US" sz="1200" b="1" i="1">
              <a:solidFill>
                <a:srgbClr val="FF0000"/>
              </a:solidFill>
            </a:rPr>
            <a:t>sum_range; </a:t>
          </a:r>
          <a:r>
            <a:rPr lang="en-US" sz="1200" b="1" i="1">
              <a:solidFill>
                <a:sysClr val="windowText" lastClr="000000"/>
              </a:solidFill>
            </a:rPr>
            <a:t>range1; criterion1; </a:t>
          </a:r>
          <a:r>
            <a:rPr lang="en-US" sz="1200" b="1" i="1"/>
            <a:t>[range2]; [criterion2]; ...)</a:t>
          </a:r>
          <a:br>
            <a:rPr lang="en-US" sz="1200" b="1" i="0" baseline="0"/>
          </a:br>
          <a:r>
            <a:rPr lang="en-US" sz="1200" baseline="0"/>
            <a:t>It sums values in </a:t>
          </a:r>
          <a:r>
            <a:rPr lang="en-US" sz="1200" b="1" i="1" baseline="0"/>
            <a:t>sum_range</a:t>
          </a:r>
          <a:r>
            <a:rPr lang="en-US" sz="1200" baseline="0"/>
            <a:t> whose adjacent cells meet multiple criteria.</a:t>
          </a:r>
        </a:p>
        <a:p>
          <a:pPr marL="0" indent="-255588" eaLnBrk="1" hangingPunct="1">
            <a:spcBef>
              <a:spcPts val="0"/>
            </a:spcBef>
            <a:spcAft>
              <a:spcPts val="0"/>
            </a:spcAft>
            <a:buFont typeface="Arial" panose="020B0604020202020204" pitchFamily="34" charset="0"/>
            <a:buChar char="•"/>
          </a:pPr>
          <a:endParaRPr lang="en-US" sz="1200"/>
        </a:p>
        <a:p>
          <a:pPr marL="0" indent="0" eaLnBrk="1" hangingPunct="1">
            <a:spcBef>
              <a:spcPts val="200"/>
            </a:spcBef>
            <a:spcAft>
              <a:spcPts val="0"/>
            </a:spcAft>
            <a:buFontTx/>
            <a:buNone/>
          </a:pPr>
          <a:r>
            <a:rPr lang="en-US" sz="1200"/>
            <a:t>We can also click "</a:t>
          </a:r>
          <a:r>
            <a:rPr lang="en-US" sz="1200" b="1"/>
            <a:t>Insert</a:t>
          </a:r>
          <a:r>
            <a:rPr lang="en-US" sz="1200" b="1" baseline="0"/>
            <a:t> Function</a:t>
          </a:r>
          <a:r>
            <a:rPr lang="en-US" sz="1200" baseline="0"/>
            <a:t>" under the "</a:t>
          </a:r>
          <a:r>
            <a:rPr lang="en-US" sz="1200" b="1" baseline="0"/>
            <a:t>Formulas</a:t>
          </a:r>
          <a:r>
            <a:rPr lang="en-US" sz="1200" baseline="0"/>
            <a:t>" Tab.</a:t>
          </a:r>
        </a:p>
        <a:p>
          <a:pPr marL="0" indent="0" eaLnBrk="1" hangingPunct="1">
            <a:spcBef>
              <a:spcPts val="0"/>
            </a:spcBef>
            <a:spcAft>
              <a:spcPts val="0"/>
            </a:spcAft>
            <a:buFontTx/>
            <a:buNone/>
          </a:pPr>
          <a:endParaRPr lang="en-US" sz="1200" baseline="0"/>
        </a:p>
        <a:p>
          <a:pPr marL="0" indent="0" eaLnBrk="1" hangingPunct="1">
            <a:spcBef>
              <a:spcPts val="0"/>
            </a:spcBef>
            <a:spcAft>
              <a:spcPts val="200"/>
            </a:spcAft>
            <a:buFontTx/>
            <a:buNone/>
          </a:pPr>
          <a:r>
            <a:rPr lang="en-US" sz="1200" baseline="0"/>
            <a:t>#### Some Tricks ####</a:t>
          </a:r>
        </a:p>
        <a:p>
          <a:pPr marL="171450" indent="-171450" eaLnBrk="1" hangingPunct="1">
            <a:spcBef>
              <a:spcPts val="0"/>
            </a:spcBef>
            <a:spcAft>
              <a:spcPts val="0"/>
            </a:spcAft>
            <a:buFont typeface="Arial" panose="020B0604020202020204" pitchFamily="34" charset="0"/>
            <a:buChar char="•"/>
          </a:pPr>
          <a:r>
            <a:rPr lang="en-US" sz="1200" baseline="0"/>
            <a:t>To seperate a long table into two parts, first select a row or a column where you want to split the table, then click "</a:t>
          </a:r>
          <a:r>
            <a:rPr lang="en-US" sz="1200" b="1" baseline="0"/>
            <a:t>Split</a:t>
          </a:r>
          <a:r>
            <a:rPr lang="en-US" sz="1200" baseline="0"/>
            <a:t>" under "</a:t>
          </a:r>
          <a:r>
            <a:rPr lang="en-US" sz="1200" b="1" baseline="0"/>
            <a:t>View</a:t>
          </a:r>
          <a:r>
            <a:rPr lang="en-US" sz="1200" baseline="0"/>
            <a:t>" Tab.</a:t>
          </a:r>
        </a:p>
        <a:p>
          <a:pPr marL="171450" indent="-171450" eaLnBrk="1" hangingPunct="1">
            <a:spcBef>
              <a:spcPts val="0"/>
            </a:spcBef>
            <a:spcAft>
              <a:spcPts val="0"/>
            </a:spcAft>
            <a:buFont typeface="Arial" panose="020B0604020202020204" pitchFamily="34" charset="0"/>
            <a:buChar char="•"/>
          </a:pPr>
          <a:r>
            <a:rPr lang="en-US" sz="1200" baseline="0"/>
            <a:t>To select every elements in an entire column, click on the very first cell that has an element in it, then press </a:t>
          </a:r>
          <a:r>
            <a:rPr lang="en-US" sz="1200" b="1" baseline="0"/>
            <a:t>Ctrl + Shift + Down Arrow </a:t>
          </a:r>
          <a:r>
            <a:rPr lang="en-US" sz="1200" b="0" baseline="0"/>
            <a:t>(or </a:t>
          </a:r>
          <a:r>
            <a:rPr lang="en-US" sz="1200" b="1" baseline="0"/>
            <a:t>command + shift + arrow</a:t>
          </a:r>
          <a:r>
            <a:rPr lang="en-US" sz="1200" b="0" baseline="0"/>
            <a:t> for Mac)</a:t>
          </a:r>
          <a:endParaRPr lang="en-US" sz="1200" b="1" baseline="0"/>
        </a:p>
        <a:p>
          <a:pPr marL="171450" marR="0" indent="-171450" algn="l" defTabSz="914400" rtl="0" eaLnBrk="1" fontAlgn="base" latinLnBrk="0" hangingPunct="1">
            <a:lnSpc>
              <a:spcPct val="100000"/>
            </a:lnSpc>
            <a:spcBef>
              <a:spcPts val="0"/>
            </a:spcBef>
            <a:spcAft>
              <a:spcPts val="0"/>
            </a:spcAft>
            <a:buClr>
              <a:schemeClr val="accent1"/>
            </a:buClr>
            <a:buSzPct val="68000"/>
            <a:buFont typeface="Arial" panose="020B0604020202020204" pitchFamily="34" charset="0"/>
            <a:buChar char="•"/>
            <a:tabLst/>
            <a:defRPr/>
          </a:pPr>
          <a:r>
            <a:rPr lang="en-US" sz="1200" b="0" baseline="0"/>
            <a:t>To jump to the edge of a table in different directions, click </a:t>
          </a:r>
          <a:r>
            <a:rPr lang="en-US" sz="1200" b="1" baseline="0"/>
            <a:t>Ctrl + any arrow </a:t>
          </a:r>
          <a:r>
            <a:rPr kumimoji="0" lang="en-US" sz="1200" b="0" i="0" u="none" strike="noStrike" kern="0" cap="none" spc="0" normalizeH="0" baseline="0" noProof="0">
              <a:ln>
                <a:noFill/>
              </a:ln>
              <a:solidFill>
                <a:sysClr val="windowText" lastClr="000000"/>
              </a:solidFill>
              <a:effectLst/>
              <a:uLnTx/>
              <a:uFillTx/>
              <a:latin typeface="+mn-lt"/>
              <a:ea typeface="+mn-ea"/>
              <a:cs typeface="+mn-cs"/>
            </a:rPr>
            <a:t>(or </a:t>
          </a:r>
          <a:r>
            <a:rPr kumimoji="0" lang="en-US" sz="1200" b="1" i="0" u="none" strike="noStrike" kern="0" cap="none" spc="0" normalizeH="0" baseline="0" noProof="0">
              <a:ln>
                <a:noFill/>
              </a:ln>
              <a:solidFill>
                <a:sysClr val="windowText" lastClr="000000"/>
              </a:solidFill>
              <a:effectLst/>
              <a:uLnTx/>
              <a:uFillTx/>
              <a:latin typeface="+mn-lt"/>
              <a:ea typeface="+mn-ea"/>
              <a:cs typeface="+mn-cs"/>
            </a:rPr>
            <a:t>command + arrow</a:t>
          </a:r>
          <a:r>
            <a:rPr kumimoji="0" lang="en-US" sz="1200" b="0" i="0" u="none" strike="noStrike" kern="0" cap="none" spc="0" normalizeH="0" baseline="0" noProof="0">
              <a:ln>
                <a:noFill/>
              </a:ln>
              <a:solidFill>
                <a:sysClr val="windowText" lastClr="000000"/>
              </a:solidFill>
              <a:effectLst/>
              <a:uLnTx/>
              <a:uFillTx/>
              <a:latin typeface="+mn-lt"/>
              <a:ea typeface="+mn-ea"/>
              <a:cs typeface="+mn-cs"/>
            </a:rPr>
            <a:t> for Mac)</a:t>
          </a:r>
          <a:endParaRPr lang="en-US" sz="1200" b="1" baseline="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388939</xdr:colOff>
      <xdr:row>3</xdr:row>
      <xdr:rowOff>14289</xdr:rowOff>
    </xdr:from>
    <xdr:ext cx="4278311" cy="206479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847389" y="576264"/>
          <a:ext cx="4278311" cy="2064796"/>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r>
            <a:rPr lang="sv-FI" sz="1400"/>
            <a:t>Please determine</a:t>
          </a:r>
          <a:r>
            <a:rPr lang="sv-FI" sz="1400" baseline="0"/>
            <a:t> the following values:</a:t>
          </a:r>
        </a:p>
        <a:p>
          <a:endParaRPr lang="sv-FI" sz="1400" baseline="0"/>
        </a:p>
        <a:p>
          <a:pPr marL="171450" indent="-171450">
            <a:buFont typeface="Arial" panose="020B0604020202020204" pitchFamily="34" charset="0"/>
            <a:buChar char="•"/>
          </a:pPr>
          <a:r>
            <a:rPr lang="sv-FI" sz="1400" baseline="0"/>
            <a:t>Total sales revenue for each order</a:t>
          </a:r>
        </a:p>
        <a:p>
          <a:pPr marL="171450" indent="-171450">
            <a:buFont typeface="Arial" panose="020B0604020202020204" pitchFamily="34" charset="0"/>
            <a:buChar char="•"/>
          </a:pPr>
          <a:r>
            <a:rPr lang="sv-FI" sz="1400"/>
            <a:t>Total sales revenue for</a:t>
          </a:r>
          <a:r>
            <a:rPr lang="sv-FI" sz="1400" baseline="0"/>
            <a:t> </a:t>
          </a:r>
          <a:r>
            <a:rPr lang="sv-FI" sz="1400"/>
            <a:t>each of the eight stores </a:t>
          </a:r>
        </a:p>
        <a:p>
          <a:pPr marL="171450" indent="-171450">
            <a:buFont typeface="Arial" panose="020B0604020202020204" pitchFamily="34" charset="0"/>
            <a:buChar char="•"/>
          </a:pPr>
          <a:r>
            <a:rPr lang="sv-FI" sz="1400"/>
            <a:t>Total</a:t>
          </a:r>
          <a:r>
            <a:rPr lang="sv-FI" sz="1400" baseline="0"/>
            <a:t> sales revenue for </a:t>
          </a:r>
          <a:r>
            <a:rPr lang="sv-FI" sz="1400"/>
            <a:t>each of the three</a:t>
          </a:r>
          <a:r>
            <a:rPr lang="sv-FI" sz="1400" baseline="0"/>
            <a:t> </a:t>
          </a:r>
          <a:r>
            <a:rPr lang="sv-FI" sz="1400"/>
            <a:t>sales regions</a:t>
          </a:r>
        </a:p>
        <a:p>
          <a:pPr marL="171450" indent="-171450">
            <a:buFont typeface="Arial" panose="020B0604020202020204" pitchFamily="34" charset="0"/>
            <a:buChar char="•"/>
          </a:pPr>
          <a:r>
            <a:rPr lang="sv-FI" sz="1400"/>
            <a:t>Overall number of orders and Sales</a:t>
          </a:r>
          <a:r>
            <a:rPr lang="sv-FI" sz="1400" baseline="0"/>
            <a:t> volume for each type of item</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sv-FI" sz="1400">
              <a:solidFill>
                <a:schemeClr val="tx1"/>
              </a:solidFill>
              <a:effectLst/>
              <a:latin typeface="+mn-lt"/>
              <a:ea typeface="+mn-ea"/>
              <a:cs typeface="+mn-cs"/>
            </a:rPr>
            <a:t>Overall</a:t>
          </a:r>
          <a:r>
            <a:rPr lang="sv-FI" sz="1400" baseline="0">
              <a:solidFill>
                <a:schemeClr val="tx1"/>
              </a:solidFill>
              <a:effectLst/>
              <a:latin typeface="+mn-lt"/>
              <a:ea typeface="+mn-ea"/>
              <a:cs typeface="+mn-cs"/>
            </a:rPr>
            <a:t> number of orders and </a:t>
          </a:r>
          <a:r>
            <a:rPr lang="sv-FI" sz="1400">
              <a:solidFill>
                <a:schemeClr val="tx1"/>
              </a:solidFill>
              <a:effectLst/>
              <a:latin typeface="+mn-lt"/>
              <a:ea typeface="+mn-ea"/>
              <a:cs typeface="+mn-cs"/>
            </a:rPr>
            <a:t>Sales</a:t>
          </a:r>
          <a:r>
            <a:rPr lang="sv-FI" sz="1400" baseline="0">
              <a:solidFill>
                <a:schemeClr val="tx1"/>
              </a:solidFill>
              <a:effectLst/>
              <a:latin typeface="+mn-lt"/>
              <a:ea typeface="+mn-ea"/>
              <a:cs typeface="+mn-cs"/>
            </a:rPr>
            <a:t> volume for each type of item in each region</a:t>
          </a:r>
          <a:endParaRPr lang="sv-FI" sz="14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13</xdr:col>
      <xdr:colOff>142076</xdr:colOff>
      <xdr:row>11</xdr:row>
      <xdr:rowOff>69961</xdr:rowOff>
    </xdr:from>
    <xdr:ext cx="5792676" cy="188564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6323370" y="2423196"/>
          <a:ext cx="5792676" cy="1885644"/>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indent="0">
            <a:spcAft>
              <a:spcPts val="200"/>
            </a:spcAft>
            <a:buFontTx/>
            <a:buNone/>
          </a:pPr>
          <a:r>
            <a:rPr lang="sv-FI" sz="1200"/>
            <a:t>#### Logical Functions ####</a:t>
          </a:r>
        </a:p>
        <a:p>
          <a:pPr marL="171450" indent="-171450">
            <a:spcAft>
              <a:spcPts val="200"/>
            </a:spcAft>
            <a:buFont typeface="Arial" panose="020B0604020202020204" pitchFamily="34" charset="0"/>
            <a:buChar char="•"/>
          </a:pPr>
          <a:r>
            <a:rPr lang="sv-FI" sz="1200" b="1"/>
            <a:t>=IF(</a:t>
          </a:r>
          <a:r>
            <a:rPr lang="sv-FI" sz="1200" b="1" i="1"/>
            <a:t>condition; value if true; value if false</a:t>
          </a:r>
          <a:r>
            <a:rPr lang="sv-FI" sz="1200" b="1"/>
            <a:t>)</a:t>
          </a:r>
          <a:br>
            <a:rPr lang="sv-FI" sz="1200" b="1"/>
          </a:br>
          <a:r>
            <a:rPr lang="sv-FI" sz="1200"/>
            <a:t>returns</a:t>
          </a:r>
          <a:r>
            <a:rPr lang="sv-FI" sz="1200" baseline="0"/>
            <a:t> one value if the condition is true and another if the condition is false</a:t>
          </a:r>
        </a:p>
        <a:p>
          <a:pPr marL="171450" indent="-171450">
            <a:spcAft>
              <a:spcPts val="200"/>
            </a:spcAft>
            <a:buFont typeface="Arial" panose="020B0604020202020204" pitchFamily="34" charset="0"/>
            <a:buChar char="•"/>
          </a:pPr>
          <a:r>
            <a:rPr lang="sv-FI" sz="1200" b="1" baseline="0"/>
            <a:t>=AND(</a:t>
          </a:r>
          <a:r>
            <a:rPr lang="sv-FI" sz="1200" b="1" i="1" baseline="0"/>
            <a:t>condition1; condition2; ...</a:t>
          </a:r>
          <a:r>
            <a:rPr lang="sv-FI" sz="1200" b="1" i="0" baseline="0"/>
            <a:t>)</a:t>
          </a:r>
          <a:r>
            <a:rPr lang="sv-FI" sz="1200" b="1" i="1" baseline="0"/>
            <a:t> </a:t>
          </a:r>
          <a:br>
            <a:rPr lang="sv-FI" sz="1200" baseline="0"/>
          </a:br>
          <a:r>
            <a:rPr lang="sv-FI" sz="1200" baseline="0"/>
            <a:t>returns TRUE if </a:t>
          </a:r>
          <a:r>
            <a:rPr lang="sv-FI" sz="1200" b="1" baseline="0"/>
            <a:t>all</a:t>
          </a:r>
          <a:r>
            <a:rPr lang="sv-FI" sz="1200" baseline="0"/>
            <a:t> conditions are true and FALSE if not</a:t>
          </a:r>
        </a:p>
        <a:p>
          <a:pPr marL="171450" indent="-171450">
            <a:spcAft>
              <a:spcPts val="200"/>
            </a:spcAft>
            <a:buFont typeface="Arial" panose="020B0604020202020204" pitchFamily="34" charset="0"/>
            <a:buChar char="•"/>
          </a:pPr>
          <a:r>
            <a:rPr lang="sv-FI" sz="1200" b="1" baseline="0"/>
            <a:t>=OR(</a:t>
          </a:r>
          <a:r>
            <a:rPr lang="sv-FI" sz="1200" b="1" i="1" baseline="0"/>
            <a:t>condition1; condition2; ...</a:t>
          </a:r>
          <a:r>
            <a:rPr lang="sv-FI" sz="1200" b="1" i="0" baseline="0"/>
            <a:t>)</a:t>
          </a:r>
          <a:br>
            <a:rPr lang="sv-FI" sz="1200" b="1" baseline="0"/>
          </a:br>
          <a:r>
            <a:rPr lang="sv-FI" sz="1200" baseline="0"/>
            <a:t>returns TRUE if </a:t>
          </a:r>
          <a:r>
            <a:rPr lang="sv-FI" sz="1200" b="1" baseline="0"/>
            <a:t>any</a:t>
          </a:r>
          <a:r>
            <a:rPr lang="sv-FI" sz="1200" baseline="0"/>
            <a:t> condition is true and FALSE if not</a:t>
          </a:r>
        </a:p>
        <a:p>
          <a:pPr marL="171450" indent="-171450">
            <a:spcAft>
              <a:spcPts val="200"/>
            </a:spcAft>
            <a:buFont typeface="Arial" panose="020B0604020202020204" pitchFamily="34" charset="0"/>
            <a:buChar char="•"/>
          </a:pPr>
          <a:r>
            <a:rPr lang="sv-FI" sz="1200" b="1" i="1" baseline="0"/>
            <a:t>Condition</a:t>
          </a:r>
          <a:r>
            <a:rPr lang="sv-FI" sz="1200" baseline="0"/>
            <a:t> in the above functions may include the following:</a:t>
          </a:r>
          <a:br>
            <a:rPr lang="sv-FI" sz="1200" baseline="0"/>
          </a:br>
          <a:r>
            <a:rPr lang="sv-FI" sz="1200" b="1" baseline="0"/>
            <a:t>=, &lt;&gt; (not equal to), &gt;, &gt;=, &lt;, &lt;=</a:t>
          </a:r>
        </a:p>
      </xdr:txBody>
    </xdr:sp>
    <xdr:clientData/>
  </xdr:oneCellAnchor>
  <xdr:oneCellAnchor>
    <xdr:from>
      <xdr:col>10</xdr:col>
      <xdr:colOff>139700</xdr:colOff>
      <xdr:row>0</xdr:row>
      <xdr:rowOff>57150</xdr:rowOff>
    </xdr:from>
    <xdr:ext cx="6592189" cy="280205"/>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886950" y="57150"/>
          <a:ext cx="6592189" cy="280205"/>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FI" sz="1200"/>
            <a:t>Suppose that orders with quantities of at least 10,000 units are classified as "Large",</a:t>
          </a:r>
          <a:r>
            <a:rPr lang="sv-FI" sz="1200" baseline="0"/>
            <a:t> otherwise "Small"</a:t>
          </a:r>
          <a:endParaRPr lang="sv-FI" sz="1200"/>
        </a:p>
      </xdr:txBody>
    </xdr:sp>
    <xdr:clientData/>
  </xdr:oneCellAnchor>
  <xdr:twoCellAnchor>
    <xdr:from>
      <xdr:col>10</xdr:col>
      <xdr:colOff>469900</xdr:colOff>
      <xdr:row>2</xdr:row>
      <xdr:rowOff>22225</xdr:rowOff>
    </xdr:from>
    <xdr:to>
      <xdr:col>10</xdr:col>
      <xdr:colOff>469900</xdr:colOff>
      <xdr:row>9</xdr:row>
      <xdr:rowOff>142875</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a:off x="10204450" y="346075"/>
          <a:ext cx="0" cy="1244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666750</xdr:colOff>
      <xdr:row>5</xdr:row>
      <xdr:rowOff>123825</xdr:rowOff>
    </xdr:from>
    <xdr:to>
      <xdr:col>11</xdr:col>
      <xdr:colOff>669925</xdr:colOff>
      <xdr:row>9</xdr:row>
      <xdr:rowOff>149225</xdr:rowOff>
    </xdr:to>
    <xdr:cxnSp macro="">
      <xdr:nvCxnSpPr>
        <xdr:cNvPr id="8" name="Straight Arrow Connector 7">
          <a:extLst>
            <a:ext uri="{FF2B5EF4-FFF2-40B4-BE49-F238E27FC236}">
              <a16:creationId xmlns:a16="http://schemas.microsoft.com/office/drawing/2014/main" id="{00000000-0008-0000-0300-000008000000}"/>
            </a:ext>
          </a:extLst>
        </xdr:cNvPr>
        <xdr:cNvCxnSpPr/>
      </xdr:nvCxnSpPr>
      <xdr:spPr>
        <a:xfrm>
          <a:off x="11398250" y="949325"/>
          <a:ext cx="3175" cy="673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955675</xdr:colOff>
      <xdr:row>2</xdr:row>
      <xdr:rowOff>146050</xdr:rowOff>
    </xdr:from>
    <xdr:ext cx="7721600" cy="468077"/>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690225" y="469900"/>
          <a:ext cx="7721600" cy="468077"/>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r>
            <a:rPr lang="sv-FI" sz="1200">
              <a:solidFill>
                <a:schemeClr val="tx1"/>
              </a:solidFill>
              <a:effectLst/>
              <a:latin typeface="+mn-lt"/>
              <a:ea typeface="+mn-ea"/>
              <a:cs typeface="+mn-cs"/>
            </a:rPr>
            <a:t>Suppose that any "Large" order with a cost per order of at least $25,000 is</a:t>
          </a:r>
          <a:r>
            <a:rPr lang="sv-FI" sz="1200" baseline="0">
              <a:solidFill>
                <a:schemeClr val="tx1"/>
              </a:solidFill>
              <a:effectLst/>
              <a:latin typeface="+mn-lt"/>
              <a:ea typeface="+mn-ea"/>
              <a:cs typeface="+mn-cs"/>
            </a:rPr>
            <a:t> </a:t>
          </a:r>
          <a:r>
            <a:rPr lang="sv-FI" sz="1200">
              <a:solidFill>
                <a:schemeClr val="tx1"/>
              </a:solidFill>
              <a:effectLst/>
              <a:latin typeface="+mn-lt"/>
              <a:ea typeface="+mn-ea"/>
              <a:cs typeface="+mn-cs"/>
            </a:rPr>
            <a:t>considered "Critical", otherwise "non-Critical".</a:t>
          </a:r>
        </a:p>
        <a:p>
          <a:r>
            <a:rPr lang="sv-FI" sz="1200">
              <a:solidFill>
                <a:schemeClr val="tx1"/>
              </a:solidFill>
              <a:effectLst/>
              <a:latin typeface="+mn-lt"/>
              <a:ea typeface="+mn-ea"/>
              <a:cs typeface="+mn-cs"/>
            </a:rPr>
            <a:t>Note that we need</a:t>
          </a:r>
          <a:r>
            <a:rPr lang="sv-FI" sz="1200" baseline="0">
              <a:solidFill>
                <a:schemeClr val="tx1"/>
              </a:solidFill>
              <a:effectLst/>
              <a:latin typeface="+mn-lt"/>
              <a:ea typeface="+mn-ea"/>
              <a:cs typeface="+mn-cs"/>
            </a:rPr>
            <a:t> to check two conditions at the same time.</a:t>
          </a:r>
          <a:endParaRPr lang="en-US" sz="1200">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508000</xdr:colOff>
      <xdr:row>2</xdr:row>
      <xdr:rowOff>68385</xdr:rowOff>
    </xdr:from>
    <xdr:ext cx="6555154" cy="843564"/>
    <xdr:sp macro="" textlink="">
      <xdr:nvSpPr>
        <xdr:cNvPr id="2" name="TextBox 1">
          <a:extLst>
            <a:ext uri="{FF2B5EF4-FFF2-40B4-BE49-F238E27FC236}">
              <a16:creationId xmlns:a16="http://schemas.microsoft.com/office/drawing/2014/main" id="{6512452D-5E18-7D17-88E3-C53CF3815EC9}"/>
            </a:ext>
          </a:extLst>
        </xdr:cNvPr>
        <xdr:cNvSpPr txBox="1"/>
      </xdr:nvSpPr>
      <xdr:spPr>
        <a:xfrm>
          <a:off x="508000" y="407052"/>
          <a:ext cx="6555154" cy="843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tx1"/>
              </a:solidFill>
              <a:effectLst/>
              <a:latin typeface="+mn-lt"/>
              <a:ea typeface="+mn-ea"/>
              <a:cs typeface="+mn-cs"/>
            </a:rPr>
            <a:t>In the game of craps, two dice are tossed. If the total of the dice on the first roll is 2, 3, or 12, you lose. If the total of the dice on the first roll is 7 or 11, you win. Otherwise, the game keeps going.</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a:solidFill>
                <a:schemeClr val="tx1"/>
              </a:solidFill>
              <a:effectLst/>
              <a:latin typeface="+mn-lt"/>
              <a:ea typeface="+mn-ea"/>
              <a:cs typeface="+mn-cs"/>
            </a:rPr>
            <a:t>Please</a:t>
          </a:r>
          <a:r>
            <a:rPr lang="en-GB" sz="1200" b="0" baseline="0">
              <a:solidFill>
                <a:schemeClr val="tx1"/>
              </a:solidFill>
              <a:effectLst/>
              <a:latin typeface="+mn-lt"/>
              <a:ea typeface="+mn-ea"/>
              <a:cs typeface="+mn-cs"/>
            </a:rPr>
            <a:t> </a:t>
          </a:r>
          <a:r>
            <a:rPr lang="en-GB" sz="1200" b="0">
              <a:solidFill>
                <a:schemeClr val="tx1"/>
              </a:solidFill>
              <a:effectLst/>
              <a:latin typeface="+mn-lt"/>
              <a:ea typeface="+mn-ea"/>
              <a:cs typeface="+mn-cs"/>
            </a:rPr>
            <a:t>write a formula to determine the status of the game after the first roll. </a:t>
          </a:r>
          <a:endParaRPr lang="en-GB" sz="1200" b="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topLeftCell="A41" zoomScale="150" zoomScaleNormal="150" workbookViewId="0">
      <selection activeCell="H14" sqref="H14"/>
    </sheetView>
  </sheetViews>
  <sheetFormatPr defaultColWidth="8.85546875" defaultRowHeight="12.75"/>
  <cols>
    <col min="1" max="1" width="16.42578125" style="16" customWidth="1"/>
    <col min="2" max="2" width="18.28515625" style="16" bestFit="1" customWidth="1"/>
    <col min="3" max="3" width="19.140625" style="16" bestFit="1" customWidth="1"/>
    <col min="4" max="4" width="6.85546875" style="16" customWidth="1"/>
    <col min="5" max="5" width="11.7109375" style="16" bestFit="1" customWidth="1"/>
    <col min="6" max="6" width="14" style="16" customWidth="1"/>
    <col min="7" max="7" width="4.7109375" style="16" customWidth="1"/>
    <col min="8" max="16384" width="8.85546875" style="16"/>
  </cols>
  <sheetData>
    <row r="1" spans="1:17">
      <c r="A1" s="15" t="s">
        <v>130</v>
      </c>
    </row>
    <row r="3" spans="1:17" ht="13.5" thickBot="1">
      <c r="A3" s="86" t="s">
        <v>131</v>
      </c>
      <c r="B3" s="86"/>
      <c r="C3" s="86"/>
      <c r="E3" s="86" t="s">
        <v>145</v>
      </c>
      <c r="F3" s="86"/>
    </row>
    <row r="4" spans="1:17">
      <c r="A4" s="15"/>
      <c r="E4" s="15"/>
    </row>
    <row r="5" spans="1:17" customFormat="1">
      <c r="A5" s="29" t="s">
        <v>144</v>
      </c>
      <c r="B5" s="29" t="s">
        <v>148</v>
      </c>
      <c r="C5" s="29"/>
      <c r="D5" s="30"/>
      <c r="E5" s="29" t="s">
        <v>144</v>
      </c>
      <c r="F5" s="29" t="s">
        <v>149</v>
      </c>
    </row>
    <row r="6" spans="1:17">
      <c r="A6" s="15"/>
      <c r="E6" s="15"/>
    </row>
    <row r="7" spans="1:17" ht="15">
      <c r="A7" s="17" t="s">
        <v>132</v>
      </c>
      <c r="B7" s="49">
        <v>20000</v>
      </c>
      <c r="C7" s="18"/>
      <c r="E7" s="17" t="s">
        <v>133</v>
      </c>
      <c r="F7" s="49">
        <v>20000</v>
      </c>
    </row>
    <row r="8" spans="1:17" ht="15">
      <c r="A8" s="17" t="s">
        <v>134</v>
      </c>
      <c r="B8" s="50">
        <v>10</v>
      </c>
      <c r="E8" s="17" t="s">
        <v>135</v>
      </c>
      <c r="F8" s="50">
        <v>1.1138199999999999E-2</v>
      </c>
    </row>
    <row r="10" spans="1:17">
      <c r="A10" s="17" t="s">
        <v>146</v>
      </c>
      <c r="B10" s="87" t="s">
        <v>147</v>
      </c>
      <c r="C10" s="87"/>
      <c r="E10" s="17" t="s">
        <v>146</v>
      </c>
      <c r="F10" s="17" t="s">
        <v>147</v>
      </c>
    </row>
    <row r="11" spans="1:17">
      <c r="A11" s="17"/>
      <c r="B11" s="17" t="s">
        <v>150</v>
      </c>
      <c r="C11" s="17" t="s">
        <v>151</v>
      </c>
      <c r="D11" s="31"/>
      <c r="E11" s="17"/>
      <c r="F11" s="17"/>
    </row>
    <row r="12" spans="1:17" ht="15">
      <c r="A12" s="82">
        <v>70</v>
      </c>
      <c r="B12" s="77"/>
      <c r="C12" s="80"/>
      <c r="D12" s="32"/>
      <c r="E12" s="85">
        <v>70</v>
      </c>
      <c r="F12" s="51"/>
    </row>
    <row r="13" spans="1:17" ht="15">
      <c r="A13" s="83">
        <v>80</v>
      </c>
      <c r="B13" s="77"/>
      <c r="C13" s="80"/>
      <c r="D13" s="32"/>
      <c r="E13" s="83">
        <v>80</v>
      </c>
      <c r="F13" s="51"/>
      <c r="Q13"/>
    </row>
    <row r="14" spans="1:17" ht="15">
      <c r="A14" s="83">
        <v>90</v>
      </c>
      <c r="B14" s="77"/>
      <c r="C14" s="80"/>
      <c r="D14" s="32"/>
      <c r="E14" s="83">
        <v>90</v>
      </c>
      <c r="F14" s="51"/>
    </row>
    <row r="15" spans="1:17" ht="15">
      <c r="A15" s="83">
        <v>100</v>
      </c>
      <c r="B15" s="47"/>
      <c r="C15" s="80"/>
      <c r="D15" s="32"/>
      <c r="E15" s="83">
        <v>100</v>
      </c>
      <c r="F15" s="51"/>
    </row>
    <row r="16" spans="1:17" ht="15">
      <c r="A16" s="83">
        <v>110</v>
      </c>
      <c r="B16" s="47"/>
      <c r="C16" s="80"/>
      <c r="D16" s="32"/>
      <c r="E16" s="83">
        <v>110</v>
      </c>
      <c r="F16" s="51"/>
    </row>
    <row r="17" spans="1:6" ht="15">
      <c r="A17" s="83">
        <v>120</v>
      </c>
      <c r="B17" s="47"/>
      <c r="C17" s="80"/>
      <c r="D17" s="32"/>
      <c r="E17" s="83">
        <v>120</v>
      </c>
      <c r="F17" s="51"/>
    </row>
    <row r="18" spans="1:6" ht="15">
      <c r="A18" s="84">
        <v>130</v>
      </c>
      <c r="B18" s="48"/>
      <c r="C18" s="80"/>
      <c r="D18" s="32"/>
      <c r="E18" s="84">
        <v>130</v>
      </c>
      <c r="F18" s="51"/>
    </row>
    <row r="19" spans="1:6">
      <c r="B19" s="18"/>
    </row>
    <row r="21" spans="1:6">
      <c r="A21" s="18"/>
    </row>
    <row r="22" spans="1:6">
      <c r="A22" s="18"/>
    </row>
    <row r="23" spans="1:6">
      <c r="A23" s="18"/>
    </row>
  </sheetData>
  <mergeCells count="3">
    <mergeCell ref="E3:F3"/>
    <mergeCell ref="B10:C10"/>
    <mergeCell ref="A3:C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6"/>
  <sheetViews>
    <sheetView topLeftCell="A109" zoomScale="130" zoomScaleNormal="130" zoomScalePageLayoutView="140" workbookViewId="0">
      <selection activeCell="B4" sqref="B4:B97"/>
    </sheetView>
  </sheetViews>
  <sheetFormatPr defaultColWidth="8.85546875" defaultRowHeight="12.75"/>
  <cols>
    <col min="1" max="1" width="44.140625" bestFit="1" customWidth="1"/>
    <col min="2" max="2" width="16.7109375" customWidth="1"/>
    <col min="3" max="3" width="16.140625" customWidth="1"/>
    <col min="4" max="4" width="18.42578125" bestFit="1" customWidth="1"/>
    <col min="5" max="5" width="9.42578125" bestFit="1" customWidth="1"/>
    <col min="6" max="6" width="8.7109375" bestFit="1" customWidth="1"/>
    <col min="7" max="7" width="14.28515625" bestFit="1" customWidth="1"/>
    <col min="8" max="8" width="19.140625" bestFit="1" customWidth="1"/>
    <col min="9" max="9" width="11.140625" bestFit="1" customWidth="1"/>
    <col min="10" max="10" width="17.140625" customWidth="1"/>
  </cols>
  <sheetData>
    <row r="1" spans="1:10" ht="21" customHeight="1">
      <c r="A1" s="13" t="s">
        <v>29</v>
      </c>
    </row>
    <row r="3" spans="1:10" ht="13.5" thickBot="1">
      <c r="A3" s="14" t="s">
        <v>30</v>
      </c>
      <c r="B3" s="14" t="s">
        <v>22</v>
      </c>
      <c r="C3" s="14" t="s">
        <v>23</v>
      </c>
      <c r="D3" s="14" t="s">
        <v>24</v>
      </c>
      <c r="E3" s="14" t="s">
        <v>25</v>
      </c>
      <c r="F3" s="14" t="s">
        <v>0</v>
      </c>
      <c r="G3" s="14" t="s">
        <v>26</v>
      </c>
      <c r="H3" s="14" t="s">
        <v>31</v>
      </c>
      <c r="I3" s="14" t="s">
        <v>28</v>
      </c>
      <c r="J3" s="14" t="s">
        <v>27</v>
      </c>
    </row>
    <row r="4" spans="1:10" ht="13.5" thickTop="1">
      <c r="A4" s="5" t="s">
        <v>7</v>
      </c>
      <c r="B4" t="s">
        <v>32</v>
      </c>
      <c r="C4" s="6">
        <v>1122</v>
      </c>
      <c r="D4" s="5" t="s">
        <v>4</v>
      </c>
      <c r="E4" s="7">
        <v>4.25</v>
      </c>
      <c r="F4" s="8">
        <v>19500</v>
      </c>
      <c r="G4" s="7">
        <f>E4*F4</f>
        <v>82875</v>
      </c>
      <c r="H4" s="11">
        <v>30</v>
      </c>
      <c r="I4" s="9">
        <v>40760</v>
      </c>
      <c r="J4" s="9">
        <v>40768</v>
      </c>
    </row>
    <row r="5" spans="1:10">
      <c r="A5" t="s">
        <v>8</v>
      </c>
      <c r="B5" t="s">
        <v>33</v>
      </c>
      <c r="C5" s="6">
        <v>1243</v>
      </c>
      <c r="D5" s="5" t="s">
        <v>4</v>
      </c>
      <c r="E5" s="3">
        <v>4.25</v>
      </c>
      <c r="F5" s="2">
        <v>10000</v>
      </c>
      <c r="G5" s="7">
        <f t="shared" ref="G5:G35" si="0">E5*F5</f>
        <v>42500</v>
      </c>
      <c r="H5" s="11">
        <v>30</v>
      </c>
      <c r="I5" s="4">
        <v>40763</v>
      </c>
      <c r="J5" s="4">
        <v>40769</v>
      </c>
    </row>
    <row r="6" spans="1:10">
      <c r="A6" t="s">
        <v>3</v>
      </c>
      <c r="B6" t="s">
        <v>34</v>
      </c>
      <c r="C6" s="1">
        <v>5462</v>
      </c>
      <c r="D6" t="s">
        <v>20</v>
      </c>
      <c r="E6" s="3">
        <v>1.05</v>
      </c>
      <c r="F6" s="2">
        <v>23000</v>
      </c>
      <c r="G6" s="3">
        <f t="shared" si="0"/>
        <v>24150</v>
      </c>
      <c r="H6" s="11">
        <v>30</v>
      </c>
      <c r="I6" s="4">
        <v>40765</v>
      </c>
      <c r="J6" s="4">
        <v>40770</v>
      </c>
    </row>
    <row r="7" spans="1:10">
      <c r="A7" t="s">
        <v>3</v>
      </c>
      <c r="B7" t="s">
        <v>35</v>
      </c>
      <c r="C7" s="1">
        <v>5462</v>
      </c>
      <c r="D7" t="s">
        <v>20</v>
      </c>
      <c r="E7" s="3">
        <v>1.05</v>
      </c>
      <c r="F7" s="2">
        <v>21500</v>
      </c>
      <c r="G7" s="3">
        <f t="shared" si="0"/>
        <v>22575</v>
      </c>
      <c r="H7" s="11">
        <v>30</v>
      </c>
      <c r="I7" s="4">
        <v>40770</v>
      </c>
      <c r="J7" s="4">
        <v>40777</v>
      </c>
    </row>
    <row r="8" spans="1:10">
      <c r="A8" t="s">
        <v>9</v>
      </c>
      <c r="B8" t="s">
        <v>36</v>
      </c>
      <c r="C8" s="1">
        <v>5319</v>
      </c>
      <c r="D8" t="s">
        <v>20</v>
      </c>
      <c r="E8" s="3">
        <v>1.1000000000000001</v>
      </c>
      <c r="F8" s="2">
        <v>17500</v>
      </c>
      <c r="G8" s="3">
        <f t="shared" si="0"/>
        <v>19250</v>
      </c>
      <c r="H8" s="11">
        <v>30</v>
      </c>
      <c r="I8" s="4">
        <v>40775</v>
      </c>
      <c r="J8" s="4">
        <v>40786</v>
      </c>
    </row>
    <row r="9" spans="1:10">
      <c r="A9" t="s">
        <v>3</v>
      </c>
      <c r="B9" t="s">
        <v>37</v>
      </c>
      <c r="C9" s="1">
        <v>5462</v>
      </c>
      <c r="D9" t="s">
        <v>20</v>
      </c>
      <c r="E9" s="3">
        <v>1.05</v>
      </c>
      <c r="F9" s="2">
        <v>22500</v>
      </c>
      <c r="G9" s="3">
        <f t="shared" si="0"/>
        <v>23625</v>
      </c>
      <c r="H9" s="11">
        <v>30</v>
      </c>
      <c r="I9" s="4">
        <v>40775</v>
      </c>
      <c r="J9" s="4">
        <v>40781</v>
      </c>
    </row>
    <row r="10" spans="1:10">
      <c r="A10" t="s">
        <v>9</v>
      </c>
      <c r="B10" t="s">
        <v>38</v>
      </c>
      <c r="C10" s="6">
        <v>4312</v>
      </c>
      <c r="D10" s="5" t="s">
        <v>5</v>
      </c>
      <c r="E10" s="3">
        <v>3.75</v>
      </c>
      <c r="F10" s="2">
        <v>4250</v>
      </c>
      <c r="G10" s="3">
        <f t="shared" si="0"/>
        <v>15937.5</v>
      </c>
      <c r="H10" s="11">
        <v>30</v>
      </c>
      <c r="I10" s="4">
        <v>40780</v>
      </c>
      <c r="J10" s="4">
        <v>40787</v>
      </c>
    </row>
    <row r="11" spans="1:10">
      <c r="A11" s="10" t="s">
        <v>2</v>
      </c>
      <c r="B11" t="s">
        <v>39</v>
      </c>
      <c r="C11" s="1">
        <v>7258</v>
      </c>
      <c r="D11" t="s">
        <v>19</v>
      </c>
      <c r="E11" s="3">
        <v>90</v>
      </c>
      <c r="F11" s="2">
        <v>100</v>
      </c>
      <c r="G11" s="3">
        <f t="shared" si="0"/>
        <v>9000</v>
      </c>
      <c r="H11" s="1">
        <v>45</v>
      </c>
      <c r="I11" s="4">
        <v>40780</v>
      </c>
      <c r="J11" s="4">
        <v>40783</v>
      </c>
    </row>
    <row r="12" spans="1:10">
      <c r="A12" s="5" t="s">
        <v>3</v>
      </c>
      <c r="B12" t="s">
        <v>40</v>
      </c>
      <c r="C12" s="6">
        <v>6321</v>
      </c>
      <c r="D12" s="5" t="s">
        <v>21</v>
      </c>
      <c r="E12" s="7">
        <v>2.4500000000000002</v>
      </c>
      <c r="F12" s="8">
        <v>1300</v>
      </c>
      <c r="G12" s="7">
        <f t="shared" si="0"/>
        <v>3185.0000000000005</v>
      </c>
      <c r="H12" s="11">
        <v>30</v>
      </c>
      <c r="I12" s="9">
        <v>40780</v>
      </c>
      <c r="J12" s="9">
        <v>40790</v>
      </c>
    </row>
    <row r="13" spans="1:10">
      <c r="A13" t="s">
        <v>3</v>
      </c>
      <c r="B13" t="s">
        <v>41</v>
      </c>
      <c r="C13" s="1">
        <v>5462</v>
      </c>
      <c r="D13" t="s">
        <v>20</v>
      </c>
      <c r="E13" s="3">
        <v>1.05</v>
      </c>
      <c r="F13" s="2">
        <v>22500</v>
      </c>
      <c r="G13" s="3">
        <f t="shared" si="0"/>
        <v>23625</v>
      </c>
      <c r="H13" s="11">
        <v>30</v>
      </c>
      <c r="I13" s="4">
        <v>40780</v>
      </c>
      <c r="J13" s="4">
        <v>40788</v>
      </c>
    </row>
    <row r="14" spans="1:10">
      <c r="A14" t="s">
        <v>9</v>
      </c>
      <c r="B14" t="s">
        <v>42</v>
      </c>
      <c r="C14" s="1">
        <v>5319</v>
      </c>
      <c r="D14" t="s">
        <v>20</v>
      </c>
      <c r="E14" s="3">
        <v>1.1000000000000001</v>
      </c>
      <c r="F14" s="2">
        <v>18100</v>
      </c>
      <c r="G14" s="3">
        <f t="shared" si="0"/>
        <v>19910</v>
      </c>
      <c r="H14" s="11">
        <v>30</v>
      </c>
      <c r="I14" s="4">
        <v>40780</v>
      </c>
      <c r="J14" s="4">
        <v>40791</v>
      </c>
    </row>
    <row r="15" spans="1:10">
      <c r="A15" t="s">
        <v>7</v>
      </c>
      <c r="B15" t="s">
        <v>43</v>
      </c>
      <c r="C15" s="1">
        <v>3166</v>
      </c>
      <c r="D15" t="s">
        <v>14</v>
      </c>
      <c r="E15" s="3">
        <v>1.25</v>
      </c>
      <c r="F15" s="2">
        <v>5600</v>
      </c>
      <c r="G15" s="3">
        <f t="shared" si="0"/>
        <v>7000</v>
      </c>
      <c r="H15" s="11">
        <v>30</v>
      </c>
      <c r="I15" s="4">
        <v>40780</v>
      </c>
      <c r="J15" s="4">
        <v>40784</v>
      </c>
    </row>
    <row r="16" spans="1:10">
      <c r="A16" t="s">
        <v>7</v>
      </c>
      <c r="B16" t="s">
        <v>44</v>
      </c>
      <c r="C16" s="1">
        <v>9966</v>
      </c>
      <c r="D16" t="s">
        <v>16</v>
      </c>
      <c r="E16" s="3">
        <v>0.75</v>
      </c>
      <c r="F16" s="2">
        <v>500</v>
      </c>
      <c r="G16" s="3">
        <f t="shared" si="0"/>
        <v>375</v>
      </c>
      <c r="H16" s="11">
        <v>30</v>
      </c>
      <c r="I16" s="4">
        <v>40780</v>
      </c>
      <c r="J16" s="4">
        <v>40786</v>
      </c>
    </row>
    <row r="17" spans="1:10">
      <c r="A17" t="s">
        <v>9</v>
      </c>
      <c r="B17" t="s">
        <v>45</v>
      </c>
      <c r="C17" s="1">
        <v>5234</v>
      </c>
      <c r="D17" t="s">
        <v>14</v>
      </c>
      <c r="E17" s="3">
        <v>1.65</v>
      </c>
      <c r="F17" s="2">
        <v>4500</v>
      </c>
      <c r="G17" s="3">
        <f t="shared" si="0"/>
        <v>7425</v>
      </c>
      <c r="H17" s="11">
        <v>30</v>
      </c>
      <c r="I17" s="4">
        <v>40783</v>
      </c>
      <c r="J17" s="4">
        <v>40791</v>
      </c>
    </row>
    <row r="18" spans="1:10">
      <c r="A18" t="s">
        <v>9</v>
      </c>
      <c r="B18" t="s">
        <v>46</v>
      </c>
      <c r="C18" s="6">
        <v>4312</v>
      </c>
      <c r="D18" s="5" t="s">
        <v>5</v>
      </c>
      <c r="E18" s="3">
        <v>3.75</v>
      </c>
      <c r="F18" s="2">
        <v>4200</v>
      </c>
      <c r="G18" s="3">
        <f t="shared" si="0"/>
        <v>15750</v>
      </c>
      <c r="H18" s="11">
        <v>30</v>
      </c>
      <c r="I18" s="4">
        <v>40787</v>
      </c>
      <c r="J18" s="4">
        <v>40796</v>
      </c>
    </row>
    <row r="19" spans="1:10">
      <c r="A19" t="s">
        <v>8</v>
      </c>
      <c r="B19" t="s">
        <v>47</v>
      </c>
      <c r="C19" s="1">
        <v>5417</v>
      </c>
      <c r="D19" t="s">
        <v>12</v>
      </c>
      <c r="E19" s="3">
        <v>255</v>
      </c>
      <c r="F19" s="2">
        <v>406</v>
      </c>
      <c r="G19" s="3">
        <f t="shared" si="0"/>
        <v>103530</v>
      </c>
      <c r="H19" s="11">
        <v>30</v>
      </c>
      <c r="I19" s="4">
        <v>40787</v>
      </c>
      <c r="J19" s="4">
        <v>40796</v>
      </c>
    </row>
    <row r="20" spans="1:10">
      <c r="A20" t="s">
        <v>7</v>
      </c>
      <c r="B20" t="s">
        <v>48</v>
      </c>
      <c r="C20" s="1">
        <v>3166</v>
      </c>
      <c r="D20" t="s">
        <v>14</v>
      </c>
      <c r="E20" s="3">
        <v>1.25</v>
      </c>
      <c r="F20" s="2">
        <v>5500</v>
      </c>
      <c r="G20" s="3">
        <f t="shared" si="0"/>
        <v>6875</v>
      </c>
      <c r="H20" s="11">
        <v>30</v>
      </c>
      <c r="I20" s="4">
        <v>40787</v>
      </c>
      <c r="J20" s="4">
        <v>40792</v>
      </c>
    </row>
    <row r="21" spans="1:10">
      <c r="A21" t="s">
        <v>9</v>
      </c>
      <c r="B21" t="s">
        <v>49</v>
      </c>
      <c r="C21" s="1">
        <v>5234</v>
      </c>
      <c r="D21" t="s">
        <v>14</v>
      </c>
      <c r="E21" s="3">
        <v>1.65</v>
      </c>
      <c r="F21" s="2">
        <v>4850</v>
      </c>
      <c r="G21" s="3">
        <f t="shared" si="0"/>
        <v>8002.5</v>
      </c>
      <c r="H21" s="11">
        <v>30</v>
      </c>
      <c r="I21" s="4">
        <v>40788</v>
      </c>
      <c r="J21" s="4">
        <v>40797</v>
      </c>
    </row>
    <row r="22" spans="1:10">
      <c r="A22" t="s">
        <v>9</v>
      </c>
      <c r="B22" t="s">
        <v>50</v>
      </c>
      <c r="C22" s="6">
        <v>4312</v>
      </c>
      <c r="D22" s="5" t="s">
        <v>5</v>
      </c>
      <c r="E22" s="3">
        <v>3.75</v>
      </c>
      <c r="F22" s="2">
        <v>4150</v>
      </c>
      <c r="G22" s="3">
        <f t="shared" si="0"/>
        <v>15562.5</v>
      </c>
      <c r="H22" s="11">
        <v>30</v>
      </c>
      <c r="I22" s="4">
        <v>40789</v>
      </c>
      <c r="J22" s="4">
        <v>40797</v>
      </c>
    </row>
    <row r="23" spans="1:10">
      <c r="A23" s="5" t="s">
        <v>7</v>
      </c>
      <c r="B23" t="s">
        <v>51</v>
      </c>
      <c r="C23" s="6">
        <v>1122</v>
      </c>
      <c r="D23" s="5" t="s">
        <v>4</v>
      </c>
      <c r="E23" s="7">
        <v>4.25</v>
      </c>
      <c r="F23" s="8">
        <v>15500</v>
      </c>
      <c r="G23" s="7">
        <f t="shared" si="0"/>
        <v>65875</v>
      </c>
      <c r="H23" s="11">
        <v>30</v>
      </c>
      <c r="I23" s="9">
        <v>40790</v>
      </c>
      <c r="J23" s="9">
        <v>40798</v>
      </c>
    </row>
    <row r="24" spans="1:10">
      <c r="A24" s="5" t="s">
        <v>1</v>
      </c>
      <c r="B24" t="s">
        <v>52</v>
      </c>
      <c r="C24" s="6">
        <v>4111</v>
      </c>
      <c r="D24" s="5" t="s">
        <v>5</v>
      </c>
      <c r="E24" s="7">
        <v>3.55</v>
      </c>
      <c r="F24" s="8">
        <v>4800</v>
      </c>
      <c r="G24" s="7">
        <f t="shared" si="0"/>
        <v>17040</v>
      </c>
      <c r="H24" s="11">
        <v>25</v>
      </c>
      <c r="I24" s="9">
        <v>40791</v>
      </c>
      <c r="J24" s="9">
        <v>40806</v>
      </c>
    </row>
    <row r="25" spans="1:10">
      <c r="A25" t="s">
        <v>8</v>
      </c>
      <c r="B25" t="s">
        <v>53</v>
      </c>
      <c r="C25" s="6">
        <v>1243</v>
      </c>
      <c r="D25" s="5" t="s">
        <v>4</v>
      </c>
      <c r="E25" s="3">
        <v>4.25</v>
      </c>
      <c r="F25" s="2">
        <v>9000</v>
      </c>
      <c r="G25" s="7">
        <f t="shared" si="0"/>
        <v>38250</v>
      </c>
      <c r="H25" s="11">
        <v>30</v>
      </c>
      <c r="I25" s="4">
        <v>40791</v>
      </c>
      <c r="J25" s="4">
        <v>40798</v>
      </c>
    </row>
    <row r="26" spans="1:10">
      <c r="A26" s="10" t="s">
        <v>2</v>
      </c>
      <c r="B26" t="s">
        <v>54</v>
      </c>
      <c r="C26" s="1">
        <v>7258</v>
      </c>
      <c r="D26" t="s">
        <v>19</v>
      </c>
      <c r="E26" s="3">
        <v>90</v>
      </c>
      <c r="F26" s="2">
        <v>120</v>
      </c>
      <c r="G26" s="3">
        <f t="shared" si="0"/>
        <v>10800</v>
      </c>
      <c r="H26" s="1">
        <v>45</v>
      </c>
      <c r="I26" s="4">
        <v>40791</v>
      </c>
      <c r="J26" s="4">
        <v>40795</v>
      </c>
    </row>
    <row r="27" spans="1:10">
      <c r="A27" t="s">
        <v>9</v>
      </c>
      <c r="B27" t="s">
        <v>55</v>
      </c>
      <c r="C27" s="1">
        <v>5234</v>
      </c>
      <c r="D27" t="s">
        <v>14</v>
      </c>
      <c r="E27" s="3">
        <v>1.65</v>
      </c>
      <c r="F27" s="2">
        <v>4750</v>
      </c>
      <c r="G27" s="3">
        <f t="shared" si="0"/>
        <v>7837.5</v>
      </c>
      <c r="H27" s="11">
        <v>30</v>
      </c>
      <c r="I27" s="4">
        <v>40791</v>
      </c>
      <c r="J27" s="4">
        <v>40799</v>
      </c>
    </row>
    <row r="28" spans="1:10">
      <c r="A28" s="5" t="s">
        <v>7</v>
      </c>
      <c r="B28" t="s">
        <v>56</v>
      </c>
      <c r="C28" s="6">
        <v>1122</v>
      </c>
      <c r="D28" s="5" t="s">
        <v>4</v>
      </c>
      <c r="E28" s="7">
        <v>4.25</v>
      </c>
      <c r="F28" s="8">
        <v>12500</v>
      </c>
      <c r="G28" s="7">
        <f t="shared" si="0"/>
        <v>53125</v>
      </c>
      <c r="H28" s="11">
        <v>30</v>
      </c>
      <c r="I28" s="9">
        <v>40791</v>
      </c>
      <c r="J28" s="9">
        <v>40797</v>
      </c>
    </row>
    <row r="29" spans="1:10">
      <c r="A29" t="s">
        <v>7</v>
      </c>
      <c r="B29" t="s">
        <v>57</v>
      </c>
      <c r="C29" s="1">
        <v>5066</v>
      </c>
      <c r="D29" t="s">
        <v>20</v>
      </c>
      <c r="E29" s="3">
        <v>0.95</v>
      </c>
      <c r="F29" s="2">
        <v>25000</v>
      </c>
      <c r="G29" s="3">
        <f t="shared" si="0"/>
        <v>23750</v>
      </c>
      <c r="H29" s="11">
        <v>30</v>
      </c>
      <c r="I29" s="4">
        <v>40791</v>
      </c>
      <c r="J29" s="4">
        <v>40798</v>
      </c>
    </row>
    <row r="30" spans="1:10">
      <c r="A30" t="s">
        <v>7</v>
      </c>
      <c r="B30" t="s">
        <v>58</v>
      </c>
      <c r="C30" s="1">
        <v>3166</v>
      </c>
      <c r="D30" t="s">
        <v>14</v>
      </c>
      <c r="E30" s="3">
        <v>1.25</v>
      </c>
      <c r="F30" s="2">
        <v>5650</v>
      </c>
      <c r="G30" s="3">
        <f t="shared" si="0"/>
        <v>7062.5</v>
      </c>
      <c r="H30" s="11">
        <v>30</v>
      </c>
      <c r="I30" s="4">
        <v>40791</v>
      </c>
      <c r="J30" s="4">
        <v>40796</v>
      </c>
    </row>
    <row r="31" spans="1:10">
      <c r="A31" s="5" t="s">
        <v>7</v>
      </c>
      <c r="B31" t="s">
        <v>59</v>
      </c>
      <c r="C31" s="6">
        <v>1122</v>
      </c>
      <c r="D31" s="5" t="s">
        <v>4</v>
      </c>
      <c r="E31" s="7">
        <v>4.25</v>
      </c>
      <c r="F31" s="8">
        <v>15000</v>
      </c>
      <c r="G31" s="7">
        <f t="shared" si="0"/>
        <v>63750</v>
      </c>
      <c r="H31" s="11">
        <v>30</v>
      </c>
      <c r="I31" s="9">
        <v>40794</v>
      </c>
      <c r="J31" s="9">
        <v>40801</v>
      </c>
    </row>
    <row r="32" spans="1:10">
      <c r="A32" s="5" t="s">
        <v>1</v>
      </c>
      <c r="B32" t="s">
        <v>60</v>
      </c>
      <c r="C32" s="6">
        <v>4111</v>
      </c>
      <c r="D32" s="5" t="s">
        <v>5</v>
      </c>
      <c r="E32" s="7">
        <v>3.55</v>
      </c>
      <c r="F32" s="8">
        <v>4585</v>
      </c>
      <c r="G32" s="7">
        <f t="shared" si="0"/>
        <v>16276.75</v>
      </c>
      <c r="H32" s="11">
        <v>25</v>
      </c>
      <c r="I32" s="9">
        <v>40796</v>
      </c>
      <c r="J32" s="9">
        <v>40816</v>
      </c>
    </row>
    <row r="33" spans="1:10">
      <c r="A33" t="s">
        <v>7</v>
      </c>
      <c r="B33" t="s">
        <v>61</v>
      </c>
      <c r="C33" s="1">
        <v>3166</v>
      </c>
      <c r="D33" t="s">
        <v>14</v>
      </c>
      <c r="E33" s="3">
        <v>1.25</v>
      </c>
      <c r="F33" s="2">
        <v>5425</v>
      </c>
      <c r="G33" s="3">
        <f t="shared" si="0"/>
        <v>6781.25</v>
      </c>
      <c r="H33" s="11">
        <v>30</v>
      </c>
      <c r="I33" s="4">
        <v>40796</v>
      </c>
      <c r="J33" s="4">
        <v>40801</v>
      </c>
    </row>
    <row r="34" spans="1:10">
      <c r="A34" s="5" t="s">
        <v>3</v>
      </c>
      <c r="B34" t="s">
        <v>62</v>
      </c>
      <c r="C34" s="6">
        <v>6321</v>
      </c>
      <c r="D34" s="5" t="s">
        <v>21</v>
      </c>
      <c r="E34" s="7">
        <v>2.4500000000000002</v>
      </c>
      <c r="F34" s="8">
        <v>1200</v>
      </c>
      <c r="G34" s="7">
        <f t="shared" si="0"/>
        <v>2940</v>
      </c>
      <c r="H34" s="11">
        <v>30</v>
      </c>
      <c r="I34" s="9">
        <v>40798</v>
      </c>
      <c r="J34" s="9">
        <v>40809</v>
      </c>
    </row>
    <row r="35" spans="1:10">
      <c r="A35" t="s">
        <v>9</v>
      </c>
      <c r="B35" t="s">
        <v>79</v>
      </c>
      <c r="C35" s="1">
        <v>5319</v>
      </c>
      <c r="D35" t="s">
        <v>20</v>
      </c>
      <c r="E35" s="3">
        <v>1.1000000000000001</v>
      </c>
      <c r="F35" s="2">
        <v>16500</v>
      </c>
      <c r="G35" s="3">
        <f t="shared" si="0"/>
        <v>18150</v>
      </c>
      <c r="H35" s="11">
        <v>30</v>
      </c>
      <c r="I35" s="4">
        <v>40801</v>
      </c>
      <c r="J35" s="4">
        <v>40821</v>
      </c>
    </row>
    <row r="36" spans="1:10">
      <c r="A36" s="5" t="s">
        <v>1</v>
      </c>
      <c r="B36" t="s">
        <v>80</v>
      </c>
      <c r="C36" s="6">
        <v>4111</v>
      </c>
      <c r="D36" s="5" t="s">
        <v>5</v>
      </c>
      <c r="E36" s="7">
        <v>3.55</v>
      </c>
      <c r="F36" s="8">
        <v>4200</v>
      </c>
      <c r="G36" s="7">
        <f t="shared" ref="G36:G67" si="1">E36*F36</f>
        <v>14910</v>
      </c>
      <c r="H36" s="11">
        <v>25</v>
      </c>
      <c r="I36" s="9">
        <v>40801</v>
      </c>
      <c r="J36" s="9">
        <v>40831</v>
      </c>
    </row>
    <row r="37" spans="1:10">
      <c r="A37" t="s">
        <v>7</v>
      </c>
      <c r="B37" t="s">
        <v>81</v>
      </c>
      <c r="C37" s="1">
        <v>5066</v>
      </c>
      <c r="D37" t="s">
        <v>20</v>
      </c>
      <c r="E37" s="3">
        <v>0.95</v>
      </c>
      <c r="F37" s="2">
        <v>17500</v>
      </c>
      <c r="G37" s="3">
        <f t="shared" si="1"/>
        <v>16625</v>
      </c>
      <c r="H37" s="11">
        <v>30</v>
      </c>
      <c r="I37" s="4">
        <v>40801</v>
      </c>
      <c r="J37" s="4">
        <v>40808</v>
      </c>
    </row>
    <row r="38" spans="1:10">
      <c r="A38" t="s">
        <v>1</v>
      </c>
      <c r="B38" t="s">
        <v>82</v>
      </c>
      <c r="C38" s="6">
        <v>9752</v>
      </c>
      <c r="D38" s="5" t="s">
        <v>6</v>
      </c>
      <c r="E38" s="3">
        <v>4.05</v>
      </c>
      <c r="F38" s="2">
        <v>1500</v>
      </c>
      <c r="G38" s="3">
        <f t="shared" si="1"/>
        <v>6075</v>
      </c>
      <c r="H38" s="11">
        <v>25</v>
      </c>
      <c r="I38" s="4">
        <v>40806</v>
      </c>
      <c r="J38" s="4">
        <v>40811</v>
      </c>
    </row>
    <row r="39" spans="1:10">
      <c r="A39" s="5" t="s">
        <v>1</v>
      </c>
      <c r="B39" t="s">
        <v>83</v>
      </c>
      <c r="C39" s="6">
        <v>4111</v>
      </c>
      <c r="D39" s="5" t="s">
        <v>5</v>
      </c>
      <c r="E39" s="7">
        <v>3.55</v>
      </c>
      <c r="F39" s="8">
        <v>4250</v>
      </c>
      <c r="G39" s="7">
        <f t="shared" si="1"/>
        <v>15087.5</v>
      </c>
      <c r="H39" s="11">
        <v>25</v>
      </c>
      <c r="I39" s="9">
        <v>40806</v>
      </c>
      <c r="J39" s="9">
        <v>40826</v>
      </c>
    </row>
    <row r="40" spans="1:10">
      <c r="A40" t="s">
        <v>11</v>
      </c>
      <c r="B40" t="s">
        <v>84</v>
      </c>
      <c r="C40" s="6">
        <v>9764</v>
      </c>
      <c r="D40" s="5" t="s">
        <v>6</v>
      </c>
      <c r="E40" s="3">
        <v>3.75</v>
      </c>
      <c r="F40" s="2">
        <v>1980</v>
      </c>
      <c r="G40" s="3">
        <f t="shared" si="1"/>
        <v>7425</v>
      </c>
      <c r="H40" s="1">
        <v>15</v>
      </c>
      <c r="I40" s="4">
        <v>40806</v>
      </c>
      <c r="J40" s="4">
        <v>40815</v>
      </c>
    </row>
    <row r="41" spans="1:10">
      <c r="A41" t="s">
        <v>11</v>
      </c>
      <c r="B41" t="s">
        <v>85</v>
      </c>
      <c r="C41" s="6">
        <v>9764</v>
      </c>
      <c r="D41" s="5" t="s">
        <v>6</v>
      </c>
      <c r="E41" s="3">
        <v>3.75</v>
      </c>
      <c r="F41" s="2">
        <v>1750</v>
      </c>
      <c r="G41" s="3">
        <f t="shared" si="1"/>
        <v>6562.5</v>
      </c>
      <c r="H41" s="1">
        <v>15</v>
      </c>
      <c r="I41" s="4">
        <v>40806</v>
      </c>
      <c r="J41" s="4">
        <v>40811</v>
      </c>
    </row>
    <row r="42" spans="1:10">
      <c r="A42" t="s">
        <v>1</v>
      </c>
      <c r="B42" t="s">
        <v>86</v>
      </c>
      <c r="C42" s="6">
        <v>9752</v>
      </c>
      <c r="D42" s="5" t="s">
        <v>6</v>
      </c>
      <c r="E42" s="3">
        <v>4.05</v>
      </c>
      <c r="F42" s="2">
        <v>1550</v>
      </c>
      <c r="G42" s="3">
        <f t="shared" si="1"/>
        <v>6277.5</v>
      </c>
      <c r="H42" s="11">
        <v>25</v>
      </c>
      <c r="I42" s="4">
        <v>40811</v>
      </c>
      <c r="J42" s="4">
        <v>40821</v>
      </c>
    </row>
    <row r="43" spans="1:10">
      <c r="A43" s="5" t="s">
        <v>1</v>
      </c>
      <c r="B43" t="s">
        <v>87</v>
      </c>
      <c r="C43" s="6">
        <v>4111</v>
      </c>
      <c r="D43" s="5" t="s">
        <v>5</v>
      </c>
      <c r="E43" s="7">
        <v>3.55</v>
      </c>
      <c r="F43" s="8">
        <v>4200</v>
      </c>
      <c r="G43" s="7">
        <f t="shared" si="1"/>
        <v>14910</v>
      </c>
      <c r="H43" s="11">
        <v>25</v>
      </c>
      <c r="I43" s="9">
        <v>40811</v>
      </c>
      <c r="J43" s="9">
        <v>40841</v>
      </c>
    </row>
    <row r="44" spans="1:10">
      <c r="A44" s="10" t="s">
        <v>2</v>
      </c>
      <c r="B44" t="s">
        <v>88</v>
      </c>
      <c r="C44" s="6">
        <v>1369</v>
      </c>
      <c r="D44" s="5" t="s">
        <v>4</v>
      </c>
      <c r="E44" s="3">
        <v>4.2</v>
      </c>
      <c r="F44" s="2">
        <v>15000</v>
      </c>
      <c r="G44" s="7">
        <f t="shared" si="1"/>
        <v>63000</v>
      </c>
      <c r="H44" s="1">
        <v>45</v>
      </c>
      <c r="I44" s="4">
        <v>40811</v>
      </c>
      <c r="J44" s="4">
        <v>40816</v>
      </c>
    </row>
    <row r="45" spans="1:10">
      <c r="A45" t="s">
        <v>10</v>
      </c>
      <c r="B45" t="s">
        <v>89</v>
      </c>
      <c r="C45" s="6">
        <v>6431</v>
      </c>
      <c r="D45" s="5" t="s">
        <v>21</v>
      </c>
      <c r="E45" s="3">
        <v>2.85</v>
      </c>
      <c r="F45" s="2">
        <v>1300</v>
      </c>
      <c r="G45" s="3">
        <f t="shared" si="1"/>
        <v>3705</v>
      </c>
      <c r="H45" s="11">
        <v>30</v>
      </c>
      <c r="I45" s="4">
        <v>40811</v>
      </c>
      <c r="J45" s="4">
        <v>40817</v>
      </c>
    </row>
    <row r="46" spans="1:10">
      <c r="A46" s="5" t="s">
        <v>3</v>
      </c>
      <c r="B46" t="s">
        <v>90</v>
      </c>
      <c r="C46" s="6">
        <v>6321</v>
      </c>
      <c r="D46" s="5" t="s">
        <v>21</v>
      </c>
      <c r="E46" s="7">
        <v>2.4500000000000002</v>
      </c>
      <c r="F46" s="8">
        <v>2500</v>
      </c>
      <c r="G46" s="7">
        <f t="shared" si="1"/>
        <v>6125</v>
      </c>
      <c r="H46" s="11">
        <v>30</v>
      </c>
      <c r="I46" s="9">
        <v>40811</v>
      </c>
      <c r="J46" s="9">
        <v>40820</v>
      </c>
    </row>
    <row r="47" spans="1:10">
      <c r="A47" t="s">
        <v>11</v>
      </c>
      <c r="B47" t="s">
        <v>91</v>
      </c>
      <c r="C47" s="6">
        <v>9764</v>
      </c>
      <c r="D47" s="5" t="s">
        <v>6</v>
      </c>
      <c r="E47" s="3">
        <v>3.75</v>
      </c>
      <c r="F47" s="2">
        <v>1850</v>
      </c>
      <c r="G47" s="3">
        <f t="shared" si="1"/>
        <v>6937.5</v>
      </c>
      <c r="H47" s="1">
        <v>15</v>
      </c>
      <c r="I47" s="4">
        <v>40811</v>
      </c>
      <c r="J47" s="4">
        <v>40821</v>
      </c>
    </row>
    <row r="48" spans="1:10">
      <c r="A48" s="10" t="s">
        <v>2</v>
      </c>
      <c r="B48" t="s">
        <v>92</v>
      </c>
      <c r="C48" s="6">
        <v>1369</v>
      </c>
      <c r="D48" s="5" t="s">
        <v>4</v>
      </c>
      <c r="E48" s="3">
        <v>4.2</v>
      </c>
      <c r="F48" s="2">
        <v>14000</v>
      </c>
      <c r="G48" s="7">
        <f t="shared" si="1"/>
        <v>58800</v>
      </c>
      <c r="H48" s="1">
        <v>45</v>
      </c>
      <c r="I48" s="4">
        <v>40813</v>
      </c>
      <c r="J48" s="4">
        <v>40819</v>
      </c>
    </row>
    <row r="49" spans="1:10">
      <c r="A49" s="5" t="s">
        <v>7</v>
      </c>
      <c r="B49" t="s">
        <v>93</v>
      </c>
      <c r="C49" s="6">
        <v>1122</v>
      </c>
      <c r="D49" s="5" t="s">
        <v>4</v>
      </c>
      <c r="E49" s="7">
        <v>4.25</v>
      </c>
      <c r="F49" s="8">
        <v>14500</v>
      </c>
      <c r="G49" s="7">
        <f t="shared" si="1"/>
        <v>61625</v>
      </c>
      <c r="H49" s="11">
        <v>30</v>
      </c>
      <c r="I49" s="9">
        <v>40814</v>
      </c>
      <c r="J49" s="9">
        <v>40819</v>
      </c>
    </row>
    <row r="50" spans="1:10">
      <c r="A50" t="s">
        <v>11</v>
      </c>
      <c r="B50" t="s">
        <v>94</v>
      </c>
      <c r="C50" s="6">
        <v>9764</v>
      </c>
      <c r="D50" s="5" t="s">
        <v>6</v>
      </c>
      <c r="E50" s="3">
        <v>3.75</v>
      </c>
      <c r="F50" s="2">
        <v>1800</v>
      </c>
      <c r="G50" s="3">
        <f t="shared" si="1"/>
        <v>6750</v>
      </c>
      <c r="H50" s="1">
        <v>15</v>
      </c>
      <c r="I50" s="4">
        <v>40814</v>
      </c>
      <c r="J50" s="4">
        <v>40821</v>
      </c>
    </row>
    <row r="51" spans="1:10">
      <c r="A51" s="10" t="s">
        <v>2</v>
      </c>
      <c r="B51" t="s">
        <v>95</v>
      </c>
      <c r="C51" s="6">
        <v>1369</v>
      </c>
      <c r="D51" s="5" t="s">
        <v>4</v>
      </c>
      <c r="E51" s="3">
        <v>4.2</v>
      </c>
      <c r="F51" s="2">
        <v>10000</v>
      </c>
      <c r="G51" s="7">
        <f t="shared" si="1"/>
        <v>42000</v>
      </c>
      <c r="H51" s="1">
        <v>45</v>
      </c>
      <c r="I51" s="4">
        <v>40815</v>
      </c>
      <c r="J51" s="4">
        <v>40820</v>
      </c>
    </row>
    <row r="52" spans="1:10">
      <c r="A52" t="s">
        <v>1</v>
      </c>
      <c r="B52" t="s">
        <v>63</v>
      </c>
      <c r="C52" s="1">
        <v>5125</v>
      </c>
      <c r="D52" t="s">
        <v>20</v>
      </c>
      <c r="E52" s="3">
        <v>1.1499999999999999</v>
      </c>
      <c r="F52" s="2">
        <v>15000</v>
      </c>
      <c r="G52" s="3">
        <f t="shared" si="1"/>
        <v>17250</v>
      </c>
      <c r="H52" s="11">
        <v>25</v>
      </c>
      <c r="I52" s="4">
        <v>40817</v>
      </c>
      <c r="J52" s="4">
        <v>40831</v>
      </c>
    </row>
    <row r="53" spans="1:10">
      <c r="A53" s="5" t="s">
        <v>2</v>
      </c>
      <c r="B53" t="s">
        <v>64</v>
      </c>
      <c r="C53" s="6">
        <v>9399</v>
      </c>
      <c r="D53" s="5" t="s">
        <v>6</v>
      </c>
      <c r="E53" s="7">
        <v>3.65</v>
      </c>
      <c r="F53" s="8">
        <v>1250</v>
      </c>
      <c r="G53" s="7">
        <f t="shared" si="1"/>
        <v>4562.5</v>
      </c>
      <c r="H53" s="1">
        <v>45</v>
      </c>
      <c r="I53" s="9">
        <v>40817</v>
      </c>
      <c r="J53" s="9">
        <v>40822</v>
      </c>
    </row>
    <row r="54" spans="1:10">
      <c r="A54" t="s">
        <v>10</v>
      </c>
      <c r="B54" t="s">
        <v>65</v>
      </c>
      <c r="C54" s="6">
        <v>6431</v>
      </c>
      <c r="D54" s="5" t="s">
        <v>21</v>
      </c>
      <c r="E54" s="3">
        <v>2.85</v>
      </c>
      <c r="F54" s="2">
        <v>1350</v>
      </c>
      <c r="G54" s="3">
        <f t="shared" si="1"/>
        <v>3847.5</v>
      </c>
      <c r="H54" s="11">
        <v>30</v>
      </c>
      <c r="I54" s="4">
        <v>40817</v>
      </c>
      <c r="J54" s="4">
        <v>40823</v>
      </c>
    </row>
    <row r="55" spans="1:10">
      <c r="A55" t="s">
        <v>11</v>
      </c>
      <c r="B55" t="s">
        <v>66</v>
      </c>
      <c r="C55" s="6">
        <v>6433</v>
      </c>
      <c r="D55" s="5" t="s">
        <v>21</v>
      </c>
      <c r="E55" s="3">
        <v>2.95</v>
      </c>
      <c r="F55" s="2">
        <v>1500</v>
      </c>
      <c r="G55" s="3">
        <f t="shared" si="1"/>
        <v>4425</v>
      </c>
      <c r="H55" s="1">
        <v>15</v>
      </c>
      <c r="I55" s="4">
        <v>40817</v>
      </c>
      <c r="J55" s="4">
        <v>40826</v>
      </c>
    </row>
    <row r="56" spans="1:10">
      <c r="A56" t="s">
        <v>3</v>
      </c>
      <c r="B56" t="s">
        <v>67</v>
      </c>
      <c r="C56" s="1">
        <v>5166</v>
      </c>
      <c r="D56" t="s">
        <v>14</v>
      </c>
      <c r="E56" s="3">
        <v>1.25</v>
      </c>
      <c r="F56" s="2">
        <v>5650</v>
      </c>
      <c r="G56" s="3">
        <f t="shared" si="1"/>
        <v>7062.5</v>
      </c>
      <c r="H56" s="11">
        <v>30</v>
      </c>
      <c r="I56" s="4">
        <v>40817</v>
      </c>
      <c r="J56" s="4">
        <v>40822</v>
      </c>
    </row>
    <row r="57" spans="1:10">
      <c r="A57" s="5" t="s">
        <v>7</v>
      </c>
      <c r="B57" t="s">
        <v>68</v>
      </c>
      <c r="C57" s="6">
        <v>1122</v>
      </c>
      <c r="D57" s="5" t="s">
        <v>4</v>
      </c>
      <c r="E57" s="7">
        <v>4.25</v>
      </c>
      <c r="F57" s="8">
        <v>18000</v>
      </c>
      <c r="G57" s="7">
        <f t="shared" si="1"/>
        <v>76500</v>
      </c>
      <c r="H57" s="11">
        <v>30</v>
      </c>
      <c r="I57" s="9">
        <v>40817</v>
      </c>
      <c r="J57" s="9">
        <v>40824</v>
      </c>
    </row>
    <row r="58" spans="1:10">
      <c r="A58" s="5" t="s">
        <v>2</v>
      </c>
      <c r="B58" t="s">
        <v>69</v>
      </c>
      <c r="C58" s="6">
        <v>9399</v>
      </c>
      <c r="D58" s="5" t="s">
        <v>6</v>
      </c>
      <c r="E58" s="7">
        <v>3.65</v>
      </c>
      <c r="F58" s="8">
        <v>1450</v>
      </c>
      <c r="G58" s="7">
        <f t="shared" si="1"/>
        <v>5292.5</v>
      </c>
      <c r="H58" s="1">
        <v>45</v>
      </c>
      <c r="I58" s="9">
        <v>40819</v>
      </c>
      <c r="J58" s="9">
        <v>40824</v>
      </c>
    </row>
    <row r="59" spans="1:10">
      <c r="A59" t="s">
        <v>1</v>
      </c>
      <c r="B59" t="s">
        <v>70</v>
      </c>
      <c r="C59" s="6">
        <v>6489</v>
      </c>
      <c r="D59" s="5" t="s">
        <v>21</v>
      </c>
      <c r="E59" s="3">
        <v>3</v>
      </c>
      <c r="F59" s="2">
        <v>1100</v>
      </c>
      <c r="G59" s="3">
        <f t="shared" si="1"/>
        <v>3300</v>
      </c>
      <c r="H59" s="11">
        <v>25</v>
      </c>
      <c r="I59" s="4">
        <v>40821</v>
      </c>
      <c r="J59" s="4">
        <v>40826</v>
      </c>
    </row>
    <row r="60" spans="1:10">
      <c r="A60" s="5" t="s">
        <v>2</v>
      </c>
      <c r="B60" t="s">
        <v>71</v>
      </c>
      <c r="C60" s="6">
        <v>9399</v>
      </c>
      <c r="D60" s="5" t="s">
        <v>6</v>
      </c>
      <c r="E60" s="7">
        <v>3.65</v>
      </c>
      <c r="F60" s="8">
        <v>1985</v>
      </c>
      <c r="G60" s="7">
        <f t="shared" si="1"/>
        <v>7245.25</v>
      </c>
      <c r="H60" s="1">
        <v>45</v>
      </c>
      <c r="I60" s="9">
        <v>40821</v>
      </c>
      <c r="J60" s="9">
        <v>40827</v>
      </c>
    </row>
    <row r="61" spans="1:10">
      <c r="A61" s="5" t="s">
        <v>1</v>
      </c>
      <c r="B61" t="s">
        <v>72</v>
      </c>
      <c r="C61" s="6">
        <v>4111</v>
      </c>
      <c r="D61" s="5" t="s">
        <v>5</v>
      </c>
      <c r="E61" s="7">
        <v>3.55</v>
      </c>
      <c r="F61" s="8">
        <v>4600</v>
      </c>
      <c r="G61" s="7">
        <f t="shared" si="1"/>
        <v>16330</v>
      </c>
      <c r="H61" s="11">
        <v>25</v>
      </c>
      <c r="I61" s="9">
        <v>40821</v>
      </c>
      <c r="J61" s="9">
        <v>40835</v>
      </c>
    </row>
    <row r="62" spans="1:10">
      <c r="A62" s="10" t="s">
        <v>2</v>
      </c>
      <c r="B62" t="s">
        <v>73</v>
      </c>
      <c r="C62" s="6">
        <v>4569</v>
      </c>
      <c r="D62" s="5" t="s">
        <v>5</v>
      </c>
      <c r="E62" s="3">
        <v>3.5</v>
      </c>
      <c r="F62" s="2">
        <v>3900</v>
      </c>
      <c r="G62" s="3">
        <f t="shared" si="1"/>
        <v>13650</v>
      </c>
      <c r="H62" s="1">
        <v>45</v>
      </c>
      <c r="I62" s="4">
        <v>40821</v>
      </c>
      <c r="J62" s="4">
        <v>40826</v>
      </c>
    </row>
    <row r="63" spans="1:10">
      <c r="A63" t="s">
        <v>10</v>
      </c>
      <c r="B63" t="s">
        <v>74</v>
      </c>
      <c r="C63" s="6">
        <v>6431</v>
      </c>
      <c r="D63" s="5" t="s">
        <v>21</v>
      </c>
      <c r="E63" s="3">
        <v>2.85</v>
      </c>
      <c r="F63" s="2">
        <v>1250</v>
      </c>
      <c r="G63" s="3">
        <f t="shared" si="1"/>
        <v>3562.5</v>
      </c>
      <c r="H63" s="11">
        <v>30</v>
      </c>
      <c r="I63" s="4">
        <v>40821</v>
      </c>
      <c r="J63" s="4">
        <v>40826</v>
      </c>
    </row>
    <row r="64" spans="1:10">
      <c r="A64" s="5" t="s">
        <v>2</v>
      </c>
      <c r="B64" t="s">
        <v>75</v>
      </c>
      <c r="C64" s="6">
        <v>9399</v>
      </c>
      <c r="D64" s="5" t="s">
        <v>6</v>
      </c>
      <c r="E64" s="7">
        <v>3.65</v>
      </c>
      <c r="F64" s="8">
        <v>1470</v>
      </c>
      <c r="G64" s="7">
        <f t="shared" si="1"/>
        <v>5365.5</v>
      </c>
      <c r="H64" s="1">
        <v>45</v>
      </c>
      <c r="I64" s="9">
        <v>40823</v>
      </c>
      <c r="J64" s="9">
        <v>40828</v>
      </c>
    </row>
    <row r="65" spans="1:10">
      <c r="A65" s="10" t="s">
        <v>2</v>
      </c>
      <c r="B65" t="s">
        <v>76</v>
      </c>
      <c r="C65" s="1">
        <v>5454</v>
      </c>
      <c r="D65" t="s">
        <v>12</v>
      </c>
      <c r="E65" s="3">
        <v>220</v>
      </c>
      <c r="F65" s="2">
        <v>550</v>
      </c>
      <c r="G65" s="3">
        <f t="shared" si="1"/>
        <v>121000</v>
      </c>
      <c r="H65" s="1">
        <v>45</v>
      </c>
      <c r="I65" s="4">
        <v>40825</v>
      </c>
      <c r="J65" s="4">
        <v>40830</v>
      </c>
    </row>
    <row r="66" spans="1:10">
      <c r="A66" t="s">
        <v>1</v>
      </c>
      <c r="B66" t="s">
        <v>77</v>
      </c>
      <c r="C66" s="6">
        <v>6489</v>
      </c>
      <c r="D66" s="5" t="s">
        <v>21</v>
      </c>
      <c r="E66" s="3">
        <v>3</v>
      </c>
      <c r="F66" s="2">
        <v>900</v>
      </c>
      <c r="G66" s="3">
        <f t="shared" si="1"/>
        <v>2700</v>
      </c>
      <c r="H66" s="11">
        <v>25</v>
      </c>
      <c r="I66" s="4">
        <v>40826</v>
      </c>
      <c r="J66" s="4">
        <v>40834</v>
      </c>
    </row>
    <row r="67" spans="1:10">
      <c r="A67" t="s">
        <v>8</v>
      </c>
      <c r="B67" t="s">
        <v>78</v>
      </c>
      <c r="C67" s="6">
        <v>1243</v>
      </c>
      <c r="D67" s="5" t="s">
        <v>4</v>
      </c>
      <c r="E67" s="3">
        <v>4.25</v>
      </c>
      <c r="F67" s="2">
        <v>10500</v>
      </c>
      <c r="G67" s="7">
        <f t="shared" si="1"/>
        <v>44625</v>
      </c>
      <c r="H67" s="11">
        <v>30</v>
      </c>
      <c r="I67" s="4">
        <v>40826</v>
      </c>
      <c r="J67" s="4">
        <v>40833</v>
      </c>
    </row>
    <row r="68" spans="1:10">
      <c r="A68" t="s">
        <v>9</v>
      </c>
      <c r="B68" t="s">
        <v>96</v>
      </c>
      <c r="C68" s="1">
        <v>8008</v>
      </c>
      <c r="D68" t="s">
        <v>18</v>
      </c>
      <c r="E68" s="3">
        <v>645</v>
      </c>
      <c r="F68" s="2">
        <v>100</v>
      </c>
      <c r="G68" s="3">
        <f t="shared" ref="G68:G97" si="2">E68*F68</f>
        <v>64500</v>
      </c>
      <c r="H68" s="11">
        <v>30</v>
      </c>
      <c r="I68" s="4">
        <v>40826</v>
      </c>
      <c r="J68" s="4">
        <v>40837</v>
      </c>
    </row>
    <row r="69" spans="1:10">
      <c r="A69" t="s">
        <v>10</v>
      </c>
      <c r="B69" t="s">
        <v>97</v>
      </c>
      <c r="C69" s="1">
        <v>7258</v>
      </c>
      <c r="D69" t="s">
        <v>19</v>
      </c>
      <c r="E69" s="3">
        <v>100.5</v>
      </c>
      <c r="F69" s="2">
        <v>90</v>
      </c>
      <c r="G69" s="3">
        <f t="shared" si="2"/>
        <v>9045</v>
      </c>
      <c r="H69" s="11">
        <v>30</v>
      </c>
      <c r="I69" s="4">
        <v>40826</v>
      </c>
      <c r="J69" s="4">
        <v>40833</v>
      </c>
    </row>
    <row r="70" spans="1:10">
      <c r="A70" t="s">
        <v>10</v>
      </c>
      <c r="B70" t="s">
        <v>98</v>
      </c>
      <c r="C70" s="1">
        <v>8148</v>
      </c>
      <c r="D70" t="s">
        <v>18</v>
      </c>
      <c r="E70" s="3">
        <v>655.5</v>
      </c>
      <c r="F70" s="2">
        <v>125</v>
      </c>
      <c r="G70" s="3">
        <f t="shared" si="2"/>
        <v>81937.5</v>
      </c>
      <c r="H70" s="11">
        <v>30</v>
      </c>
      <c r="I70" s="4">
        <v>40826</v>
      </c>
      <c r="J70" s="4">
        <v>40833</v>
      </c>
    </row>
    <row r="71" spans="1:10">
      <c r="A71" s="5" t="s">
        <v>7</v>
      </c>
      <c r="B71" t="s">
        <v>99</v>
      </c>
      <c r="C71" s="6">
        <v>1122</v>
      </c>
      <c r="D71" s="5" t="s">
        <v>4</v>
      </c>
      <c r="E71" s="7">
        <v>4.25</v>
      </c>
      <c r="F71" s="8">
        <v>17000</v>
      </c>
      <c r="G71" s="7">
        <f t="shared" si="2"/>
        <v>72250</v>
      </c>
      <c r="H71" s="11">
        <v>30</v>
      </c>
      <c r="I71" s="9">
        <v>40827</v>
      </c>
      <c r="J71" s="9">
        <v>40835</v>
      </c>
    </row>
    <row r="72" spans="1:10">
      <c r="A72" s="5" t="s">
        <v>3</v>
      </c>
      <c r="B72" t="s">
        <v>100</v>
      </c>
      <c r="C72" s="6">
        <v>6321</v>
      </c>
      <c r="D72" s="5" t="s">
        <v>21</v>
      </c>
      <c r="E72" s="7">
        <v>2.4500000000000002</v>
      </c>
      <c r="F72" s="8">
        <v>1250</v>
      </c>
      <c r="G72" s="7">
        <f t="shared" si="2"/>
        <v>3062.5</v>
      </c>
      <c r="H72" s="11">
        <v>30</v>
      </c>
      <c r="I72" s="9">
        <v>40828</v>
      </c>
      <c r="J72" s="9">
        <v>40837</v>
      </c>
    </row>
    <row r="73" spans="1:10">
      <c r="A73" t="s">
        <v>8</v>
      </c>
      <c r="B73" t="s">
        <v>101</v>
      </c>
      <c r="C73" s="6">
        <v>4224</v>
      </c>
      <c r="D73" s="5" t="s">
        <v>5</v>
      </c>
      <c r="E73" s="3">
        <v>3.95</v>
      </c>
      <c r="F73" s="2">
        <v>4500</v>
      </c>
      <c r="G73" s="3">
        <f t="shared" si="2"/>
        <v>17775</v>
      </c>
      <c r="H73" s="11">
        <v>30</v>
      </c>
      <c r="I73" s="4">
        <v>40831</v>
      </c>
      <c r="J73" s="4">
        <v>40836</v>
      </c>
    </row>
    <row r="74" spans="1:10">
      <c r="A74" s="10" t="s">
        <v>2</v>
      </c>
      <c r="B74" t="s">
        <v>102</v>
      </c>
      <c r="C74" s="1">
        <v>5454</v>
      </c>
      <c r="D74" t="s">
        <v>12</v>
      </c>
      <c r="E74" s="3">
        <v>220</v>
      </c>
      <c r="F74" s="2">
        <v>500</v>
      </c>
      <c r="G74" s="3">
        <f t="shared" si="2"/>
        <v>110000</v>
      </c>
      <c r="H74" s="1">
        <v>45</v>
      </c>
      <c r="I74" s="4">
        <v>40831</v>
      </c>
      <c r="J74" s="4">
        <v>40836</v>
      </c>
    </row>
    <row r="75" spans="1:10">
      <c r="A75" t="s">
        <v>10</v>
      </c>
      <c r="B75" t="s">
        <v>103</v>
      </c>
      <c r="C75" s="1">
        <v>7258</v>
      </c>
      <c r="D75" t="s">
        <v>19</v>
      </c>
      <c r="E75" s="3">
        <v>100.5</v>
      </c>
      <c r="F75" s="2">
        <v>100</v>
      </c>
      <c r="G75" s="3">
        <f t="shared" si="2"/>
        <v>10050</v>
      </c>
      <c r="H75" s="11">
        <v>30</v>
      </c>
      <c r="I75" s="4">
        <v>40831</v>
      </c>
      <c r="J75" s="4">
        <v>40840</v>
      </c>
    </row>
    <row r="76" spans="1:10">
      <c r="A76" t="s">
        <v>9</v>
      </c>
      <c r="B76" t="s">
        <v>104</v>
      </c>
      <c r="C76" s="1">
        <v>8008</v>
      </c>
      <c r="D76" t="s">
        <v>18</v>
      </c>
      <c r="E76" s="3">
        <v>645</v>
      </c>
      <c r="F76" s="2">
        <v>150</v>
      </c>
      <c r="G76" s="3">
        <f t="shared" si="2"/>
        <v>96750</v>
      </c>
      <c r="H76" s="11">
        <v>30</v>
      </c>
      <c r="I76" s="4">
        <v>40831</v>
      </c>
      <c r="J76" s="4">
        <v>40842</v>
      </c>
    </row>
    <row r="77" spans="1:10">
      <c r="A77" t="s">
        <v>8</v>
      </c>
      <c r="B77" t="s">
        <v>105</v>
      </c>
      <c r="C77" s="1">
        <v>5417</v>
      </c>
      <c r="D77" t="s">
        <v>12</v>
      </c>
      <c r="E77" s="12">
        <v>255</v>
      </c>
      <c r="F77" s="2">
        <v>500</v>
      </c>
      <c r="G77" s="3">
        <f t="shared" si="2"/>
        <v>127500</v>
      </c>
      <c r="H77" s="11">
        <v>30</v>
      </c>
      <c r="I77" s="4">
        <v>40836</v>
      </c>
      <c r="J77" s="4">
        <v>40843</v>
      </c>
    </row>
    <row r="78" spans="1:10">
      <c r="A78" t="s">
        <v>10</v>
      </c>
      <c r="B78" t="s">
        <v>106</v>
      </c>
      <c r="C78" s="1">
        <v>7258</v>
      </c>
      <c r="D78" t="s">
        <v>19</v>
      </c>
      <c r="E78" s="3">
        <v>100.5</v>
      </c>
      <c r="F78" s="2">
        <v>95</v>
      </c>
      <c r="G78" s="3">
        <f t="shared" si="2"/>
        <v>9547.5</v>
      </c>
      <c r="H78" s="11">
        <v>30</v>
      </c>
      <c r="I78" s="4">
        <v>40836</v>
      </c>
      <c r="J78" s="4">
        <v>40845</v>
      </c>
    </row>
    <row r="79" spans="1:10">
      <c r="A79" t="s">
        <v>8</v>
      </c>
      <c r="B79" t="s">
        <v>107</v>
      </c>
      <c r="C79" s="1">
        <v>5634</v>
      </c>
      <c r="D79" t="s">
        <v>13</v>
      </c>
      <c r="E79" s="3">
        <v>185</v>
      </c>
      <c r="F79" s="2">
        <v>150</v>
      </c>
      <c r="G79" s="3">
        <f t="shared" si="2"/>
        <v>27750</v>
      </c>
      <c r="H79" s="11">
        <v>30</v>
      </c>
      <c r="I79" s="4">
        <v>40841</v>
      </c>
      <c r="J79" s="4">
        <v>40850</v>
      </c>
    </row>
    <row r="80" spans="1:10">
      <c r="A80" s="10" t="s">
        <v>2</v>
      </c>
      <c r="B80" t="s">
        <v>108</v>
      </c>
      <c r="C80" s="1">
        <v>5275</v>
      </c>
      <c r="D80" t="s">
        <v>20</v>
      </c>
      <c r="E80" s="3">
        <v>1</v>
      </c>
      <c r="F80" s="2">
        <v>25000</v>
      </c>
      <c r="G80" s="3">
        <f t="shared" si="2"/>
        <v>25000</v>
      </c>
      <c r="H80" s="1">
        <v>45</v>
      </c>
      <c r="I80" s="4">
        <v>40841</v>
      </c>
      <c r="J80" s="4">
        <v>40846</v>
      </c>
    </row>
    <row r="81" spans="1:10">
      <c r="A81" s="5" t="s">
        <v>3</v>
      </c>
      <c r="B81" t="s">
        <v>109</v>
      </c>
      <c r="C81" s="6">
        <v>6321</v>
      </c>
      <c r="D81" s="5" t="s">
        <v>21</v>
      </c>
      <c r="E81" s="7">
        <v>2.4500000000000002</v>
      </c>
      <c r="F81" s="8">
        <v>1500</v>
      </c>
      <c r="G81" s="7">
        <f t="shared" si="2"/>
        <v>3675.0000000000005</v>
      </c>
      <c r="H81" s="11">
        <v>30</v>
      </c>
      <c r="I81" s="9">
        <v>40841</v>
      </c>
      <c r="J81" s="9">
        <v>40849</v>
      </c>
    </row>
    <row r="82" spans="1:10">
      <c r="A82" t="s">
        <v>3</v>
      </c>
      <c r="B82" t="s">
        <v>110</v>
      </c>
      <c r="C82" s="1">
        <v>5689</v>
      </c>
      <c r="D82" t="s">
        <v>13</v>
      </c>
      <c r="E82" s="3">
        <v>175</v>
      </c>
      <c r="F82" s="2">
        <v>155</v>
      </c>
      <c r="G82" s="3">
        <f t="shared" si="2"/>
        <v>27125</v>
      </c>
      <c r="H82" s="11">
        <v>30</v>
      </c>
      <c r="I82" s="4">
        <v>40841</v>
      </c>
      <c r="J82" s="4">
        <v>40850</v>
      </c>
    </row>
    <row r="83" spans="1:10">
      <c r="A83" s="5" t="s">
        <v>7</v>
      </c>
      <c r="B83" t="s">
        <v>111</v>
      </c>
      <c r="C83" s="6">
        <v>1122</v>
      </c>
      <c r="D83" s="5" t="s">
        <v>4</v>
      </c>
      <c r="E83" s="7">
        <v>4.25</v>
      </c>
      <c r="F83" s="8">
        <v>17500</v>
      </c>
      <c r="G83" s="7">
        <f t="shared" si="2"/>
        <v>74375</v>
      </c>
      <c r="H83" s="11">
        <v>30</v>
      </c>
      <c r="I83" s="9">
        <v>40841</v>
      </c>
      <c r="J83" s="9">
        <v>40850</v>
      </c>
    </row>
    <row r="84" spans="1:10">
      <c r="A84" t="s">
        <v>9</v>
      </c>
      <c r="B84" t="s">
        <v>112</v>
      </c>
      <c r="C84" s="1">
        <v>5677</v>
      </c>
      <c r="D84" t="s">
        <v>13</v>
      </c>
      <c r="E84" s="3">
        <v>195</v>
      </c>
      <c r="F84" s="2">
        <v>130</v>
      </c>
      <c r="G84" s="3">
        <f t="shared" si="2"/>
        <v>25350</v>
      </c>
      <c r="H84" s="11">
        <v>30</v>
      </c>
      <c r="I84" s="4">
        <v>40844</v>
      </c>
      <c r="J84" s="4">
        <v>40854</v>
      </c>
    </row>
    <row r="85" spans="1:10">
      <c r="A85" t="s">
        <v>9</v>
      </c>
      <c r="B85" t="s">
        <v>113</v>
      </c>
      <c r="C85" s="1">
        <v>8008</v>
      </c>
      <c r="D85" t="s">
        <v>18</v>
      </c>
      <c r="E85" s="3">
        <v>645</v>
      </c>
      <c r="F85" s="2">
        <v>120</v>
      </c>
      <c r="G85" s="3">
        <f t="shared" si="2"/>
        <v>77400</v>
      </c>
      <c r="H85" s="11">
        <v>30</v>
      </c>
      <c r="I85" s="4">
        <v>40844</v>
      </c>
      <c r="J85" s="4">
        <v>40851</v>
      </c>
    </row>
    <row r="86" spans="1:10">
      <c r="A86" t="s">
        <v>1</v>
      </c>
      <c r="B86" t="s">
        <v>114</v>
      </c>
      <c r="C86" s="6">
        <v>6489</v>
      </c>
      <c r="D86" s="5" t="s">
        <v>21</v>
      </c>
      <c r="E86" s="3">
        <v>3</v>
      </c>
      <c r="F86" s="2">
        <v>1050</v>
      </c>
      <c r="G86" s="3">
        <f t="shared" si="2"/>
        <v>3150</v>
      </c>
      <c r="H86" s="11">
        <v>25</v>
      </c>
      <c r="I86" s="4">
        <v>40845</v>
      </c>
      <c r="J86" s="4">
        <v>40857</v>
      </c>
    </row>
    <row r="87" spans="1:10">
      <c r="A87" t="s">
        <v>8</v>
      </c>
      <c r="B87" t="s">
        <v>115</v>
      </c>
      <c r="C87" s="1">
        <v>5634</v>
      </c>
      <c r="D87" t="s">
        <v>13</v>
      </c>
      <c r="E87" s="3">
        <v>185</v>
      </c>
      <c r="F87" s="2">
        <v>140</v>
      </c>
      <c r="G87" s="3">
        <f t="shared" si="2"/>
        <v>25900</v>
      </c>
      <c r="H87" s="11">
        <v>30</v>
      </c>
      <c r="I87" s="4">
        <v>40845</v>
      </c>
      <c r="J87" s="4">
        <v>40851</v>
      </c>
    </row>
    <row r="88" spans="1:10">
      <c r="A88" t="s">
        <v>10</v>
      </c>
      <c r="B88" t="s">
        <v>116</v>
      </c>
      <c r="C88" s="1">
        <v>9977</v>
      </c>
      <c r="D88" t="s">
        <v>15</v>
      </c>
      <c r="E88" s="3">
        <v>1</v>
      </c>
      <c r="F88" s="2">
        <v>525</v>
      </c>
      <c r="G88" s="3">
        <f t="shared" si="2"/>
        <v>525</v>
      </c>
      <c r="H88" s="11">
        <v>30</v>
      </c>
      <c r="I88" s="4">
        <v>40848</v>
      </c>
      <c r="J88" s="4">
        <v>40854</v>
      </c>
    </row>
    <row r="89" spans="1:10">
      <c r="A89" t="s">
        <v>10</v>
      </c>
      <c r="B89" t="s">
        <v>117</v>
      </c>
      <c r="C89" s="1">
        <v>9955</v>
      </c>
      <c r="D89" t="s">
        <v>17</v>
      </c>
      <c r="E89" s="3">
        <v>0.55000000000000004</v>
      </c>
      <c r="F89" s="2">
        <v>150</v>
      </c>
      <c r="G89" s="3">
        <f t="shared" si="2"/>
        <v>82.5</v>
      </c>
      <c r="H89" s="11">
        <v>30</v>
      </c>
      <c r="I89" s="4">
        <v>40848</v>
      </c>
      <c r="J89" s="4">
        <v>40853</v>
      </c>
    </row>
    <row r="90" spans="1:10">
      <c r="A90" t="s">
        <v>3</v>
      </c>
      <c r="B90" t="s">
        <v>118</v>
      </c>
      <c r="C90" s="1">
        <v>5689</v>
      </c>
      <c r="D90" t="s">
        <v>13</v>
      </c>
      <c r="E90" s="3">
        <v>175</v>
      </c>
      <c r="F90" s="2">
        <v>150</v>
      </c>
      <c r="G90" s="3">
        <f t="shared" si="2"/>
        <v>26250</v>
      </c>
      <c r="H90" s="11">
        <v>30</v>
      </c>
      <c r="I90" s="4">
        <v>40848</v>
      </c>
      <c r="J90" s="4">
        <v>40856</v>
      </c>
    </row>
    <row r="91" spans="1:10">
      <c r="A91" t="s">
        <v>3</v>
      </c>
      <c r="B91" t="s">
        <v>119</v>
      </c>
      <c r="C91" s="1">
        <v>7268</v>
      </c>
      <c r="D91" t="s">
        <v>19</v>
      </c>
      <c r="E91" s="3">
        <v>95</v>
      </c>
      <c r="F91" s="2">
        <v>110</v>
      </c>
      <c r="G91" s="3">
        <f t="shared" si="2"/>
        <v>10450</v>
      </c>
      <c r="H91" s="11">
        <v>30</v>
      </c>
      <c r="I91" s="4">
        <v>40848</v>
      </c>
      <c r="J91" s="4">
        <v>40859</v>
      </c>
    </row>
    <row r="92" spans="1:10">
      <c r="A92" t="s">
        <v>9</v>
      </c>
      <c r="B92" t="s">
        <v>120</v>
      </c>
      <c r="C92" s="1">
        <v>5677</v>
      </c>
      <c r="D92" t="s">
        <v>13</v>
      </c>
      <c r="E92" s="3">
        <v>195</v>
      </c>
      <c r="F92" s="2">
        <v>120</v>
      </c>
      <c r="G92" s="3">
        <f t="shared" si="2"/>
        <v>23400</v>
      </c>
      <c r="H92" s="11">
        <v>30</v>
      </c>
      <c r="I92" s="4">
        <v>40849</v>
      </c>
      <c r="J92" s="4">
        <v>40860</v>
      </c>
    </row>
    <row r="93" spans="1:10">
      <c r="A93" t="s">
        <v>10</v>
      </c>
      <c r="B93" t="s">
        <v>121</v>
      </c>
      <c r="C93" s="1">
        <v>9967</v>
      </c>
      <c r="D93" t="s">
        <v>16</v>
      </c>
      <c r="E93" s="3">
        <v>0.85</v>
      </c>
      <c r="F93" s="2">
        <v>550</v>
      </c>
      <c r="G93" s="3">
        <f t="shared" si="2"/>
        <v>467.5</v>
      </c>
      <c r="H93" s="11">
        <v>30</v>
      </c>
      <c r="I93" s="4">
        <v>40852</v>
      </c>
      <c r="J93" s="4">
        <v>40858</v>
      </c>
    </row>
    <row r="94" spans="1:10">
      <c r="A94" t="s">
        <v>3</v>
      </c>
      <c r="B94" t="s">
        <v>122</v>
      </c>
      <c r="C94" s="1">
        <v>7268</v>
      </c>
      <c r="D94" t="s">
        <v>19</v>
      </c>
      <c r="E94" s="3">
        <v>95</v>
      </c>
      <c r="F94" s="2">
        <v>105</v>
      </c>
      <c r="G94" s="3">
        <f t="shared" si="2"/>
        <v>9975</v>
      </c>
      <c r="H94" s="11">
        <v>30</v>
      </c>
      <c r="I94" s="4">
        <v>40852</v>
      </c>
      <c r="J94" s="4">
        <v>40863</v>
      </c>
    </row>
    <row r="95" spans="1:10">
      <c r="A95" t="s">
        <v>3</v>
      </c>
      <c r="B95" t="s">
        <v>123</v>
      </c>
      <c r="C95" s="1">
        <v>5689</v>
      </c>
      <c r="D95" t="s">
        <v>13</v>
      </c>
      <c r="E95" s="3">
        <v>175</v>
      </c>
      <c r="F95" s="2">
        <v>175</v>
      </c>
      <c r="G95" s="3">
        <f t="shared" si="2"/>
        <v>30625</v>
      </c>
      <c r="H95" s="11">
        <v>30</v>
      </c>
      <c r="I95" s="4">
        <v>40852</v>
      </c>
      <c r="J95" s="4">
        <v>40862</v>
      </c>
    </row>
    <row r="96" spans="1:10">
      <c r="A96" t="s">
        <v>9</v>
      </c>
      <c r="B96" t="s">
        <v>124</v>
      </c>
      <c r="C96" s="1">
        <v>5677</v>
      </c>
      <c r="D96" t="s">
        <v>13</v>
      </c>
      <c r="E96" s="3">
        <v>195</v>
      </c>
      <c r="F96" s="2">
        <v>110</v>
      </c>
      <c r="G96" s="3">
        <f t="shared" si="2"/>
        <v>21450</v>
      </c>
      <c r="H96" s="11">
        <v>30</v>
      </c>
      <c r="I96" s="4">
        <v>40852</v>
      </c>
      <c r="J96" s="4">
        <v>40864</v>
      </c>
    </row>
    <row r="97" spans="1:11">
      <c r="A97" t="s">
        <v>10</v>
      </c>
      <c r="B97" t="s">
        <v>125</v>
      </c>
      <c r="C97" s="1">
        <v>9955</v>
      </c>
      <c r="D97" t="s">
        <v>17</v>
      </c>
      <c r="E97" s="3">
        <v>0.55000000000000004</v>
      </c>
      <c r="F97" s="2">
        <v>125</v>
      </c>
      <c r="G97" s="3">
        <f t="shared" si="2"/>
        <v>68.75</v>
      </c>
      <c r="H97" s="11">
        <v>30</v>
      </c>
      <c r="I97" s="4">
        <v>40852</v>
      </c>
      <c r="J97" s="4">
        <v>40857</v>
      </c>
    </row>
    <row r="98" spans="1:11">
      <c r="C98" s="1"/>
      <c r="E98" s="3"/>
      <c r="F98" s="2"/>
      <c r="G98" s="3"/>
      <c r="H98" s="11"/>
      <c r="I98" s="4"/>
      <c r="J98" s="4"/>
    </row>
    <row r="99" spans="1:11">
      <c r="D99" s="1"/>
      <c r="F99" s="3"/>
      <c r="G99" s="2"/>
      <c r="H99" s="3"/>
      <c r="I99" s="11"/>
      <c r="J99" s="4"/>
      <c r="K99" s="4"/>
    </row>
    <row r="100" spans="1:11">
      <c r="D100" s="1"/>
      <c r="F100" s="3"/>
      <c r="G100" s="2"/>
      <c r="H100" s="3"/>
      <c r="I100" s="11"/>
      <c r="J100" s="4"/>
      <c r="K100" s="4"/>
    </row>
    <row r="101" spans="1:11">
      <c r="B101" s="33" t="s">
        <v>153</v>
      </c>
      <c r="C101" s="33" t="s">
        <v>152</v>
      </c>
    </row>
    <row r="102" spans="1:11" ht="15">
      <c r="A102" s="69" t="s">
        <v>163</v>
      </c>
      <c r="B102" s="37"/>
      <c r="C102" s="38"/>
    </row>
    <row r="103" spans="1:11" ht="15">
      <c r="A103" s="70" t="s">
        <v>164</v>
      </c>
      <c r="B103" s="39"/>
      <c r="C103" s="40"/>
    </row>
    <row r="104" spans="1:11" ht="15">
      <c r="A104" s="70" t="s">
        <v>166</v>
      </c>
      <c r="B104" s="41"/>
      <c r="C104" s="42"/>
    </row>
    <row r="105" spans="1:11" ht="15">
      <c r="A105" s="70" t="s">
        <v>161</v>
      </c>
      <c r="B105" s="43"/>
      <c r="C105" s="44"/>
    </row>
    <row r="106" spans="1:11" ht="15">
      <c r="A106" s="70" t="s">
        <v>165</v>
      </c>
      <c r="B106" s="43"/>
      <c r="C106" s="44"/>
    </row>
    <row r="107" spans="1:11" ht="15">
      <c r="A107" s="70" t="s">
        <v>160</v>
      </c>
      <c r="B107" s="43"/>
      <c r="C107" s="44"/>
    </row>
    <row r="108" spans="1:11" ht="15">
      <c r="A108" s="70" t="s">
        <v>126</v>
      </c>
      <c r="B108" s="43"/>
      <c r="C108" s="44"/>
    </row>
    <row r="109" spans="1:11" ht="30">
      <c r="A109" s="71" t="s">
        <v>162</v>
      </c>
      <c r="B109" s="43"/>
      <c r="C109" s="44"/>
    </row>
    <row r="110" spans="1:11" ht="15">
      <c r="A110" s="70" t="s">
        <v>167</v>
      </c>
      <c r="B110" s="41"/>
      <c r="C110" s="42"/>
    </row>
    <row r="111" spans="1:11" ht="30">
      <c r="A111" s="72" t="s">
        <v>168</v>
      </c>
      <c r="B111" s="45"/>
      <c r="C111" s="46"/>
    </row>
    <row r="116" spans="2:3">
      <c r="B116" s="36"/>
      <c r="C116" s="36"/>
    </row>
  </sheetData>
  <sortState xmlns:xlrd2="http://schemas.microsoft.com/office/spreadsheetml/2017/richdata2" ref="A4:J97">
    <sortCondition ref="I7"/>
  </sortState>
  <phoneticPr fontId="0" type="noConversion"/>
  <pageMargins left="0.75" right="0.75" top="1" bottom="1" header="0.5" footer="0.5"/>
  <pageSetup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1"/>
  <sheetViews>
    <sheetView topLeftCell="A101" zoomScale="110" zoomScaleNormal="110" workbookViewId="0">
      <selection activeCell="G33" sqref="G33"/>
    </sheetView>
  </sheetViews>
  <sheetFormatPr defaultColWidth="8.85546875" defaultRowHeight="14.25"/>
  <cols>
    <col min="1" max="1" width="8.42578125" style="19" bestFit="1" customWidth="1"/>
    <col min="2" max="2" width="8.85546875" style="19"/>
    <col min="3" max="3" width="13.140625" style="19" bestFit="1" customWidth="1"/>
    <col min="4" max="4" width="8.42578125" style="19" bestFit="1" customWidth="1"/>
    <col min="5" max="5" width="15.85546875" style="19" bestFit="1" customWidth="1"/>
    <col min="6" max="6" width="8.85546875" style="19"/>
    <col min="7" max="7" width="10.140625" style="19" bestFit="1" customWidth="1"/>
    <col min="8" max="8" width="34.28515625" style="19" bestFit="1" customWidth="1"/>
    <col min="9" max="9" width="8.85546875" style="19"/>
    <col min="10" max="10" width="17.85546875" style="19" bestFit="1" customWidth="1"/>
    <col min="11" max="11" width="23.42578125" style="19" bestFit="1" customWidth="1"/>
    <col min="12" max="12" width="20.42578125" style="19" bestFit="1" customWidth="1"/>
    <col min="13" max="13" width="14.7109375" style="19" bestFit="1" customWidth="1"/>
    <col min="14" max="16384" width="8.85546875" style="19"/>
  </cols>
  <sheetData>
    <row r="1" spans="1:12" ht="15">
      <c r="D1" s="20" t="s">
        <v>154</v>
      </c>
      <c r="L1" s="92"/>
    </row>
    <row r="2" spans="1:12">
      <c r="L2" s="92"/>
    </row>
    <row r="3" spans="1:12" ht="15" thickBot="1">
      <c r="A3" s="21" t="s">
        <v>155</v>
      </c>
      <c r="B3" s="21" t="s">
        <v>136</v>
      </c>
      <c r="C3" s="21" t="s">
        <v>137</v>
      </c>
      <c r="D3" s="21" t="s">
        <v>23</v>
      </c>
      <c r="E3" s="21" t="s">
        <v>24</v>
      </c>
      <c r="F3" s="21" t="s">
        <v>138</v>
      </c>
      <c r="G3" s="21" t="s">
        <v>139</v>
      </c>
      <c r="H3" s="34" t="s">
        <v>157</v>
      </c>
      <c r="J3" s="34" t="s">
        <v>136</v>
      </c>
      <c r="K3" s="34" t="s">
        <v>156</v>
      </c>
    </row>
    <row r="4" spans="1:12" ht="15.75" thickTop="1">
      <c r="A4" s="22">
        <v>1</v>
      </c>
      <c r="B4" s="22">
        <v>4</v>
      </c>
      <c r="C4" s="23" t="s">
        <v>128</v>
      </c>
      <c r="D4" s="22">
        <v>2005</v>
      </c>
      <c r="E4" s="23" t="s">
        <v>140</v>
      </c>
      <c r="F4" s="24">
        <v>229</v>
      </c>
      <c r="G4" s="22">
        <v>20</v>
      </c>
      <c r="H4" s="67">
        <f>SUM(G4*F4)</f>
        <v>4580</v>
      </c>
      <c r="J4" s="52">
        <v>1</v>
      </c>
      <c r="K4" s="68">
        <f>SUMIF(B:B,J4,H:H)</f>
        <v>90281.1</v>
      </c>
    </row>
    <row r="5" spans="1:12" ht="15">
      <c r="A5" s="25">
        <v>2</v>
      </c>
      <c r="B5" s="25">
        <v>8</v>
      </c>
      <c r="C5" s="26" t="s">
        <v>127</v>
      </c>
      <c r="D5" s="25">
        <v>8500</v>
      </c>
      <c r="E5" s="26" t="s">
        <v>143</v>
      </c>
      <c r="F5" s="27">
        <v>849.95</v>
      </c>
      <c r="G5" s="25">
        <v>28</v>
      </c>
      <c r="H5" s="67">
        <f t="shared" ref="H5:H68" si="0">SUM(G5*F5)</f>
        <v>23798.600000000002</v>
      </c>
      <c r="J5" s="53">
        <v>2</v>
      </c>
      <c r="K5" s="68">
        <f>SUMIF(B:B,J5,H:H)</f>
        <v>54262.7</v>
      </c>
    </row>
    <row r="6" spans="1:12" ht="15">
      <c r="A6" s="25">
        <v>3</v>
      </c>
      <c r="B6" s="25">
        <v>3</v>
      </c>
      <c r="C6" s="26" t="s">
        <v>129</v>
      </c>
      <c r="D6" s="25">
        <v>8500</v>
      </c>
      <c r="E6" s="26" t="s">
        <v>143</v>
      </c>
      <c r="F6" s="27">
        <v>849.95</v>
      </c>
      <c r="G6" s="25">
        <v>27</v>
      </c>
      <c r="H6" s="67">
        <f t="shared" si="0"/>
        <v>22948.65</v>
      </c>
      <c r="J6" s="53">
        <v>3</v>
      </c>
      <c r="K6" s="68">
        <f t="shared" ref="K6:K11" si="1">SUMIF(B:B,J6,H:H)</f>
        <v>90051.25</v>
      </c>
    </row>
    <row r="7" spans="1:12" ht="15">
      <c r="A7" s="25">
        <v>4</v>
      </c>
      <c r="B7" s="25">
        <v>3</v>
      </c>
      <c r="C7" s="26" t="s">
        <v>129</v>
      </c>
      <c r="D7" s="25">
        <v>3006</v>
      </c>
      <c r="E7" s="26" t="s">
        <v>141</v>
      </c>
      <c r="F7" s="27">
        <v>19.95</v>
      </c>
      <c r="G7" s="25">
        <v>33</v>
      </c>
      <c r="H7" s="67">
        <f t="shared" si="0"/>
        <v>658.35</v>
      </c>
      <c r="J7" s="53">
        <v>4</v>
      </c>
      <c r="K7" s="68">
        <f t="shared" si="1"/>
        <v>75498.75</v>
      </c>
    </row>
    <row r="8" spans="1:12" ht="15">
      <c r="A8" s="25">
        <v>5</v>
      </c>
      <c r="B8" s="25">
        <v>1</v>
      </c>
      <c r="C8" s="26" t="s">
        <v>129</v>
      </c>
      <c r="D8" s="25">
        <v>3006</v>
      </c>
      <c r="E8" s="26" t="s">
        <v>141</v>
      </c>
      <c r="F8" s="27">
        <v>19.95</v>
      </c>
      <c r="G8" s="25">
        <v>39</v>
      </c>
      <c r="H8" s="67">
        <f t="shared" si="0"/>
        <v>778.05</v>
      </c>
      <c r="J8" s="53">
        <v>5</v>
      </c>
      <c r="K8" s="68">
        <f t="shared" si="1"/>
        <v>158334</v>
      </c>
    </row>
    <row r="9" spans="1:12" ht="15">
      <c r="A9" s="25">
        <v>6</v>
      </c>
      <c r="B9" s="25">
        <v>6</v>
      </c>
      <c r="C9" s="26" t="s">
        <v>127</v>
      </c>
      <c r="D9" s="25">
        <v>6050</v>
      </c>
      <c r="E9" s="26" t="s">
        <v>142</v>
      </c>
      <c r="F9" s="27">
        <v>8.9499999999999993</v>
      </c>
      <c r="G9" s="25">
        <v>44</v>
      </c>
      <c r="H9" s="67">
        <f t="shared" si="0"/>
        <v>393.79999999999995</v>
      </c>
      <c r="J9" s="53">
        <v>6</v>
      </c>
      <c r="K9" s="68">
        <f t="shared" si="1"/>
        <v>267648.90000000002</v>
      </c>
    </row>
    <row r="10" spans="1:12" ht="15">
      <c r="A10" s="25">
        <v>7</v>
      </c>
      <c r="B10" s="25">
        <v>7</v>
      </c>
      <c r="C10" s="26" t="s">
        <v>127</v>
      </c>
      <c r="D10" s="25">
        <v>6050</v>
      </c>
      <c r="E10" s="26" t="s">
        <v>142</v>
      </c>
      <c r="F10" s="27">
        <v>8.9499999999999993</v>
      </c>
      <c r="G10" s="25">
        <v>45</v>
      </c>
      <c r="H10" s="67">
        <f t="shared" si="0"/>
        <v>402.74999999999994</v>
      </c>
      <c r="J10" s="53">
        <v>7</v>
      </c>
      <c r="K10" s="68">
        <f t="shared" si="1"/>
        <v>170040.85</v>
      </c>
    </row>
    <row r="11" spans="1:12" ht="15">
      <c r="A11" s="25">
        <v>8</v>
      </c>
      <c r="B11" s="25">
        <v>1</v>
      </c>
      <c r="C11" s="26" t="s">
        <v>129</v>
      </c>
      <c r="D11" s="25">
        <v>8500</v>
      </c>
      <c r="E11" s="26" t="s">
        <v>143</v>
      </c>
      <c r="F11" s="27">
        <v>849.95</v>
      </c>
      <c r="G11" s="25">
        <v>33</v>
      </c>
      <c r="H11" s="67">
        <f t="shared" si="0"/>
        <v>28048.350000000002</v>
      </c>
      <c r="J11" s="54">
        <v>8</v>
      </c>
      <c r="K11" s="68">
        <f>SUMIF(B:B,J11,H:H)</f>
        <v>91435.05</v>
      </c>
    </row>
    <row r="12" spans="1:12" ht="15">
      <c r="A12" s="25">
        <v>9</v>
      </c>
      <c r="B12" s="25">
        <v>8</v>
      </c>
      <c r="C12" s="26" t="s">
        <v>127</v>
      </c>
      <c r="D12" s="25">
        <v>3006</v>
      </c>
      <c r="E12" s="26" t="s">
        <v>141</v>
      </c>
      <c r="F12" s="27">
        <v>19.95</v>
      </c>
      <c r="G12" s="25">
        <v>22</v>
      </c>
      <c r="H12" s="67">
        <f t="shared" si="0"/>
        <v>438.9</v>
      </c>
    </row>
    <row r="13" spans="1:12" ht="15.75" thickBot="1">
      <c r="A13" s="25">
        <v>10</v>
      </c>
      <c r="B13" s="25">
        <v>5</v>
      </c>
      <c r="C13" s="26" t="s">
        <v>128</v>
      </c>
      <c r="D13" s="25">
        <v>2005</v>
      </c>
      <c r="E13" s="26" t="s">
        <v>140</v>
      </c>
      <c r="F13" s="27">
        <v>229</v>
      </c>
      <c r="G13" s="25">
        <v>27</v>
      </c>
      <c r="H13" s="67">
        <f t="shared" si="0"/>
        <v>6183</v>
      </c>
      <c r="J13" s="34" t="s">
        <v>137</v>
      </c>
      <c r="K13" s="34" t="s">
        <v>156</v>
      </c>
    </row>
    <row r="14" spans="1:12" ht="15.75" thickTop="1">
      <c r="A14" s="25">
        <v>11</v>
      </c>
      <c r="B14" s="25">
        <v>5</v>
      </c>
      <c r="C14" s="26" t="s">
        <v>128</v>
      </c>
      <c r="D14" s="25">
        <v>8500</v>
      </c>
      <c r="E14" s="26" t="s">
        <v>143</v>
      </c>
      <c r="F14" s="27">
        <v>849.95</v>
      </c>
      <c r="G14" s="25">
        <v>57</v>
      </c>
      <c r="H14" s="67">
        <f t="shared" si="0"/>
        <v>48447.15</v>
      </c>
      <c r="J14" s="55" t="s">
        <v>129</v>
      </c>
      <c r="K14" s="68">
        <f>SUMIF(C:C,J14,H:H)</f>
        <v>234595.05000000005</v>
      </c>
    </row>
    <row r="15" spans="1:12" ht="15">
      <c r="A15" s="25">
        <v>12</v>
      </c>
      <c r="B15" s="25">
        <v>6</v>
      </c>
      <c r="C15" s="26" t="s">
        <v>127</v>
      </c>
      <c r="D15" s="25">
        <v>3006</v>
      </c>
      <c r="E15" s="26" t="s">
        <v>141</v>
      </c>
      <c r="F15" s="27">
        <v>19.95</v>
      </c>
      <c r="G15" s="25">
        <v>69</v>
      </c>
      <c r="H15" s="67">
        <f t="shared" si="0"/>
        <v>1376.55</v>
      </c>
      <c r="J15" s="56" t="s">
        <v>128</v>
      </c>
      <c r="K15" s="68">
        <f t="shared" ref="K15:K16" si="2">SUMIF(C:C,J15,H:H)</f>
        <v>233832.75</v>
      </c>
    </row>
    <row r="16" spans="1:12" ht="15">
      <c r="A16" s="25">
        <v>13</v>
      </c>
      <c r="B16" s="25">
        <v>6</v>
      </c>
      <c r="C16" s="26" t="s">
        <v>127</v>
      </c>
      <c r="D16" s="25">
        <v>8500</v>
      </c>
      <c r="E16" s="26" t="s">
        <v>143</v>
      </c>
      <c r="F16" s="27">
        <v>849.95</v>
      </c>
      <c r="G16" s="25">
        <v>88</v>
      </c>
      <c r="H16" s="67">
        <f t="shared" si="0"/>
        <v>74795.600000000006</v>
      </c>
      <c r="J16" s="57" t="s">
        <v>127</v>
      </c>
      <c r="K16" s="68">
        <f t="shared" si="2"/>
        <v>529124.80000000005</v>
      </c>
    </row>
    <row r="17" spans="1:13" ht="15">
      <c r="A17" s="25">
        <v>14</v>
      </c>
      <c r="B17" s="25">
        <v>6</v>
      </c>
      <c r="C17" s="26" t="s">
        <v>127</v>
      </c>
      <c r="D17" s="25">
        <v>3006</v>
      </c>
      <c r="E17" s="26" t="s">
        <v>141</v>
      </c>
      <c r="F17" s="27">
        <v>19.95</v>
      </c>
      <c r="G17" s="25">
        <v>52</v>
      </c>
      <c r="H17" s="67">
        <f t="shared" si="0"/>
        <v>1037.3999999999999</v>
      </c>
      <c r="K17" s="28"/>
    </row>
    <row r="18" spans="1:13" ht="15.75" thickBot="1">
      <c r="A18" s="25">
        <v>15</v>
      </c>
      <c r="B18" s="25">
        <v>6</v>
      </c>
      <c r="C18" s="26" t="s">
        <v>127</v>
      </c>
      <c r="D18" s="25">
        <v>8500</v>
      </c>
      <c r="E18" s="26" t="s">
        <v>143</v>
      </c>
      <c r="F18" s="27">
        <v>849.95</v>
      </c>
      <c r="G18" s="25">
        <v>78</v>
      </c>
      <c r="H18" s="67">
        <f t="shared" si="0"/>
        <v>66296.100000000006</v>
      </c>
      <c r="J18" s="35" t="s">
        <v>24</v>
      </c>
      <c r="K18" s="35" t="s">
        <v>159</v>
      </c>
      <c r="L18" s="35" t="s">
        <v>158</v>
      </c>
    </row>
    <row r="19" spans="1:13" ht="15.75" thickTop="1">
      <c r="A19" s="25">
        <v>16</v>
      </c>
      <c r="B19" s="25">
        <v>1</v>
      </c>
      <c r="C19" s="26" t="s">
        <v>129</v>
      </c>
      <c r="D19" s="25">
        <v>2005</v>
      </c>
      <c r="E19" s="26" t="s">
        <v>140</v>
      </c>
      <c r="F19" s="27">
        <v>229</v>
      </c>
      <c r="G19" s="25">
        <v>9</v>
      </c>
      <c r="H19" s="67">
        <f t="shared" si="0"/>
        <v>2061</v>
      </c>
      <c r="J19" s="58" t="s">
        <v>140</v>
      </c>
      <c r="K19" s="64">
        <f>COUNTIF(E:E,J19)</f>
        <v>24</v>
      </c>
      <c r="L19" s="65">
        <f>SUMIF(E:E,J19,G:G)</f>
        <v>609</v>
      </c>
    </row>
    <row r="20" spans="1:13" ht="15">
      <c r="A20" s="25">
        <v>17</v>
      </c>
      <c r="B20" s="25">
        <v>8</v>
      </c>
      <c r="C20" s="26" t="s">
        <v>127</v>
      </c>
      <c r="D20" s="25">
        <v>8500</v>
      </c>
      <c r="E20" s="26" t="s">
        <v>143</v>
      </c>
      <c r="F20" s="27">
        <v>849.95</v>
      </c>
      <c r="G20" s="25">
        <v>32</v>
      </c>
      <c r="H20" s="67">
        <f t="shared" si="0"/>
        <v>27198.400000000001</v>
      </c>
      <c r="J20" s="59" t="s">
        <v>143</v>
      </c>
      <c r="K20" s="64">
        <f t="shared" ref="K20:K22" si="3">COUNTIF(E:E,J20)</f>
        <v>24</v>
      </c>
      <c r="L20" s="65">
        <f t="shared" ref="L20:L22" si="4">SUMIF(E:E,J20,G:G)</f>
        <v>981</v>
      </c>
    </row>
    <row r="21" spans="1:13" ht="15">
      <c r="A21" s="25">
        <v>18</v>
      </c>
      <c r="B21" s="25">
        <v>3</v>
      </c>
      <c r="C21" s="26" t="s">
        <v>129</v>
      </c>
      <c r="D21" s="25">
        <v>6050</v>
      </c>
      <c r="E21" s="26" t="s">
        <v>142</v>
      </c>
      <c r="F21" s="27">
        <v>8.9499999999999993</v>
      </c>
      <c r="G21" s="25">
        <v>25</v>
      </c>
      <c r="H21" s="67">
        <f t="shared" si="0"/>
        <v>223.74999999999997</v>
      </c>
      <c r="J21" s="59" t="s">
        <v>141</v>
      </c>
      <c r="K21" s="64">
        <f t="shared" si="3"/>
        <v>24</v>
      </c>
      <c r="L21" s="65">
        <f t="shared" si="4"/>
        <v>917</v>
      </c>
    </row>
    <row r="22" spans="1:13" ht="15">
      <c r="A22" s="25">
        <v>19</v>
      </c>
      <c r="B22" s="25">
        <v>1</v>
      </c>
      <c r="C22" s="26" t="s">
        <v>129</v>
      </c>
      <c r="D22" s="25">
        <v>2005</v>
      </c>
      <c r="E22" s="26" t="s">
        <v>140</v>
      </c>
      <c r="F22" s="27">
        <v>229</v>
      </c>
      <c r="G22" s="25">
        <v>28</v>
      </c>
      <c r="H22" s="67">
        <f t="shared" si="0"/>
        <v>6412</v>
      </c>
      <c r="J22" s="60" t="s">
        <v>142</v>
      </c>
      <c r="K22" s="64">
        <f t="shared" si="3"/>
        <v>24</v>
      </c>
      <c r="L22" s="65">
        <f t="shared" si="4"/>
        <v>670</v>
      </c>
    </row>
    <row r="23" spans="1:13" ht="15">
      <c r="A23" s="25">
        <v>20</v>
      </c>
      <c r="B23" s="25">
        <v>3</v>
      </c>
      <c r="C23" s="26" t="s">
        <v>129</v>
      </c>
      <c r="D23" s="25">
        <v>3006</v>
      </c>
      <c r="E23" s="26" t="s">
        <v>141</v>
      </c>
      <c r="F23" s="27">
        <v>19.95</v>
      </c>
      <c r="G23" s="25">
        <v>32</v>
      </c>
      <c r="H23" s="67">
        <f t="shared" si="0"/>
        <v>638.4</v>
      </c>
    </row>
    <row r="24" spans="1:13" ht="15.75" thickBot="1">
      <c r="A24" s="25">
        <v>21</v>
      </c>
      <c r="B24" s="25">
        <v>7</v>
      </c>
      <c r="C24" s="26" t="s">
        <v>127</v>
      </c>
      <c r="D24" s="25">
        <v>3006</v>
      </c>
      <c r="E24" s="26" t="s">
        <v>141</v>
      </c>
      <c r="F24" s="27">
        <v>19.95</v>
      </c>
      <c r="G24" s="25">
        <v>49</v>
      </c>
      <c r="H24" s="67">
        <f t="shared" si="0"/>
        <v>977.55</v>
      </c>
      <c r="J24" s="35" t="s">
        <v>24</v>
      </c>
      <c r="K24" s="34" t="s">
        <v>137</v>
      </c>
      <c r="L24" s="35" t="s">
        <v>159</v>
      </c>
      <c r="M24" s="35" t="s">
        <v>158</v>
      </c>
    </row>
    <row r="25" spans="1:13" ht="15.75" thickTop="1">
      <c r="A25" s="25">
        <v>22</v>
      </c>
      <c r="B25" s="25">
        <v>6</v>
      </c>
      <c r="C25" s="26" t="s">
        <v>127</v>
      </c>
      <c r="D25" s="25">
        <v>6050</v>
      </c>
      <c r="E25" s="26" t="s">
        <v>142</v>
      </c>
      <c r="F25" s="27">
        <v>8.9499999999999993</v>
      </c>
      <c r="G25" s="25">
        <v>39</v>
      </c>
      <c r="H25" s="67">
        <f t="shared" si="0"/>
        <v>349.04999999999995</v>
      </c>
      <c r="J25" s="88" t="s">
        <v>140</v>
      </c>
      <c r="K25" s="63" t="s">
        <v>129</v>
      </c>
      <c r="L25" s="64">
        <f>COUNTIFS(C:C,K25,E:E,$J$25)</f>
        <v>9</v>
      </c>
      <c r="M25" s="65">
        <f>SUMIFS(G:G,C:C,K25,E:E,$J$25)</f>
        <v>164</v>
      </c>
    </row>
    <row r="26" spans="1:13" ht="15">
      <c r="A26" s="25">
        <v>23</v>
      </c>
      <c r="B26" s="25">
        <v>4</v>
      </c>
      <c r="C26" s="26" t="s">
        <v>128</v>
      </c>
      <c r="D26" s="25">
        <v>2005</v>
      </c>
      <c r="E26" s="26" t="s">
        <v>140</v>
      </c>
      <c r="F26" s="27">
        <v>229</v>
      </c>
      <c r="G26" s="25">
        <v>4</v>
      </c>
      <c r="H26" s="67">
        <f t="shared" si="0"/>
        <v>916</v>
      </c>
      <c r="J26" s="89"/>
      <c r="K26" s="61" t="s">
        <v>128</v>
      </c>
      <c r="L26" s="64">
        <f t="shared" ref="L26:L27" si="5">COUNTIFS(C:C,K26,E:E,$J$25)</f>
        <v>6</v>
      </c>
      <c r="M26" s="65">
        <f t="shared" ref="M26:M27" si="6">SUMIFS(G:G,C:C,K26,E:E,$J$25)</f>
        <v>117</v>
      </c>
    </row>
    <row r="27" spans="1:13" ht="15">
      <c r="A27" s="25">
        <v>24</v>
      </c>
      <c r="B27" s="25">
        <v>7</v>
      </c>
      <c r="C27" s="26" t="s">
        <v>127</v>
      </c>
      <c r="D27" s="25">
        <v>2005</v>
      </c>
      <c r="E27" s="26" t="s">
        <v>140</v>
      </c>
      <c r="F27" s="27">
        <v>229</v>
      </c>
      <c r="G27" s="25">
        <v>35</v>
      </c>
      <c r="H27" s="67">
        <f t="shared" si="0"/>
        <v>8015</v>
      </c>
      <c r="J27" s="90"/>
      <c r="K27" s="66" t="s">
        <v>127</v>
      </c>
      <c r="L27" s="64">
        <f>COUNTIFS(C:C,K27,E:E,$J$25)</f>
        <v>9</v>
      </c>
      <c r="M27" s="65">
        <f t="shared" si="6"/>
        <v>328</v>
      </c>
    </row>
    <row r="28" spans="1:13" ht="15">
      <c r="A28" s="25">
        <v>25</v>
      </c>
      <c r="B28" s="25">
        <v>2</v>
      </c>
      <c r="C28" s="26" t="s">
        <v>129</v>
      </c>
      <c r="D28" s="25">
        <v>8500</v>
      </c>
      <c r="E28" s="26" t="s">
        <v>143</v>
      </c>
      <c r="F28" s="27">
        <v>849.95</v>
      </c>
      <c r="G28" s="25">
        <v>18</v>
      </c>
      <c r="H28" s="67">
        <f t="shared" si="0"/>
        <v>15299.1</v>
      </c>
      <c r="J28" s="91" t="s">
        <v>143</v>
      </c>
      <c r="K28" s="63" t="s">
        <v>129</v>
      </c>
      <c r="L28" s="64">
        <f>COUNTIFS(C:C,K27,E:E,$J$28)</f>
        <v>9</v>
      </c>
      <c r="M28" s="65">
        <f>SUMIFS(G:G,C:C,K27,E:E,$J$28)</f>
        <v>522</v>
      </c>
    </row>
    <row r="29" spans="1:13" ht="15">
      <c r="A29" s="25">
        <v>26</v>
      </c>
      <c r="B29" s="25">
        <v>5</v>
      </c>
      <c r="C29" s="26" t="s">
        <v>128</v>
      </c>
      <c r="D29" s="25">
        <v>2005</v>
      </c>
      <c r="E29" s="26" t="s">
        <v>140</v>
      </c>
      <c r="F29" s="27">
        <v>229</v>
      </c>
      <c r="G29" s="25">
        <v>25</v>
      </c>
      <c r="H29" s="67">
        <f t="shared" si="0"/>
        <v>5725</v>
      </c>
      <c r="J29" s="89"/>
      <c r="K29" s="61" t="s">
        <v>128</v>
      </c>
      <c r="L29" s="64">
        <f t="shared" ref="L29:L30" si="7">COUNTIFS(C:C,K28,E:E,$J$28)</f>
        <v>9</v>
      </c>
      <c r="M29" s="65">
        <f t="shared" ref="M29:M30" si="8">SUMIFS(G:G,C:C,K28,E:E,$J$28)</f>
        <v>225</v>
      </c>
    </row>
    <row r="30" spans="1:13" ht="15">
      <c r="A30" s="25">
        <v>27</v>
      </c>
      <c r="B30" s="25">
        <v>5</v>
      </c>
      <c r="C30" s="26" t="s">
        <v>128</v>
      </c>
      <c r="D30" s="25">
        <v>6050</v>
      </c>
      <c r="E30" s="26" t="s">
        <v>142</v>
      </c>
      <c r="F30" s="27">
        <v>8.9499999999999993</v>
      </c>
      <c r="G30" s="25">
        <v>24</v>
      </c>
      <c r="H30" s="67">
        <f t="shared" si="0"/>
        <v>214.79999999999998</v>
      </c>
      <c r="J30" s="90"/>
      <c r="K30" s="66" t="s">
        <v>127</v>
      </c>
      <c r="L30" s="64">
        <f t="shared" si="7"/>
        <v>6</v>
      </c>
      <c r="M30" s="65">
        <f t="shared" si="8"/>
        <v>234</v>
      </c>
    </row>
    <row r="31" spans="1:13" ht="15">
      <c r="A31" s="25">
        <v>28</v>
      </c>
      <c r="B31" s="25">
        <v>4</v>
      </c>
      <c r="C31" s="26" t="s">
        <v>128</v>
      </c>
      <c r="D31" s="25">
        <v>6050</v>
      </c>
      <c r="E31" s="26" t="s">
        <v>142</v>
      </c>
      <c r="F31" s="27">
        <v>8.9499999999999993</v>
      </c>
      <c r="G31" s="25">
        <v>11</v>
      </c>
      <c r="H31" s="67">
        <f t="shared" si="0"/>
        <v>98.449999999999989</v>
      </c>
      <c r="J31" s="91" t="s">
        <v>141</v>
      </c>
      <c r="K31" s="63" t="s">
        <v>129</v>
      </c>
      <c r="L31" s="64">
        <f>COUNTIFS(C:C,K27,E:E,$J$31)</f>
        <v>9</v>
      </c>
      <c r="M31" s="65">
        <f>SUMIFS(G:G,C:C,K27,E:E,$J$31)</f>
        <v>385</v>
      </c>
    </row>
    <row r="32" spans="1:13" ht="15">
      <c r="A32" s="25">
        <v>29</v>
      </c>
      <c r="B32" s="25">
        <v>5</v>
      </c>
      <c r="C32" s="26" t="s">
        <v>128</v>
      </c>
      <c r="D32" s="25">
        <v>3006</v>
      </c>
      <c r="E32" s="26" t="s">
        <v>141</v>
      </c>
      <c r="F32" s="27">
        <v>19.95</v>
      </c>
      <c r="G32" s="25">
        <v>80</v>
      </c>
      <c r="H32" s="67">
        <f>SUM(G32*F32)</f>
        <v>1596</v>
      </c>
      <c r="J32" s="89"/>
      <c r="K32" s="61" t="s">
        <v>128</v>
      </c>
      <c r="L32" s="64">
        <f t="shared" ref="L32:L33" si="9">COUNTIFS(C:C,K28,E:E,$J$31)</f>
        <v>9</v>
      </c>
      <c r="M32" s="65">
        <f t="shared" ref="M32:M33" si="10">SUMIFS(G:G,C:C,K28,E:E,$J$31)</f>
        <v>223</v>
      </c>
    </row>
    <row r="33" spans="1:13" ht="15">
      <c r="A33" s="25">
        <v>30</v>
      </c>
      <c r="B33" s="25">
        <v>7</v>
      </c>
      <c r="C33" s="26" t="s">
        <v>127</v>
      </c>
      <c r="D33" s="25">
        <v>2005</v>
      </c>
      <c r="E33" s="26" t="s">
        <v>140</v>
      </c>
      <c r="F33" s="27">
        <v>229</v>
      </c>
      <c r="G33" s="25">
        <v>34</v>
      </c>
      <c r="H33" s="67">
        <f t="shared" si="0"/>
        <v>7786</v>
      </c>
      <c r="J33" s="90"/>
      <c r="K33" s="66" t="s">
        <v>127</v>
      </c>
      <c r="L33" s="64">
        <f t="shared" si="9"/>
        <v>6</v>
      </c>
      <c r="M33" s="65">
        <f t="shared" si="10"/>
        <v>309</v>
      </c>
    </row>
    <row r="34" spans="1:13" ht="15">
      <c r="A34" s="25">
        <v>31</v>
      </c>
      <c r="B34" s="25">
        <v>6</v>
      </c>
      <c r="C34" s="26" t="s">
        <v>127</v>
      </c>
      <c r="D34" s="25">
        <v>3006</v>
      </c>
      <c r="E34" s="26" t="s">
        <v>141</v>
      </c>
      <c r="F34" s="27">
        <v>19.95</v>
      </c>
      <c r="G34" s="25">
        <v>58</v>
      </c>
      <c r="H34" s="67">
        <f t="shared" si="0"/>
        <v>1157.0999999999999</v>
      </c>
      <c r="J34" s="89" t="s">
        <v>142</v>
      </c>
      <c r="K34" s="63" t="s">
        <v>129</v>
      </c>
      <c r="L34" s="64">
        <f>COUNTIFS(C:C,K27,E:E,$J$34)</f>
        <v>9</v>
      </c>
      <c r="M34" s="65">
        <f>SUMIFS(G:G,C:C,K27,E:E,$J$34)</f>
        <v>297</v>
      </c>
    </row>
    <row r="35" spans="1:13" ht="15">
      <c r="A35" s="25">
        <v>32</v>
      </c>
      <c r="B35" s="25">
        <v>3</v>
      </c>
      <c r="C35" s="26" t="s">
        <v>129</v>
      </c>
      <c r="D35" s="25">
        <v>3006</v>
      </c>
      <c r="E35" s="26" t="s">
        <v>141</v>
      </c>
      <c r="F35" s="27">
        <v>19.95</v>
      </c>
      <c r="G35" s="25">
        <v>30</v>
      </c>
      <c r="H35" s="67">
        <f t="shared" si="0"/>
        <v>598.5</v>
      </c>
      <c r="J35" s="89"/>
      <c r="K35" s="61" t="s">
        <v>128</v>
      </c>
      <c r="L35" s="64">
        <f t="shared" ref="L35:L36" si="11">COUNTIFS(C:C,K28,E:E,$J$34)</f>
        <v>9</v>
      </c>
      <c r="M35" s="65">
        <f t="shared" ref="M35:M36" si="12">SUMIFS(G:G,C:C,K28,E:E,$J$34)</f>
        <v>151</v>
      </c>
    </row>
    <row r="36" spans="1:13" ht="15">
      <c r="A36" s="25">
        <v>33</v>
      </c>
      <c r="B36" s="25">
        <v>6</v>
      </c>
      <c r="C36" s="26" t="s">
        <v>127</v>
      </c>
      <c r="D36" s="25">
        <v>6050</v>
      </c>
      <c r="E36" s="26" t="s">
        <v>142</v>
      </c>
      <c r="F36" s="27">
        <v>8.9499999999999993</v>
      </c>
      <c r="G36" s="25">
        <v>35</v>
      </c>
      <c r="H36" s="67">
        <f t="shared" si="0"/>
        <v>313.25</v>
      </c>
      <c r="J36" s="89"/>
      <c r="K36" s="62" t="s">
        <v>127</v>
      </c>
      <c r="L36" s="64">
        <f t="shared" si="11"/>
        <v>6</v>
      </c>
      <c r="M36" s="65">
        <f t="shared" si="12"/>
        <v>222</v>
      </c>
    </row>
    <row r="37" spans="1:13" ht="15">
      <c r="A37" s="25">
        <v>34</v>
      </c>
      <c r="B37" s="25">
        <v>1</v>
      </c>
      <c r="C37" s="26" t="s">
        <v>129</v>
      </c>
      <c r="D37" s="25">
        <v>2005</v>
      </c>
      <c r="E37" s="26" t="s">
        <v>140</v>
      </c>
      <c r="F37" s="27">
        <v>229</v>
      </c>
      <c r="G37" s="25">
        <v>30</v>
      </c>
      <c r="H37" s="67">
        <f t="shared" si="0"/>
        <v>6870</v>
      </c>
    </row>
    <row r="38" spans="1:13" ht="15">
      <c r="A38" s="25">
        <v>35</v>
      </c>
      <c r="B38" s="25">
        <v>5</v>
      </c>
      <c r="C38" s="26" t="s">
        <v>128</v>
      </c>
      <c r="D38" s="25">
        <v>8500</v>
      </c>
      <c r="E38" s="26" t="s">
        <v>143</v>
      </c>
      <c r="F38" s="27">
        <v>849.95</v>
      </c>
      <c r="G38" s="25">
        <v>55</v>
      </c>
      <c r="H38" s="67">
        <f t="shared" si="0"/>
        <v>46747.25</v>
      </c>
    </row>
    <row r="39" spans="1:13" ht="15">
      <c r="A39" s="25">
        <v>36</v>
      </c>
      <c r="B39" s="25">
        <v>3</v>
      </c>
      <c r="C39" s="26" t="s">
        <v>129</v>
      </c>
      <c r="D39" s="25">
        <v>8500</v>
      </c>
      <c r="E39" s="26" t="s">
        <v>143</v>
      </c>
      <c r="F39" s="27">
        <v>849.95</v>
      </c>
      <c r="G39" s="25">
        <v>29</v>
      </c>
      <c r="H39" s="67">
        <f t="shared" si="0"/>
        <v>24648.550000000003</v>
      </c>
    </row>
    <row r="40" spans="1:13" ht="15">
      <c r="A40" s="25">
        <v>37</v>
      </c>
      <c r="B40" s="25">
        <v>8</v>
      </c>
      <c r="C40" s="26" t="s">
        <v>127</v>
      </c>
      <c r="D40" s="25">
        <v>6050</v>
      </c>
      <c r="E40" s="26" t="s">
        <v>142</v>
      </c>
      <c r="F40" s="27">
        <v>8.9499999999999993</v>
      </c>
      <c r="G40" s="25">
        <v>14</v>
      </c>
      <c r="H40" s="67">
        <f t="shared" si="0"/>
        <v>125.29999999999998</v>
      </c>
    </row>
    <row r="41" spans="1:13" ht="15">
      <c r="A41" s="25">
        <v>38</v>
      </c>
      <c r="B41" s="25">
        <v>4</v>
      </c>
      <c r="C41" s="26" t="s">
        <v>128</v>
      </c>
      <c r="D41" s="25">
        <v>6050</v>
      </c>
      <c r="E41" s="26" t="s">
        <v>142</v>
      </c>
      <c r="F41" s="27">
        <v>8.9499999999999993</v>
      </c>
      <c r="G41" s="25">
        <v>29</v>
      </c>
      <c r="H41" s="67">
        <f t="shared" si="0"/>
        <v>259.54999999999995</v>
      </c>
    </row>
    <row r="42" spans="1:13" ht="15">
      <c r="A42" s="25">
        <v>39</v>
      </c>
      <c r="B42" s="25">
        <v>5</v>
      </c>
      <c r="C42" s="26" t="s">
        <v>128</v>
      </c>
      <c r="D42" s="25">
        <v>8500</v>
      </c>
      <c r="E42" s="26" t="s">
        <v>143</v>
      </c>
      <c r="F42" s="27">
        <v>849.95</v>
      </c>
      <c r="G42" s="25">
        <v>47</v>
      </c>
      <c r="H42" s="67">
        <f t="shared" si="0"/>
        <v>39947.65</v>
      </c>
    </row>
    <row r="43" spans="1:13" ht="15">
      <c r="A43" s="25">
        <v>40</v>
      </c>
      <c r="B43" s="25">
        <v>7</v>
      </c>
      <c r="C43" s="26" t="s">
        <v>127</v>
      </c>
      <c r="D43" s="25">
        <v>3006</v>
      </c>
      <c r="E43" s="26" t="s">
        <v>141</v>
      </c>
      <c r="F43" s="27">
        <v>19.95</v>
      </c>
      <c r="G43" s="25">
        <v>47</v>
      </c>
      <c r="H43" s="67">
        <f t="shared" si="0"/>
        <v>937.65</v>
      </c>
    </row>
    <row r="44" spans="1:13" ht="15">
      <c r="A44" s="25">
        <v>41</v>
      </c>
      <c r="B44" s="25">
        <v>5</v>
      </c>
      <c r="C44" s="26" t="s">
        <v>128</v>
      </c>
      <c r="D44" s="25">
        <v>3006</v>
      </c>
      <c r="E44" s="26" t="s">
        <v>141</v>
      </c>
      <c r="F44" s="27">
        <v>19.95</v>
      </c>
      <c r="G44" s="25">
        <v>75</v>
      </c>
      <c r="H44" s="67">
        <f t="shared" si="0"/>
        <v>1496.25</v>
      </c>
    </row>
    <row r="45" spans="1:13" ht="15">
      <c r="A45" s="25">
        <v>42</v>
      </c>
      <c r="B45" s="25">
        <v>6</v>
      </c>
      <c r="C45" s="26" t="s">
        <v>127</v>
      </c>
      <c r="D45" s="25">
        <v>8500</v>
      </c>
      <c r="E45" s="26" t="s">
        <v>143</v>
      </c>
      <c r="F45" s="27">
        <v>849.95</v>
      </c>
      <c r="G45" s="25">
        <v>99</v>
      </c>
      <c r="H45" s="67">
        <f t="shared" si="0"/>
        <v>84145.05</v>
      </c>
    </row>
    <row r="46" spans="1:13" ht="15">
      <c r="A46" s="25">
        <v>43</v>
      </c>
      <c r="B46" s="25">
        <v>7</v>
      </c>
      <c r="C46" s="26" t="s">
        <v>127</v>
      </c>
      <c r="D46" s="25">
        <v>8500</v>
      </c>
      <c r="E46" s="26" t="s">
        <v>143</v>
      </c>
      <c r="F46" s="27">
        <v>849.95</v>
      </c>
      <c r="G46" s="25">
        <v>55</v>
      </c>
      <c r="H46" s="67">
        <f t="shared" si="0"/>
        <v>46747.25</v>
      </c>
    </row>
    <row r="47" spans="1:13" ht="15">
      <c r="A47" s="25">
        <v>44</v>
      </c>
      <c r="B47" s="25">
        <v>7</v>
      </c>
      <c r="C47" s="26" t="s">
        <v>127</v>
      </c>
      <c r="D47" s="25">
        <v>8500</v>
      </c>
      <c r="E47" s="26" t="s">
        <v>143</v>
      </c>
      <c r="F47" s="27">
        <v>849.95</v>
      </c>
      <c r="G47" s="25">
        <v>57</v>
      </c>
      <c r="H47" s="67">
        <f t="shared" si="0"/>
        <v>48447.15</v>
      </c>
    </row>
    <row r="48" spans="1:13" ht="15">
      <c r="A48" s="25">
        <v>45</v>
      </c>
      <c r="B48" s="25">
        <v>2</v>
      </c>
      <c r="C48" s="26" t="s">
        <v>129</v>
      </c>
      <c r="D48" s="25">
        <v>2005</v>
      </c>
      <c r="E48" s="26" t="s">
        <v>140</v>
      </c>
      <c r="F48" s="27">
        <v>229</v>
      </c>
      <c r="G48" s="25">
        <v>8</v>
      </c>
      <c r="H48" s="67">
        <f t="shared" si="0"/>
        <v>1832</v>
      </c>
    </row>
    <row r="49" spans="1:8" ht="15">
      <c r="A49" s="25">
        <v>46</v>
      </c>
      <c r="B49" s="25">
        <v>3</v>
      </c>
      <c r="C49" s="26" t="s">
        <v>129</v>
      </c>
      <c r="D49" s="25">
        <v>2005</v>
      </c>
      <c r="E49" s="26" t="s">
        <v>140</v>
      </c>
      <c r="F49" s="27">
        <v>229</v>
      </c>
      <c r="G49" s="25">
        <v>38</v>
      </c>
      <c r="H49" s="67">
        <f t="shared" si="0"/>
        <v>8702</v>
      </c>
    </row>
    <row r="50" spans="1:8" ht="15">
      <c r="A50" s="25">
        <v>47</v>
      </c>
      <c r="B50" s="25">
        <v>1</v>
      </c>
      <c r="C50" s="26" t="s">
        <v>129</v>
      </c>
      <c r="D50" s="25">
        <v>8500</v>
      </c>
      <c r="E50" s="26" t="s">
        <v>143</v>
      </c>
      <c r="F50" s="27">
        <v>849.95</v>
      </c>
      <c r="G50" s="25">
        <v>25</v>
      </c>
      <c r="H50" s="67">
        <f t="shared" si="0"/>
        <v>21248.75</v>
      </c>
    </row>
    <row r="51" spans="1:8" ht="15">
      <c r="A51" s="25">
        <v>48</v>
      </c>
      <c r="B51" s="25">
        <v>1</v>
      </c>
      <c r="C51" s="26" t="s">
        <v>129</v>
      </c>
      <c r="D51" s="25">
        <v>6050</v>
      </c>
      <c r="E51" s="26" t="s">
        <v>142</v>
      </c>
      <c r="F51" s="27">
        <v>8.9499999999999993</v>
      </c>
      <c r="G51" s="25">
        <v>28</v>
      </c>
      <c r="H51" s="67">
        <f t="shared" si="0"/>
        <v>250.59999999999997</v>
      </c>
    </row>
    <row r="52" spans="1:8" ht="15">
      <c r="A52" s="25">
        <v>49</v>
      </c>
      <c r="B52" s="25">
        <v>2</v>
      </c>
      <c r="C52" s="26" t="s">
        <v>129</v>
      </c>
      <c r="D52" s="25">
        <v>2005</v>
      </c>
      <c r="E52" s="26" t="s">
        <v>140</v>
      </c>
      <c r="F52" s="27">
        <v>229</v>
      </c>
      <c r="G52" s="25">
        <v>10</v>
      </c>
      <c r="H52" s="67">
        <f t="shared" si="0"/>
        <v>2290</v>
      </c>
    </row>
    <row r="53" spans="1:8" ht="15">
      <c r="A53" s="25">
        <v>50</v>
      </c>
      <c r="B53" s="25">
        <v>4</v>
      </c>
      <c r="C53" s="26" t="s">
        <v>128</v>
      </c>
      <c r="D53" s="25">
        <v>3006</v>
      </c>
      <c r="E53" s="26" t="s">
        <v>141</v>
      </c>
      <c r="F53" s="27">
        <v>19.95</v>
      </c>
      <c r="G53" s="25">
        <v>12</v>
      </c>
      <c r="H53" s="67">
        <f t="shared" si="0"/>
        <v>239.39999999999998</v>
      </c>
    </row>
    <row r="54" spans="1:8" ht="15">
      <c r="A54" s="25">
        <v>51</v>
      </c>
      <c r="B54" s="25">
        <v>2</v>
      </c>
      <c r="C54" s="26" t="s">
        <v>129</v>
      </c>
      <c r="D54" s="25">
        <v>8500</v>
      </c>
      <c r="E54" s="26" t="s">
        <v>143</v>
      </c>
      <c r="F54" s="27">
        <v>849.95</v>
      </c>
      <c r="G54" s="25">
        <v>20</v>
      </c>
      <c r="H54" s="67">
        <f t="shared" si="0"/>
        <v>16999</v>
      </c>
    </row>
    <row r="55" spans="1:8" ht="15">
      <c r="A55" s="25">
        <v>52</v>
      </c>
      <c r="B55" s="25">
        <v>4</v>
      </c>
      <c r="C55" s="26" t="s">
        <v>128</v>
      </c>
      <c r="D55" s="25">
        <v>3006</v>
      </c>
      <c r="E55" s="26" t="s">
        <v>141</v>
      </c>
      <c r="F55" s="27">
        <v>19.95</v>
      </c>
      <c r="G55" s="25">
        <v>24</v>
      </c>
      <c r="H55" s="67">
        <f t="shared" si="0"/>
        <v>478.79999999999995</v>
      </c>
    </row>
    <row r="56" spans="1:8" ht="15">
      <c r="A56" s="25">
        <v>53</v>
      </c>
      <c r="B56" s="25">
        <v>2</v>
      </c>
      <c r="C56" s="26" t="s">
        <v>129</v>
      </c>
      <c r="D56" s="25">
        <v>3006</v>
      </c>
      <c r="E56" s="26" t="s">
        <v>141</v>
      </c>
      <c r="F56" s="27">
        <v>19.95</v>
      </c>
      <c r="G56" s="25">
        <v>8</v>
      </c>
      <c r="H56" s="67">
        <f t="shared" si="0"/>
        <v>159.6</v>
      </c>
    </row>
    <row r="57" spans="1:8" ht="15">
      <c r="A57" s="25">
        <v>54</v>
      </c>
      <c r="B57" s="25">
        <v>8</v>
      </c>
      <c r="C57" s="26" t="s">
        <v>127</v>
      </c>
      <c r="D57" s="25">
        <v>8500</v>
      </c>
      <c r="E57" s="26" t="s">
        <v>143</v>
      </c>
      <c r="F57" s="27">
        <v>849.95</v>
      </c>
      <c r="G57" s="25">
        <v>30</v>
      </c>
      <c r="H57" s="67">
        <f>SUM(G57*F57)</f>
        <v>25498.5</v>
      </c>
    </row>
    <row r="58" spans="1:8" ht="15">
      <c r="A58" s="25">
        <v>55</v>
      </c>
      <c r="B58" s="25">
        <v>5</v>
      </c>
      <c r="C58" s="26" t="s">
        <v>128</v>
      </c>
      <c r="D58" s="25">
        <v>2005</v>
      </c>
      <c r="E58" s="26" t="s">
        <v>140</v>
      </c>
      <c r="F58" s="27">
        <v>229</v>
      </c>
      <c r="G58" s="25">
        <v>23</v>
      </c>
      <c r="H58" s="67">
        <f t="shared" si="0"/>
        <v>5267</v>
      </c>
    </row>
    <row r="59" spans="1:8" ht="15">
      <c r="A59" s="25">
        <v>56</v>
      </c>
      <c r="B59" s="25">
        <v>2</v>
      </c>
      <c r="C59" s="26" t="s">
        <v>129</v>
      </c>
      <c r="D59" s="25">
        <v>2005</v>
      </c>
      <c r="E59" s="26" t="s">
        <v>140</v>
      </c>
      <c r="F59" s="27">
        <v>229</v>
      </c>
      <c r="G59" s="25">
        <v>8</v>
      </c>
      <c r="H59" s="67">
        <f t="shared" si="0"/>
        <v>1832</v>
      </c>
    </row>
    <row r="60" spans="1:8" ht="15">
      <c r="A60" s="25">
        <v>57</v>
      </c>
      <c r="B60" s="25">
        <v>8</v>
      </c>
      <c r="C60" s="26" t="s">
        <v>127</v>
      </c>
      <c r="D60" s="25">
        <v>2005</v>
      </c>
      <c r="E60" s="26" t="s">
        <v>140</v>
      </c>
      <c r="F60" s="27">
        <v>229</v>
      </c>
      <c r="G60" s="25">
        <v>23</v>
      </c>
      <c r="H60" s="67">
        <f t="shared" si="0"/>
        <v>5267</v>
      </c>
    </row>
    <row r="61" spans="1:8" ht="15">
      <c r="A61" s="25">
        <v>58</v>
      </c>
      <c r="B61" s="25">
        <v>2</v>
      </c>
      <c r="C61" s="26" t="s">
        <v>129</v>
      </c>
      <c r="D61" s="25">
        <v>6050</v>
      </c>
      <c r="E61" s="26" t="s">
        <v>142</v>
      </c>
      <c r="F61" s="27">
        <v>8.9499999999999993</v>
      </c>
      <c r="G61" s="25">
        <v>9</v>
      </c>
      <c r="H61" s="67">
        <f t="shared" si="0"/>
        <v>80.55</v>
      </c>
    </row>
    <row r="62" spans="1:8" ht="15">
      <c r="A62" s="25">
        <v>59</v>
      </c>
      <c r="B62" s="25">
        <v>4</v>
      </c>
      <c r="C62" s="26" t="s">
        <v>128</v>
      </c>
      <c r="D62" s="25">
        <v>8500</v>
      </c>
      <c r="E62" s="26" t="s">
        <v>143</v>
      </c>
      <c r="F62" s="27">
        <v>849.95</v>
      </c>
      <c r="G62" s="25">
        <v>30</v>
      </c>
      <c r="H62" s="67">
        <f t="shared" si="0"/>
        <v>25498.5</v>
      </c>
    </row>
    <row r="63" spans="1:8" ht="15">
      <c r="A63" s="25">
        <v>60</v>
      </c>
      <c r="B63" s="25">
        <v>8</v>
      </c>
      <c r="C63" s="26" t="s">
        <v>127</v>
      </c>
      <c r="D63" s="25">
        <v>6050</v>
      </c>
      <c r="E63" s="26" t="s">
        <v>142</v>
      </c>
      <c r="F63" s="27">
        <v>8.9499999999999993</v>
      </c>
      <c r="G63" s="25">
        <v>17</v>
      </c>
      <c r="H63" s="67">
        <f t="shared" si="0"/>
        <v>152.14999999999998</v>
      </c>
    </row>
    <row r="64" spans="1:8" ht="15">
      <c r="A64" s="25">
        <v>61</v>
      </c>
      <c r="B64" s="25">
        <v>2</v>
      </c>
      <c r="C64" s="26" t="s">
        <v>129</v>
      </c>
      <c r="D64" s="25">
        <v>8500</v>
      </c>
      <c r="E64" s="26" t="s">
        <v>143</v>
      </c>
      <c r="F64" s="27">
        <v>849.95</v>
      </c>
      <c r="G64" s="25">
        <v>18</v>
      </c>
      <c r="H64" s="67">
        <f t="shared" si="0"/>
        <v>15299.1</v>
      </c>
    </row>
    <row r="65" spans="1:8" ht="15">
      <c r="A65" s="25">
        <v>62</v>
      </c>
      <c r="B65" s="25">
        <v>4</v>
      </c>
      <c r="C65" s="26" t="s">
        <v>128</v>
      </c>
      <c r="D65" s="25">
        <v>2005</v>
      </c>
      <c r="E65" s="26" t="s">
        <v>140</v>
      </c>
      <c r="F65" s="27">
        <v>229</v>
      </c>
      <c r="G65" s="25">
        <v>18</v>
      </c>
      <c r="H65" s="67">
        <f t="shared" si="0"/>
        <v>4122</v>
      </c>
    </row>
    <row r="66" spans="1:8" ht="15">
      <c r="A66" s="25">
        <v>63</v>
      </c>
      <c r="B66" s="25">
        <v>6</v>
      </c>
      <c r="C66" s="26" t="s">
        <v>127</v>
      </c>
      <c r="D66" s="25">
        <v>2005</v>
      </c>
      <c r="E66" s="26" t="s">
        <v>140</v>
      </c>
      <c r="F66" s="27">
        <v>229</v>
      </c>
      <c r="G66" s="25">
        <v>56</v>
      </c>
      <c r="H66" s="67">
        <f t="shared" si="0"/>
        <v>12824</v>
      </c>
    </row>
    <row r="67" spans="1:8" ht="15">
      <c r="A67" s="25">
        <v>64</v>
      </c>
      <c r="B67" s="25">
        <v>1</v>
      </c>
      <c r="C67" s="26" t="s">
        <v>129</v>
      </c>
      <c r="D67" s="25">
        <v>6050</v>
      </c>
      <c r="E67" s="26" t="s">
        <v>142</v>
      </c>
      <c r="F67" s="27">
        <v>8.9499999999999993</v>
      </c>
      <c r="G67" s="25">
        <v>3</v>
      </c>
      <c r="H67" s="67">
        <f t="shared" si="0"/>
        <v>26.849999999999998</v>
      </c>
    </row>
    <row r="68" spans="1:8" ht="15">
      <c r="A68" s="25">
        <v>65</v>
      </c>
      <c r="B68" s="25">
        <v>8</v>
      </c>
      <c r="C68" s="26" t="s">
        <v>127</v>
      </c>
      <c r="D68" s="25">
        <v>6050</v>
      </c>
      <c r="E68" s="26" t="s">
        <v>142</v>
      </c>
      <c r="F68" s="27">
        <v>8.9499999999999993</v>
      </c>
      <c r="G68" s="25">
        <v>16</v>
      </c>
      <c r="H68" s="67">
        <f t="shared" si="0"/>
        <v>143.19999999999999</v>
      </c>
    </row>
    <row r="69" spans="1:8" ht="15">
      <c r="A69" s="25">
        <v>66</v>
      </c>
      <c r="B69" s="25">
        <v>5</v>
      </c>
      <c r="C69" s="26" t="s">
        <v>128</v>
      </c>
      <c r="D69" s="25">
        <v>6050</v>
      </c>
      <c r="E69" s="26" t="s">
        <v>142</v>
      </c>
      <c r="F69" s="27">
        <v>8.9499999999999993</v>
      </c>
      <c r="G69" s="25">
        <v>55</v>
      </c>
      <c r="H69" s="67">
        <f t="shared" ref="H69:H72" si="13">SUM(G69*F69)</f>
        <v>492.24999999999994</v>
      </c>
    </row>
    <row r="70" spans="1:8" ht="15">
      <c r="A70" s="25">
        <v>67</v>
      </c>
      <c r="B70" s="25">
        <v>3</v>
      </c>
      <c r="C70" s="26" t="s">
        <v>129</v>
      </c>
      <c r="D70" s="25">
        <v>6050</v>
      </c>
      <c r="E70" s="26" t="s">
        <v>142</v>
      </c>
      <c r="F70" s="27">
        <v>8.9499999999999993</v>
      </c>
      <c r="G70" s="25">
        <v>5</v>
      </c>
      <c r="H70" s="67">
        <f t="shared" si="13"/>
        <v>44.75</v>
      </c>
    </row>
    <row r="71" spans="1:8" ht="15">
      <c r="A71" s="25">
        <v>68</v>
      </c>
      <c r="B71" s="25">
        <v>7</v>
      </c>
      <c r="C71" s="26" t="s">
        <v>127</v>
      </c>
      <c r="D71" s="25">
        <v>6050</v>
      </c>
      <c r="E71" s="26" t="s">
        <v>142</v>
      </c>
      <c r="F71" s="27">
        <v>8.9499999999999993</v>
      </c>
      <c r="G71" s="25">
        <v>45</v>
      </c>
      <c r="H71" s="67">
        <f t="shared" si="13"/>
        <v>402.74999999999994</v>
      </c>
    </row>
    <row r="72" spans="1:8" ht="15">
      <c r="A72" s="25">
        <v>69</v>
      </c>
      <c r="B72" s="25">
        <v>1</v>
      </c>
      <c r="C72" s="26" t="s">
        <v>129</v>
      </c>
      <c r="D72" s="25">
        <v>8500</v>
      </c>
      <c r="E72" s="26" t="s">
        <v>143</v>
      </c>
      <c r="F72" s="27">
        <v>849.95</v>
      </c>
      <c r="G72" s="25">
        <v>27</v>
      </c>
      <c r="H72" s="67">
        <f t="shared" si="13"/>
        <v>22948.65</v>
      </c>
    </row>
    <row r="73" spans="1:8" ht="15">
      <c r="A73" s="25">
        <v>70</v>
      </c>
      <c r="B73" s="25">
        <v>4</v>
      </c>
      <c r="C73" s="26" t="s">
        <v>128</v>
      </c>
      <c r="D73" s="25">
        <v>6050</v>
      </c>
      <c r="E73" s="26" t="s">
        <v>142</v>
      </c>
      <c r="F73" s="27">
        <v>8.9499999999999993</v>
      </c>
      <c r="G73" s="25">
        <v>38</v>
      </c>
      <c r="H73" s="67">
        <f>SUM(G73*F73)</f>
        <v>340.09999999999997</v>
      </c>
    </row>
    <row r="74" spans="1:8" ht="15">
      <c r="A74" s="25">
        <v>71</v>
      </c>
      <c r="B74" s="25">
        <v>8</v>
      </c>
      <c r="C74" s="26" t="s">
        <v>127</v>
      </c>
      <c r="D74" s="25">
        <v>2005</v>
      </c>
      <c r="E74" s="26" t="s">
        <v>140</v>
      </c>
      <c r="F74" s="27">
        <v>229</v>
      </c>
      <c r="G74" s="25">
        <v>18</v>
      </c>
      <c r="H74" s="67">
        <f t="shared" ref="H74:H99" si="14">SUM(G74*F74)</f>
        <v>4122</v>
      </c>
    </row>
    <row r="75" spans="1:8" ht="15">
      <c r="A75" s="25">
        <v>72</v>
      </c>
      <c r="B75" s="25">
        <v>3</v>
      </c>
      <c r="C75" s="26" t="s">
        <v>129</v>
      </c>
      <c r="D75" s="25">
        <v>6050</v>
      </c>
      <c r="E75" s="26" t="s">
        <v>142</v>
      </c>
      <c r="F75" s="27">
        <v>8.9499999999999993</v>
      </c>
      <c r="G75" s="25">
        <v>26</v>
      </c>
      <c r="H75" s="67">
        <f t="shared" si="14"/>
        <v>232.7</v>
      </c>
    </row>
    <row r="76" spans="1:8" ht="15">
      <c r="A76" s="25">
        <v>73</v>
      </c>
      <c r="B76" s="25">
        <v>1</v>
      </c>
      <c r="C76" s="26" t="s">
        <v>129</v>
      </c>
      <c r="D76" s="25">
        <v>3006</v>
      </c>
      <c r="E76" s="26" t="s">
        <v>141</v>
      </c>
      <c r="F76" s="27">
        <v>19.95</v>
      </c>
      <c r="G76" s="25">
        <v>30</v>
      </c>
      <c r="H76" s="67">
        <f t="shared" si="14"/>
        <v>598.5</v>
      </c>
    </row>
    <row r="77" spans="1:8" ht="15">
      <c r="A77" s="25">
        <v>74</v>
      </c>
      <c r="B77" s="25">
        <v>3</v>
      </c>
      <c r="C77" s="26" t="s">
        <v>129</v>
      </c>
      <c r="D77" s="25">
        <v>8500</v>
      </c>
      <c r="E77" s="26" t="s">
        <v>143</v>
      </c>
      <c r="F77" s="27">
        <v>849.95</v>
      </c>
      <c r="G77" s="25">
        <v>28</v>
      </c>
      <c r="H77" s="67">
        <f t="shared" si="14"/>
        <v>23798.600000000002</v>
      </c>
    </row>
    <row r="78" spans="1:8" ht="15">
      <c r="A78" s="25">
        <v>75</v>
      </c>
      <c r="B78" s="25">
        <v>3</v>
      </c>
      <c r="C78" s="26" t="s">
        <v>129</v>
      </c>
      <c r="D78" s="25">
        <v>2005</v>
      </c>
      <c r="E78" s="26" t="s">
        <v>140</v>
      </c>
      <c r="F78" s="27">
        <v>229</v>
      </c>
      <c r="G78" s="25">
        <v>3</v>
      </c>
      <c r="H78" s="67">
        <f t="shared" si="14"/>
        <v>687</v>
      </c>
    </row>
    <row r="79" spans="1:8" ht="15">
      <c r="A79" s="25">
        <v>76</v>
      </c>
      <c r="B79" s="25">
        <v>1</v>
      </c>
      <c r="C79" s="26" t="s">
        <v>129</v>
      </c>
      <c r="D79" s="25">
        <v>3006</v>
      </c>
      <c r="E79" s="26" t="s">
        <v>141</v>
      </c>
      <c r="F79" s="27">
        <v>19.95</v>
      </c>
      <c r="G79" s="25">
        <v>35</v>
      </c>
      <c r="H79" s="67">
        <f t="shared" si="14"/>
        <v>698.25</v>
      </c>
    </row>
    <row r="80" spans="1:8" ht="15">
      <c r="A80" s="25">
        <v>77</v>
      </c>
      <c r="B80" s="25">
        <v>4</v>
      </c>
      <c r="C80" s="26" t="s">
        <v>128</v>
      </c>
      <c r="D80" s="25">
        <v>8500</v>
      </c>
      <c r="E80" s="26" t="s">
        <v>143</v>
      </c>
      <c r="F80" s="27">
        <v>849.95</v>
      </c>
      <c r="G80" s="25">
        <v>21</v>
      </c>
      <c r="H80" s="67">
        <f t="shared" si="14"/>
        <v>17848.95</v>
      </c>
    </row>
    <row r="81" spans="1:8" ht="15">
      <c r="A81" s="25">
        <v>78</v>
      </c>
      <c r="B81" s="25">
        <v>2</v>
      </c>
      <c r="C81" s="26" t="s">
        <v>129</v>
      </c>
      <c r="D81" s="25">
        <v>6050</v>
      </c>
      <c r="E81" s="26" t="s">
        <v>142</v>
      </c>
      <c r="F81" s="27">
        <v>8.9499999999999993</v>
      </c>
      <c r="G81" s="25">
        <v>9</v>
      </c>
      <c r="H81" s="67">
        <f t="shared" si="14"/>
        <v>80.55</v>
      </c>
    </row>
    <row r="82" spans="1:8" ht="15">
      <c r="A82" s="25">
        <v>79</v>
      </c>
      <c r="B82" s="25">
        <v>5</v>
      </c>
      <c r="C82" s="26" t="s">
        <v>128</v>
      </c>
      <c r="D82" s="25">
        <v>6050</v>
      </c>
      <c r="E82" s="26" t="s">
        <v>142</v>
      </c>
      <c r="F82" s="27">
        <v>8.9499999999999993</v>
      </c>
      <c r="G82" s="25">
        <v>65</v>
      </c>
      <c r="H82" s="67">
        <f t="shared" si="14"/>
        <v>581.75</v>
      </c>
    </row>
    <row r="83" spans="1:8" ht="15">
      <c r="A83" s="25">
        <v>80</v>
      </c>
      <c r="B83" s="25">
        <v>7</v>
      </c>
      <c r="C83" s="26" t="s">
        <v>127</v>
      </c>
      <c r="D83" s="25">
        <v>2005</v>
      </c>
      <c r="E83" s="26" t="s">
        <v>140</v>
      </c>
      <c r="F83" s="27">
        <v>229</v>
      </c>
      <c r="G83" s="25">
        <v>36</v>
      </c>
      <c r="H83" s="67">
        <f t="shared" si="14"/>
        <v>8244</v>
      </c>
    </row>
    <row r="84" spans="1:8" ht="15">
      <c r="A84" s="25">
        <v>81</v>
      </c>
      <c r="B84" s="25">
        <v>6</v>
      </c>
      <c r="C84" s="26" t="s">
        <v>127</v>
      </c>
      <c r="D84" s="25">
        <v>2005</v>
      </c>
      <c r="E84" s="26" t="s">
        <v>140</v>
      </c>
      <c r="F84" s="27">
        <v>229</v>
      </c>
      <c r="G84" s="25">
        <v>24</v>
      </c>
      <c r="H84" s="67">
        <f t="shared" si="14"/>
        <v>5496</v>
      </c>
    </row>
    <row r="85" spans="1:8" ht="15">
      <c r="A85" s="25">
        <v>82</v>
      </c>
      <c r="B85" s="25">
        <v>2</v>
      </c>
      <c r="C85" s="26" t="s">
        <v>129</v>
      </c>
      <c r="D85" s="25">
        <v>3006</v>
      </c>
      <c r="E85" s="26" t="s">
        <v>141</v>
      </c>
      <c r="F85" s="27">
        <v>19.95</v>
      </c>
      <c r="G85" s="25">
        <v>8</v>
      </c>
      <c r="H85" s="67">
        <f t="shared" si="14"/>
        <v>159.6</v>
      </c>
    </row>
    <row r="86" spans="1:8" ht="15">
      <c r="A86" s="25">
        <v>83</v>
      </c>
      <c r="B86" s="25">
        <v>7</v>
      </c>
      <c r="C86" s="26" t="s">
        <v>127</v>
      </c>
      <c r="D86" s="25">
        <v>3006</v>
      </c>
      <c r="E86" s="26" t="s">
        <v>141</v>
      </c>
      <c r="F86" s="27">
        <v>19.95</v>
      </c>
      <c r="G86" s="25">
        <v>48</v>
      </c>
      <c r="H86" s="67">
        <f t="shared" si="14"/>
        <v>957.59999999999991</v>
      </c>
    </row>
    <row r="87" spans="1:8" ht="15">
      <c r="A87" s="25">
        <v>84</v>
      </c>
      <c r="B87" s="25">
        <v>4</v>
      </c>
      <c r="C87" s="26" t="s">
        <v>128</v>
      </c>
      <c r="D87" s="25">
        <v>3006</v>
      </c>
      <c r="E87" s="26" t="s">
        <v>141</v>
      </c>
      <c r="F87" s="27">
        <v>19.95</v>
      </c>
      <c r="G87" s="25">
        <v>36</v>
      </c>
      <c r="H87" s="67">
        <f t="shared" si="14"/>
        <v>718.19999999999993</v>
      </c>
    </row>
    <row r="88" spans="1:8" ht="15">
      <c r="A88" s="25">
        <v>85</v>
      </c>
      <c r="B88" s="25">
        <v>8</v>
      </c>
      <c r="C88" s="26" t="s">
        <v>127</v>
      </c>
      <c r="D88" s="25">
        <v>3006</v>
      </c>
      <c r="E88" s="26" t="s">
        <v>141</v>
      </c>
      <c r="F88" s="27">
        <v>19.95</v>
      </c>
      <c r="G88" s="25">
        <v>22</v>
      </c>
      <c r="H88" s="67">
        <f t="shared" si="14"/>
        <v>438.9</v>
      </c>
    </row>
    <row r="89" spans="1:8" ht="15">
      <c r="A89" s="25">
        <v>86</v>
      </c>
      <c r="B89" s="25">
        <v>2</v>
      </c>
      <c r="C89" s="26" t="s">
        <v>129</v>
      </c>
      <c r="D89" s="25">
        <v>6050</v>
      </c>
      <c r="E89" s="26" t="s">
        <v>142</v>
      </c>
      <c r="F89" s="27">
        <v>8.9499999999999993</v>
      </c>
      <c r="G89" s="25">
        <v>8</v>
      </c>
      <c r="H89" s="67">
        <f t="shared" si="14"/>
        <v>71.599999999999994</v>
      </c>
    </row>
    <row r="90" spans="1:8" ht="15">
      <c r="A90" s="25">
        <v>87</v>
      </c>
      <c r="B90" s="25">
        <v>5</v>
      </c>
      <c r="C90" s="26" t="s">
        <v>128</v>
      </c>
      <c r="D90" s="25">
        <v>3006</v>
      </c>
      <c r="E90" s="26" t="s">
        <v>141</v>
      </c>
      <c r="F90" s="27">
        <v>19.95</v>
      </c>
      <c r="G90" s="25">
        <v>82</v>
      </c>
      <c r="H90" s="67">
        <f t="shared" si="14"/>
        <v>1635.8999999999999</v>
      </c>
    </row>
    <row r="91" spans="1:8" ht="15">
      <c r="A91" s="25">
        <v>88</v>
      </c>
      <c r="B91" s="25">
        <v>8</v>
      </c>
      <c r="C91" s="26" t="s">
        <v>127</v>
      </c>
      <c r="D91" s="25">
        <v>2005</v>
      </c>
      <c r="E91" s="26" t="s">
        <v>140</v>
      </c>
      <c r="F91" s="27">
        <v>229</v>
      </c>
      <c r="G91" s="25">
        <v>17</v>
      </c>
      <c r="H91" s="67">
        <f t="shared" si="14"/>
        <v>3893</v>
      </c>
    </row>
    <row r="92" spans="1:8" ht="15">
      <c r="A92" s="25">
        <v>89</v>
      </c>
      <c r="B92" s="25">
        <v>6</v>
      </c>
      <c r="C92" s="26" t="s">
        <v>127</v>
      </c>
      <c r="D92" s="25">
        <v>2005</v>
      </c>
      <c r="E92" s="26" t="s">
        <v>140</v>
      </c>
      <c r="F92" s="27">
        <v>229</v>
      </c>
      <c r="G92" s="25">
        <v>85</v>
      </c>
      <c r="H92" s="67">
        <f t="shared" si="14"/>
        <v>19465</v>
      </c>
    </row>
    <row r="93" spans="1:8" ht="15">
      <c r="A93" s="25">
        <v>90</v>
      </c>
      <c r="B93" s="25">
        <v>2</v>
      </c>
      <c r="C93" s="26" t="s">
        <v>129</v>
      </c>
      <c r="D93" s="25">
        <v>3006</v>
      </c>
      <c r="E93" s="26" t="s">
        <v>141</v>
      </c>
      <c r="F93" s="27">
        <v>19.95</v>
      </c>
      <c r="G93" s="25">
        <v>8</v>
      </c>
      <c r="H93" s="67">
        <f t="shared" si="14"/>
        <v>159.6</v>
      </c>
    </row>
    <row r="94" spans="1:8" ht="15">
      <c r="A94" s="25">
        <v>91</v>
      </c>
      <c r="B94" s="25">
        <v>7</v>
      </c>
      <c r="C94" s="26" t="s">
        <v>127</v>
      </c>
      <c r="D94" s="25">
        <v>6050</v>
      </c>
      <c r="E94" s="26" t="s">
        <v>142</v>
      </c>
      <c r="F94" s="27">
        <v>8.9499999999999993</v>
      </c>
      <c r="G94" s="25">
        <v>42</v>
      </c>
      <c r="H94" s="67">
        <f t="shared" si="14"/>
        <v>375.9</v>
      </c>
    </row>
    <row r="95" spans="1:8" ht="15">
      <c r="A95" s="25">
        <v>92</v>
      </c>
      <c r="B95" s="25">
        <v>4</v>
      </c>
      <c r="C95" s="26" t="s">
        <v>128</v>
      </c>
      <c r="D95" s="25">
        <v>8500</v>
      </c>
      <c r="E95" s="26" t="s">
        <v>143</v>
      </c>
      <c r="F95" s="27">
        <v>849.95</v>
      </c>
      <c r="G95" s="25">
        <v>24</v>
      </c>
      <c r="H95" s="67">
        <f t="shared" si="14"/>
        <v>20398.800000000003</v>
      </c>
    </row>
    <row r="96" spans="1:8" ht="15">
      <c r="A96" s="25">
        <v>93</v>
      </c>
      <c r="B96" s="25">
        <v>7</v>
      </c>
      <c r="C96" s="26" t="s">
        <v>127</v>
      </c>
      <c r="D96" s="25">
        <v>8500</v>
      </c>
      <c r="E96" s="26" t="s">
        <v>143</v>
      </c>
      <c r="F96" s="27">
        <v>849.95</v>
      </c>
      <c r="G96" s="25">
        <v>55</v>
      </c>
      <c r="H96" s="67">
        <f t="shared" si="14"/>
        <v>46747.25</v>
      </c>
    </row>
    <row r="97" spans="1:8" ht="15">
      <c r="A97" s="25">
        <v>94</v>
      </c>
      <c r="B97" s="25">
        <v>3</v>
      </c>
      <c r="C97" s="26" t="s">
        <v>129</v>
      </c>
      <c r="D97" s="25">
        <v>2005</v>
      </c>
      <c r="E97" s="26" t="s">
        <v>140</v>
      </c>
      <c r="F97" s="27">
        <v>229</v>
      </c>
      <c r="G97" s="25">
        <v>30</v>
      </c>
      <c r="H97" s="67">
        <f t="shared" si="14"/>
        <v>6870</v>
      </c>
    </row>
    <row r="98" spans="1:8" ht="15">
      <c r="A98" s="25">
        <v>95</v>
      </c>
      <c r="B98" s="25">
        <v>8</v>
      </c>
      <c r="C98" s="26" t="s">
        <v>127</v>
      </c>
      <c r="D98" s="25">
        <v>3006</v>
      </c>
      <c r="E98" s="26" t="s">
        <v>141</v>
      </c>
      <c r="F98" s="27">
        <v>19.95</v>
      </c>
      <c r="G98" s="25">
        <v>18</v>
      </c>
      <c r="H98" s="67">
        <f t="shared" si="14"/>
        <v>359.09999999999997</v>
      </c>
    </row>
    <row r="99" spans="1:8" ht="15">
      <c r="A99" s="25">
        <v>96</v>
      </c>
      <c r="B99" s="25">
        <v>1</v>
      </c>
      <c r="C99" s="26" t="s">
        <v>129</v>
      </c>
      <c r="D99" s="25">
        <v>6050</v>
      </c>
      <c r="E99" s="26" t="s">
        <v>142</v>
      </c>
      <c r="F99" s="27">
        <v>8.9499999999999993</v>
      </c>
      <c r="G99" s="25">
        <v>38</v>
      </c>
      <c r="H99" s="67">
        <f t="shared" si="14"/>
        <v>340.09999999999997</v>
      </c>
    </row>
    <row r="100" spans="1:8">
      <c r="H100"/>
    </row>
    <row r="101" spans="1:8">
      <c r="H101"/>
    </row>
  </sheetData>
  <sortState xmlns:xlrd2="http://schemas.microsoft.com/office/spreadsheetml/2017/richdata2" ref="A4:A99">
    <sortCondition ref="A3"/>
  </sortState>
  <mergeCells count="4">
    <mergeCell ref="J25:J27"/>
    <mergeCell ref="J28:J30"/>
    <mergeCell ref="J31:J33"/>
    <mergeCell ref="J34:J3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9:M105"/>
  <sheetViews>
    <sheetView topLeftCell="D127" zoomScale="150" zoomScaleNormal="150" zoomScalePageLayoutView="120" workbookViewId="0">
      <selection activeCell="L12" sqref="L12:L105"/>
    </sheetView>
  </sheetViews>
  <sheetFormatPr defaultColWidth="8.85546875" defaultRowHeight="12.75"/>
  <cols>
    <col min="1" max="1" width="30.28515625" bestFit="1" customWidth="1"/>
    <col min="2" max="2" width="13.85546875" bestFit="1" customWidth="1"/>
    <col min="3" max="3" width="8.7109375" bestFit="1" customWidth="1"/>
    <col min="4" max="4" width="18.42578125" bestFit="1" customWidth="1"/>
    <col min="5" max="5" width="9.42578125" bestFit="1" customWidth="1"/>
    <col min="6" max="6" width="8.7109375" bestFit="1" customWidth="1"/>
    <col min="7" max="7" width="14.28515625" bestFit="1" customWidth="1"/>
    <col min="8" max="8" width="19.140625" bestFit="1" customWidth="1"/>
    <col min="9" max="9" width="11.140625" bestFit="1" customWidth="1"/>
    <col min="10" max="10" width="12" bestFit="1" customWidth="1"/>
    <col min="11" max="11" width="14.7109375" bestFit="1" customWidth="1"/>
    <col min="12" max="12" width="21.140625" bestFit="1" customWidth="1"/>
    <col min="13" max="13" width="11" customWidth="1"/>
    <col min="14" max="14" width="9.140625" customWidth="1"/>
  </cols>
  <sheetData>
    <row r="9" spans="1:13" ht="12" customHeight="1">
      <c r="A9" s="13" t="s">
        <v>29</v>
      </c>
    </row>
    <row r="11" spans="1:13" ht="51.75" thickBot="1">
      <c r="A11" s="14" t="s">
        <v>30</v>
      </c>
      <c r="B11" s="14" t="s">
        <v>22</v>
      </c>
      <c r="C11" s="14" t="s">
        <v>23</v>
      </c>
      <c r="D11" s="14" t="s">
        <v>24</v>
      </c>
      <c r="E11" s="14" t="s">
        <v>25</v>
      </c>
      <c r="F11" s="14" t="s">
        <v>0</v>
      </c>
      <c r="G11" s="14" t="s">
        <v>26</v>
      </c>
      <c r="H11" s="14" t="s">
        <v>31</v>
      </c>
      <c r="I11" s="14" t="s">
        <v>28</v>
      </c>
      <c r="J11" s="14" t="s">
        <v>27</v>
      </c>
      <c r="K11" s="73" t="s">
        <v>169</v>
      </c>
      <c r="L11" s="73" t="s">
        <v>170</v>
      </c>
      <c r="M11" s="78"/>
    </row>
    <row r="12" spans="1:13" ht="13.5" thickTop="1">
      <c r="A12" s="5" t="s">
        <v>7</v>
      </c>
      <c r="B12" t="s">
        <v>32</v>
      </c>
      <c r="C12" s="6">
        <v>1122</v>
      </c>
      <c r="D12" s="5" t="s">
        <v>4</v>
      </c>
      <c r="E12" s="7">
        <v>4.25</v>
      </c>
      <c r="F12" s="8">
        <v>19500</v>
      </c>
      <c r="G12" s="7">
        <f t="shared" ref="G12:G75" si="0">E12*F12</f>
        <v>82875</v>
      </c>
      <c r="H12" s="11">
        <v>30</v>
      </c>
      <c r="I12" s="9">
        <v>40760</v>
      </c>
      <c r="J12" s="9">
        <v>40768</v>
      </c>
      <c r="K12" s="74" t="str">
        <f>IF(F12&gt;=10000,"Large","Small")</f>
        <v>Large</v>
      </c>
      <c r="L12" s="76" t="str">
        <f>IF(AND(K12="Large",G12&gt;=25000),"Critical","non-Critical")</f>
        <v>Critical</v>
      </c>
    </row>
    <row r="13" spans="1:13">
      <c r="A13" t="s">
        <v>8</v>
      </c>
      <c r="B13" t="s">
        <v>33</v>
      </c>
      <c r="C13" s="6">
        <v>1243</v>
      </c>
      <c r="D13" s="5" t="s">
        <v>4</v>
      </c>
      <c r="E13" s="3">
        <v>4.25</v>
      </c>
      <c r="F13" s="2">
        <v>10000</v>
      </c>
      <c r="G13" s="7">
        <f t="shared" si="0"/>
        <v>42500</v>
      </c>
      <c r="H13" s="11">
        <v>30</v>
      </c>
      <c r="I13" s="4">
        <v>40763</v>
      </c>
      <c r="J13" s="4">
        <v>40769</v>
      </c>
      <c r="K13" s="74" t="str">
        <f t="shared" ref="K13:K76" si="1">IF(F13&gt;=10000,"Large","Small")</f>
        <v>Large</v>
      </c>
      <c r="L13" s="76" t="str">
        <f t="shared" ref="L13:L76" si="2">IF(AND(K13="Large",G13&gt;=25000),"Critical","non-Critical")</f>
        <v>Critical</v>
      </c>
    </row>
    <row r="14" spans="1:13">
      <c r="A14" t="s">
        <v>3</v>
      </c>
      <c r="B14" t="s">
        <v>34</v>
      </c>
      <c r="C14" s="1">
        <v>5462</v>
      </c>
      <c r="D14" t="s">
        <v>20</v>
      </c>
      <c r="E14" s="3">
        <v>1.05</v>
      </c>
      <c r="F14" s="2">
        <v>23000</v>
      </c>
      <c r="G14" s="3">
        <f t="shared" si="0"/>
        <v>24150</v>
      </c>
      <c r="H14" s="11">
        <v>30</v>
      </c>
      <c r="I14" s="4">
        <v>40765</v>
      </c>
      <c r="J14" s="4">
        <v>40770</v>
      </c>
      <c r="K14" s="74" t="str">
        <f t="shared" si="1"/>
        <v>Large</v>
      </c>
      <c r="L14" s="76" t="str">
        <f t="shared" si="2"/>
        <v>non-Critical</v>
      </c>
    </row>
    <row r="15" spans="1:13">
      <c r="A15" t="s">
        <v>3</v>
      </c>
      <c r="B15" t="s">
        <v>35</v>
      </c>
      <c r="C15" s="1">
        <v>5462</v>
      </c>
      <c r="D15" t="s">
        <v>20</v>
      </c>
      <c r="E15" s="3">
        <v>1.05</v>
      </c>
      <c r="F15" s="2">
        <v>21500</v>
      </c>
      <c r="G15" s="3">
        <f t="shared" si="0"/>
        <v>22575</v>
      </c>
      <c r="H15" s="11">
        <v>30</v>
      </c>
      <c r="I15" s="4">
        <v>40770</v>
      </c>
      <c r="J15" s="4">
        <v>40777</v>
      </c>
      <c r="K15" s="74" t="str">
        <f t="shared" si="1"/>
        <v>Large</v>
      </c>
      <c r="L15" s="76" t="str">
        <f t="shared" si="2"/>
        <v>non-Critical</v>
      </c>
    </row>
    <row r="16" spans="1:13">
      <c r="A16" t="s">
        <v>9</v>
      </c>
      <c r="B16" t="s">
        <v>36</v>
      </c>
      <c r="C16" s="1">
        <v>5319</v>
      </c>
      <c r="D16" t="s">
        <v>20</v>
      </c>
      <c r="E16" s="3">
        <v>1.1000000000000001</v>
      </c>
      <c r="F16" s="2">
        <v>17500</v>
      </c>
      <c r="G16" s="3">
        <f t="shared" si="0"/>
        <v>19250</v>
      </c>
      <c r="H16" s="11">
        <v>30</v>
      </c>
      <c r="I16" s="4">
        <v>40775</v>
      </c>
      <c r="J16" s="4">
        <v>40786</v>
      </c>
      <c r="K16" s="74" t="str">
        <f t="shared" si="1"/>
        <v>Large</v>
      </c>
      <c r="L16" s="76" t="str">
        <f t="shared" si="2"/>
        <v>non-Critical</v>
      </c>
    </row>
    <row r="17" spans="1:12">
      <c r="A17" t="s">
        <v>3</v>
      </c>
      <c r="B17" t="s">
        <v>37</v>
      </c>
      <c r="C17" s="1">
        <v>5462</v>
      </c>
      <c r="D17" t="s">
        <v>20</v>
      </c>
      <c r="E17" s="3">
        <v>1.05</v>
      </c>
      <c r="F17" s="2">
        <v>22500</v>
      </c>
      <c r="G17" s="3">
        <f t="shared" si="0"/>
        <v>23625</v>
      </c>
      <c r="H17" s="11">
        <v>30</v>
      </c>
      <c r="I17" s="4">
        <v>40775</v>
      </c>
      <c r="J17" s="4">
        <v>40781</v>
      </c>
      <c r="K17" s="74" t="str">
        <f t="shared" si="1"/>
        <v>Large</v>
      </c>
      <c r="L17" s="76" t="str">
        <f t="shared" si="2"/>
        <v>non-Critical</v>
      </c>
    </row>
    <row r="18" spans="1:12">
      <c r="A18" t="s">
        <v>9</v>
      </c>
      <c r="B18" t="s">
        <v>38</v>
      </c>
      <c r="C18" s="6">
        <v>4312</v>
      </c>
      <c r="D18" s="5" t="s">
        <v>5</v>
      </c>
      <c r="E18" s="3">
        <v>3.75</v>
      </c>
      <c r="F18" s="2">
        <v>4250</v>
      </c>
      <c r="G18" s="3">
        <f t="shared" si="0"/>
        <v>15937.5</v>
      </c>
      <c r="H18" s="11">
        <v>30</v>
      </c>
      <c r="I18" s="4">
        <v>40780</v>
      </c>
      <c r="J18" s="4">
        <v>40787</v>
      </c>
      <c r="K18" s="74" t="str">
        <f t="shared" si="1"/>
        <v>Small</v>
      </c>
      <c r="L18" s="76" t="str">
        <f t="shared" si="2"/>
        <v>non-Critical</v>
      </c>
    </row>
    <row r="19" spans="1:12">
      <c r="A19" s="10" t="s">
        <v>2</v>
      </c>
      <c r="B19" t="s">
        <v>39</v>
      </c>
      <c r="C19" s="1">
        <v>7258</v>
      </c>
      <c r="D19" t="s">
        <v>19</v>
      </c>
      <c r="E19" s="3">
        <v>90</v>
      </c>
      <c r="F19" s="2">
        <v>100</v>
      </c>
      <c r="G19" s="3">
        <f t="shared" si="0"/>
        <v>9000</v>
      </c>
      <c r="H19" s="1">
        <v>45</v>
      </c>
      <c r="I19" s="4">
        <v>40780</v>
      </c>
      <c r="J19" s="4">
        <v>40783</v>
      </c>
      <c r="K19" s="74" t="str">
        <f t="shared" si="1"/>
        <v>Small</v>
      </c>
      <c r="L19" s="76" t="str">
        <f t="shared" si="2"/>
        <v>non-Critical</v>
      </c>
    </row>
    <row r="20" spans="1:12">
      <c r="A20" s="5" t="s">
        <v>3</v>
      </c>
      <c r="B20" t="s">
        <v>40</v>
      </c>
      <c r="C20" s="6">
        <v>6321</v>
      </c>
      <c r="D20" s="5" t="s">
        <v>21</v>
      </c>
      <c r="E20" s="7">
        <v>2.4500000000000002</v>
      </c>
      <c r="F20" s="8">
        <v>1300</v>
      </c>
      <c r="G20" s="7">
        <f t="shared" si="0"/>
        <v>3185.0000000000005</v>
      </c>
      <c r="H20" s="11">
        <v>30</v>
      </c>
      <c r="I20" s="9">
        <v>40780</v>
      </c>
      <c r="J20" s="9">
        <v>40790</v>
      </c>
      <c r="K20" s="74" t="str">
        <f t="shared" si="1"/>
        <v>Small</v>
      </c>
      <c r="L20" s="76" t="str">
        <f t="shared" si="2"/>
        <v>non-Critical</v>
      </c>
    </row>
    <row r="21" spans="1:12">
      <c r="A21" t="s">
        <v>3</v>
      </c>
      <c r="B21" t="s">
        <v>41</v>
      </c>
      <c r="C21" s="1">
        <v>5462</v>
      </c>
      <c r="D21" t="s">
        <v>20</v>
      </c>
      <c r="E21" s="3">
        <v>1.05</v>
      </c>
      <c r="F21" s="2">
        <v>22500</v>
      </c>
      <c r="G21" s="3">
        <f t="shared" si="0"/>
        <v>23625</v>
      </c>
      <c r="H21" s="11">
        <v>30</v>
      </c>
      <c r="I21" s="4">
        <v>40780</v>
      </c>
      <c r="J21" s="4">
        <v>40788</v>
      </c>
      <c r="K21" s="74" t="str">
        <f t="shared" si="1"/>
        <v>Large</v>
      </c>
      <c r="L21" s="76" t="str">
        <f t="shared" si="2"/>
        <v>non-Critical</v>
      </c>
    </row>
    <row r="22" spans="1:12">
      <c r="A22" t="s">
        <v>9</v>
      </c>
      <c r="B22" t="s">
        <v>42</v>
      </c>
      <c r="C22" s="1">
        <v>5319</v>
      </c>
      <c r="D22" t="s">
        <v>20</v>
      </c>
      <c r="E22" s="3">
        <v>1.1000000000000001</v>
      </c>
      <c r="F22" s="2">
        <v>18100</v>
      </c>
      <c r="G22" s="3">
        <f t="shared" si="0"/>
        <v>19910</v>
      </c>
      <c r="H22" s="11">
        <v>30</v>
      </c>
      <c r="I22" s="4">
        <v>40780</v>
      </c>
      <c r="J22" s="4">
        <v>40791</v>
      </c>
      <c r="K22" s="74" t="str">
        <f t="shared" si="1"/>
        <v>Large</v>
      </c>
      <c r="L22" s="76" t="str">
        <f t="shared" si="2"/>
        <v>non-Critical</v>
      </c>
    </row>
    <row r="23" spans="1:12">
      <c r="A23" t="s">
        <v>7</v>
      </c>
      <c r="B23" t="s">
        <v>43</v>
      </c>
      <c r="C23" s="1">
        <v>3166</v>
      </c>
      <c r="D23" t="s">
        <v>14</v>
      </c>
      <c r="E23" s="3">
        <v>1.25</v>
      </c>
      <c r="F23" s="2">
        <v>5600</v>
      </c>
      <c r="G23" s="3">
        <f t="shared" si="0"/>
        <v>7000</v>
      </c>
      <c r="H23" s="11">
        <v>30</v>
      </c>
      <c r="I23" s="4">
        <v>40780</v>
      </c>
      <c r="J23" s="4">
        <v>40784</v>
      </c>
      <c r="K23" s="74" t="str">
        <f t="shared" si="1"/>
        <v>Small</v>
      </c>
      <c r="L23" s="76" t="str">
        <f t="shared" si="2"/>
        <v>non-Critical</v>
      </c>
    </row>
    <row r="24" spans="1:12">
      <c r="A24" t="s">
        <v>7</v>
      </c>
      <c r="B24" t="s">
        <v>44</v>
      </c>
      <c r="C24" s="1">
        <v>9966</v>
      </c>
      <c r="D24" t="s">
        <v>16</v>
      </c>
      <c r="E24" s="3">
        <v>0.75</v>
      </c>
      <c r="F24" s="2">
        <v>500</v>
      </c>
      <c r="G24" s="3">
        <f t="shared" si="0"/>
        <v>375</v>
      </c>
      <c r="H24" s="11">
        <v>30</v>
      </c>
      <c r="I24" s="4">
        <v>40780</v>
      </c>
      <c r="J24" s="4">
        <v>40786</v>
      </c>
      <c r="K24" s="74" t="str">
        <f t="shared" si="1"/>
        <v>Small</v>
      </c>
      <c r="L24" s="76" t="str">
        <f t="shared" si="2"/>
        <v>non-Critical</v>
      </c>
    </row>
    <row r="25" spans="1:12">
      <c r="A25" t="s">
        <v>9</v>
      </c>
      <c r="B25" t="s">
        <v>45</v>
      </c>
      <c r="C25" s="1">
        <v>5234</v>
      </c>
      <c r="D25" t="s">
        <v>14</v>
      </c>
      <c r="E25" s="3">
        <v>1.65</v>
      </c>
      <c r="F25" s="2">
        <v>4500</v>
      </c>
      <c r="G25" s="3">
        <f t="shared" si="0"/>
        <v>7425</v>
      </c>
      <c r="H25" s="11">
        <v>30</v>
      </c>
      <c r="I25" s="4">
        <v>40783</v>
      </c>
      <c r="J25" s="4">
        <v>40791</v>
      </c>
      <c r="K25" s="74" t="str">
        <f t="shared" si="1"/>
        <v>Small</v>
      </c>
      <c r="L25" s="76" t="str">
        <f t="shared" si="2"/>
        <v>non-Critical</v>
      </c>
    </row>
    <row r="26" spans="1:12">
      <c r="A26" t="s">
        <v>9</v>
      </c>
      <c r="B26" t="s">
        <v>46</v>
      </c>
      <c r="C26" s="6">
        <v>4312</v>
      </c>
      <c r="D26" s="5" t="s">
        <v>5</v>
      </c>
      <c r="E26" s="3">
        <v>3.75</v>
      </c>
      <c r="F26" s="2">
        <v>4200</v>
      </c>
      <c r="G26" s="3">
        <f t="shared" si="0"/>
        <v>15750</v>
      </c>
      <c r="H26" s="11">
        <v>30</v>
      </c>
      <c r="I26" s="4">
        <v>40787</v>
      </c>
      <c r="J26" s="4">
        <v>40796</v>
      </c>
      <c r="K26" s="74" t="str">
        <f t="shared" si="1"/>
        <v>Small</v>
      </c>
      <c r="L26" s="76" t="str">
        <f t="shared" si="2"/>
        <v>non-Critical</v>
      </c>
    </row>
    <row r="27" spans="1:12">
      <c r="A27" t="s">
        <v>8</v>
      </c>
      <c r="B27" t="s">
        <v>47</v>
      </c>
      <c r="C27" s="1">
        <v>5417</v>
      </c>
      <c r="D27" t="s">
        <v>12</v>
      </c>
      <c r="E27" s="3">
        <v>255</v>
      </c>
      <c r="F27" s="2">
        <v>406</v>
      </c>
      <c r="G27" s="3">
        <f t="shared" si="0"/>
        <v>103530</v>
      </c>
      <c r="H27" s="11">
        <v>30</v>
      </c>
      <c r="I27" s="4">
        <v>40787</v>
      </c>
      <c r="J27" s="4">
        <v>40796</v>
      </c>
      <c r="K27" s="74" t="str">
        <f t="shared" si="1"/>
        <v>Small</v>
      </c>
      <c r="L27" s="76" t="str">
        <f t="shared" si="2"/>
        <v>non-Critical</v>
      </c>
    </row>
    <row r="28" spans="1:12">
      <c r="A28" t="s">
        <v>7</v>
      </c>
      <c r="B28" t="s">
        <v>48</v>
      </c>
      <c r="C28" s="1">
        <v>3166</v>
      </c>
      <c r="D28" t="s">
        <v>14</v>
      </c>
      <c r="E28" s="3">
        <v>1.25</v>
      </c>
      <c r="F28" s="2">
        <v>5500</v>
      </c>
      <c r="G28" s="3">
        <f t="shared" si="0"/>
        <v>6875</v>
      </c>
      <c r="H28" s="11">
        <v>30</v>
      </c>
      <c r="I28" s="4">
        <v>40787</v>
      </c>
      <c r="J28" s="4">
        <v>40792</v>
      </c>
      <c r="K28" s="74" t="str">
        <f t="shared" si="1"/>
        <v>Small</v>
      </c>
      <c r="L28" s="76" t="str">
        <f t="shared" si="2"/>
        <v>non-Critical</v>
      </c>
    </row>
    <row r="29" spans="1:12">
      <c r="A29" t="s">
        <v>9</v>
      </c>
      <c r="B29" t="s">
        <v>49</v>
      </c>
      <c r="C29" s="1">
        <v>5234</v>
      </c>
      <c r="D29" t="s">
        <v>14</v>
      </c>
      <c r="E29" s="3">
        <v>1.65</v>
      </c>
      <c r="F29" s="2">
        <v>4850</v>
      </c>
      <c r="G29" s="3">
        <f t="shared" si="0"/>
        <v>8002.5</v>
      </c>
      <c r="H29" s="11">
        <v>30</v>
      </c>
      <c r="I29" s="4">
        <v>40788</v>
      </c>
      <c r="J29" s="4">
        <v>40797</v>
      </c>
      <c r="K29" s="74" t="str">
        <f t="shared" si="1"/>
        <v>Small</v>
      </c>
      <c r="L29" s="76" t="str">
        <f t="shared" si="2"/>
        <v>non-Critical</v>
      </c>
    </row>
    <row r="30" spans="1:12">
      <c r="A30" t="s">
        <v>9</v>
      </c>
      <c r="B30" t="s">
        <v>50</v>
      </c>
      <c r="C30" s="6">
        <v>4312</v>
      </c>
      <c r="D30" s="5" t="s">
        <v>5</v>
      </c>
      <c r="E30" s="3">
        <v>3.75</v>
      </c>
      <c r="F30" s="2">
        <v>4150</v>
      </c>
      <c r="G30" s="3">
        <f t="shared" si="0"/>
        <v>15562.5</v>
      </c>
      <c r="H30" s="11">
        <v>30</v>
      </c>
      <c r="I30" s="4">
        <v>40789</v>
      </c>
      <c r="J30" s="4">
        <v>40797</v>
      </c>
      <c r="K30" s="74" t="str">
        <f t="shared" si="1"/>
        <v>Small</v>
      </c>
      <c r="L30" s="76" t="str">
        <f t="shared" si="2"/>
        <v>non-Critical</v>
      </c>
    </row>
    <row r="31" spans="1:12">
      <c r="A31" s="5" t="s">
        <v>7</v>
      </c>
      <c r="B31" t="s">
        <v>51</v>
      </c>
      <c r="C31" s="6">
        <v>1122</v>
      </c>
      <c r="D31" s="5" t="s">
        <v>4</v>
      </c>
      <c r="E31" s="7">
        <v>4.25</v>
      </c>
      <c r="F31" s="8">
        <v>15500</v>
      </c>
      <c r="G31" s="7">
        <f t="shared" si="0"/>
        <v>65875</v>
      </c>
      <c r="H31" s="11">
        <v>30</v>
      </c>
      <c r="I31" s="9">
        <v>40790</v>
      </c>
      <c r="J31" s="9">
        <v>40798</v>
      </c>
      <c r="K31" s="74" t="str">
        <f t="shared" si="1"/>
        <v>Large</v>
      </c>
      <c r="L31" s="76" t="str">
        <f t="shared" si="2"/>
        <v>Critical</v>
      </c>
    </row>
    <row r="32" spans="1:12">
      <c r="A32" s="5" t="s">
        <v>1</v>
      </c>
      <c r="B32" t="s">
        <v>52</v>
      </c>
      <c r="C32" s="6">
        <v>4111</v>
      </c>
      <c r="D32" s="5" t="s">
        <v>5</v>
      </c>
      <c r="E32" s="7">
        <v>3.55</v>
      </c>
      <c r="F32" s="8">
        <v>4800</v>
      </c>
      <c r="G32" s="7">
        <f t="shared" si="0"/>
        <v>17040</v>
      </c>
      <c r="H32" s="11">
        <v>25</v>
      </c>
      <c r="I32" s="9">
        <v>40791</v>
      </c>
      <c r="J32" s="9">
        <v>40806</v>
      </c>
      <c r="K32" s="74" t="str">
        <f t="shared" si="1"/>
        <v>Small</v>
      </c>
      <c r="L32" s="76" t="str">
        <f t="shared" si="2"/>
        <v>non-Critical</v>
      </c>
    </row>
    <row r="33" spans="1:12">
      <c r="A33" t="s">
        <v>8</v>
      </c>
      <c r="B33" t="s">
        <v>53</v>
      </c>
      <c r="C33" s="6">
        <v>1243</v>
      </c>
      <c r="D33" s="5" t="s">
        <v>4</v>
      </c>
      <c r="E33" s="3">
        <v>4.25</v>
      </c>
      <c r="F33" s="2">
        <v>9000</v>
      </c>
      <c r="G33" s="7">
        <f t="shared" si="0"/>
        <v>38250</v>
      </c>
      <c r="H33" s="11">
        <v>30</v>
      </c>
      <c r="I33" s="4">
        <v>40791</v>
      </c>
      <c r="J33" s="4">
        <v>40798</v>
      </c>
      <c r="K33" s="74" t="str">
        <f t="shared" si="1"/>
        <v>Small</v>
      </c>
      <c r="L33" s="76" t="str">
        <f t="shared" si="2"/>
        <v>non-Critical</v>
      </c>
    </row>
    <row r="34" spans="1:12">
      <c r="A34" s="10" t="s">
        <v>2</v>
      </c>
      <c r="B34" t="s">
        <v>54</v>
      </c>
      <c r="C34" s="1">
        <v>7258</v>
      </c>
      <c r="D34" t="s">
        <v>19</v>
      </c>
      <c r="E34" s="3">
        <v>90</v>
      </c>
      <c r="F34" s="2">
        <v>120</v>
      </c>
      <c r="G34" s="3">
        <f t="shared" si="0"/>
        <v>10800</v>
      </c>
      <c r="H34" s="1">
        <v>45</v>
      </c>
      <c r="I34" s="4">
        <v>40791</v>
      </c>
      <c r="J34" s="4">
        <v>40795</v>
      </c>
      <c r="K34" s="74" t="str">
        <f t="shared" si="1"/>
        <v>Small</v>
      </c>
      <c r="L34" s="76" t="str">
        <f t="shared" si="2"/>
        <v>non-Critical</v>
      </c>
    </row>
    <row r="35" spans="1:12">
      <c r="A35" t="s">
        <v>9</v>
      </c>
      <c r="B35" t="s">
        <v>55</v>
      </c>
      <c r="C35" s="1">
        <v>5234</v>
      </c>
      <c r="D35" t="s">
        <v>14</v>
      </c>
      <c r="E35" s="3">
        <v>1.65</v>
      </c>
      <c r="F35" s="2">
        <v>4750</v>
      </c>
      <c r="G35" s="3">
        <f t="shared" si="0"/>
        <v>7837.5</v>
      </c>
      <c r="H35" s="11">
        <v>30</v>
      </c>
      <c r="I35" s="4">
        <v>40791</v>
      </c>
      <c r="J35" s="4">
        <v>40799</v>
      </c>
      <c r="K35" s="74" t="str">
        <f t="shared" si="1"/>
        <v>Small</v>
      </c>
      <c r="L35" s="76" t="str">
        <f t="shared" si="2"/>
        <v>non-Critical</v>
      </c>
    </row>
    <row r="36" spans="1:12">
      <c r="A36" s="5" t="s">
        <v>7</v>
      </c>
      <c r="B36" t="s">
        <v>56</v>
      </c>
      <c r="C36" s="6">
        <v>1122</v>
      </c>
      <c r="D36" s="5" t="s">
        <v>4</v>
      </c>
      <c r="E36" s="7">
        <v>4.25</v>
      </c>
      <c r="F36" s="8">
        <v>12500</v>
      </c>
      <c r="G36" s="7">
        <f t="shared" si="0"/>
        <v>53125</v>
      </c>
      <c r="H36" s="11">
        <v>30</v>
      </c>
      <c r="I36" s="9">
        <v>40791</v>
      </c>
      <c r="J36" s="9">
        <v>40797</v>
      </c>
      <c r="K36" s="74" t="str">
        <f t="shared" si="1"/>
        <v>Large</v>
      </c>
      <c r="L36" s="76" t="str">
        <f t="shared" si="2"/>
        <v>Critical</v>
      </c>
    </row>
    <row r="37" spans="1:12">
      <c r="A37" t="s">
        <v>7</v>
      </c>
      <c r="B37" t="s">
        <v>57</v>
      </c>
      <c r="C37" s="1">
        <v>5066</v>
      </c>
      <c r="D37" t="s">
        <v>20</v>
      </c>
      <c r="E37" s="3">
        <v>0.95</v>
      </c>
      <c r="F37" s="2">
        <v>25000</v>
      </c>
      <c r="G37" s="3">
        <f t="shared" si="0"/>
        <v>23750</v>
      </c>
      <c r="H37" s="11">
        <v>30</v>
      </c>
      <c r="I37" s="4">
        <v>40791</v>
      </c>
      <c r="J37" s="4">
        <v>40798</v>
      </c>
      <c r="K37" s="74" t="str">
        <f t="shared" si="1"/>
        <v>Large</v>
      </c>
      <c r="L37" s="76" t="str">
        <f t="shared" si="2"/>
        <v>non-Critical</v>
      </c>
    </row>
    <row r="38" spans="1:12">
      <c r="A38" t="s">
        <v>7</v>
      </c>
      <c r="B38" t="s">
        <v>58</v>
      </c>
      <c r="C38" s="1">
        <v>3166</v>
      </c>
      <c r="D38" t="s">
        <v>14</v>
      </c>
      <c r="E38" s="3">
        <v>1.25</v>
      </c>
      <c r="F38" s="2">
        <v>5650</v>
      </c>
      <c r="G38" s="3">
        <f t="shared" si="0"/>
        <v>7062.5</v>
      </c>
      <c r="H38" s="11">
        <v>30</v>
      </c>
      <c r="I38" s="4">
        <v>40791</v>
      </c>
      <c r="J38" s="4">
        <v>40796</v>
      </c>
      <c r="K38" s="74" t="str">
        <f t="shared" si="1"/>
        <v>Small</v>
      </c>
      <c r="L38" s="76" t="str">
        <f t="shared" si="2"/>
        <v>non-Critical</v>
      </c>
    </row>
    <row r="39" spans="1:12">
      <c r="A39" s="5" t="s">
        <v>7</v>
      </c>
      <c r="B39" t="s">
        <v>59</v>
      </c>
      <c r="C39" s="6">
        <v>1122</v>
      </c>
      <c r="D39" s="5" t="s">
        <v>4</v>
      </c>
      <c r="E39" s="7">
        <v>4.25</v>
      </c>
      <c r="F39" s="8">
        <v>15000</v>
      </c>
      <c r="G39" s="7">
        <f t="shared" si="0"/>
        <v>63750</v>
      </c>
      <c r="H39" s="11">
        <v>30</v>
      </c>
      <c r="I39" s="9">
        <v>40794</v>
      </c>
      <c r="J39" s="9">
        <v>40801</v>
      </c>
      <c r="K39" s="74" t="str">
        <f t="shared" si="1"/>
        <v>Large</v>
      </c>
      <c r="L39" s="76" t="str">
        <f t="shared" si="2"/>
        <v>Critical</v>
      </c>
    </row>
    <row r="40" spans="1:12">
      <c r="A40" s="5" t="s">
        <v>1</v>
      </c>
      <c r="B40" t="s">
        <v>60</v>
      </c>
      <c r="C40" s="6">
        <v>4111</v>
      </c>
      <c r="D40" s="5" t="s">
        <v>5</v>
      </c>
      <c r="E40" s="7">
        <v>3.55</v>
      </c>
      <c r="F40" s="8">
        <v>4585</v>
      </c>
      <c r="G40" s="7">
        <f t="shared" si="0"/>
        <v>16276.75</v>
      </c>
      <c r="H40" s="11">
        <v>25</v>
      </c>
      <c r="I40" s="9">
        <v>40796</v>
      </c>
      <c r="J40" s="9">
        <v>40816</v>
      </c>
      <c r="K40" s="74" t="str">
        <f t="shared" si="1"/>
        <v>Small</v>
      </c>
      <c r="L40" s="76" t="str">
        <f t="shared" si="2"/>
        <v>non-Critical</v>
      </c>
    </row>
    <row r="41" spans="1:12">
      <c r="A41" t="s">
        <v>7</v>
      </c>
      <c r="B41" t="s">
        <v>61</v>
      </c>
      <c r="C41" s="1">
        <v>3166</v>
      </c>
      <c r="D41" t="s">
        <v>14</v>
      </c>
      <c r="E41" s="3">
        <v>1.25</v>
      </c>
      <c r="F41" s="2">
        <v>5425</v>
      </c>
      <c r="G41" s="3">
        <f t="shared" si="0"/>
        <v>6781.25</v>
      </c>
      <c r="H41" s="11">
        <v>30</v>
      </c>
      <c r="I41" s="4">
        <v>40796</v>
      </c>
      <c r="J41" s="4">
        <v>40801</v>
      </c>
      <c r="K41" s="74" t="str">
        <f t="shared" si="1"/>
        <v>Small</v>
      </c>
      <c r="L41" s="76" t="str">
        <f t="shared" si="2"/>
        <v>non-Critical</v>
      </c>
    </row>
    <row r="42" spans="1:12">
      <c r="A42" s="5" t="s">
        <v>3</v>
      </c>
      <c r="B42" t="s">
        <v>62</v>
      </c>
      <c r="C42" s="6">
        <v>6321</v>
      </c>
      <c r="D42" s="5" t="s">
        <v>21</v>
      </c>
      <c r="E42" s="7">
        <v>2.4500000000000002</v>
      </c>
      <c r="F42" s="8">
        <v>1200</v>
      </c>
      <c r="G42" s="7">
        <f t="shared" si="0"/>
        <v>2940</v>
      </c>
      <c r="H42" s="11">
        <v>30</v>
      </c>
      <c r="I42" s="9">
        <v>40798</v>
      </c>
      <c r="J42" s="9">
        <v>40809</v>
      </c>
      <c r="K42" s="74" t="str">
        <f t="shared" si="1"/>
        <v>Small</v>
      </c>
      <c r="L42" s="76" t="str">
        <f t="shared" si="2"/>
        <v>non-Critical</v>
      </c>
    </row>
    <row r="43" spans="1:12">
      <c r="A43" t="s">
        <v>9</v>
      </c>
      <c r="B43" t="s">
        <v>79</v>
      </c>
      <c r="C43" s="1">
        <v>5319</v>
      </c>
      <c r="D43" t="s">
        <v>20</v>
      </c>
      <c r="E43" s="3">
        <v>1.1000000000000001</v>
      </c>
      <c r="F43" s="2">
        <v>16500</v>
      </c>
      <c r="G43" s="3">
        <f t="shared" si="0"/>
        <v>18150</v>
      </c>
      <c r="H43" s="11">
        <v>30</v>
      </c>
      <c r="I43" s="4">
        <v>40801</v>
      </c>
      <c r="J43" s="4">
        <v>40821</v>
      </c>
      <c r="K43" s="74" t="str">
        <f t="shared" si="1"/>
        <v>Large</v>
      </c>
      <c r="L43" s="76" t="str">
        <f t="shared" si="2"/>
        <v>non-Critical</v>
      </c>
    </row>
    <row r="44" spans="1:12">
      <c r="A44" s="5" t="s">
        <v>1</v>
      </c>
      <c r="B44" t="s">
        <v>80</v>
      </c>
      <c r="C44" s="6">
        <v>4111</v>
      </c>
      <c r="D44" s="5" t="s">
        <v>5</v>
      </c>
      <c r="E44" s="7">
        <v>3.55</v>
      </c>
      <c r="F44" s="8">
        <v>4200</v>
      </c>
      <c r="G44" s="7">
        <f t="shared" si="0"/>
        <v>14910</v>
      </c>
      <c r="H44" s="11">
        <v>25</v>
      </c>
      <c r="I44" s="9">
        <v>40801</v>
      </c>
      <c r="J44" s="9">
        <v>40831</v>
      </c>
      <c r="K44" s="74" t="str">
        <f t="shared" si="1"/>
        <v>Small</v>
      </c>
      <c r="L44" s="76" t="str">
        <f t="shared" si="2"/>
        <v>non-Critical</v>
      </c>
    </row>
    <row r="45" spans="1:12">
      <c r="A45" t="s">
        <v>7</v>
      </c>
      <c r="B45" t="s">
        <v>81</v>
      </c>
      <c r="C45" s="1">
        <v>5066</v>
      </c>
      <c r="D45" t="s">
        <v>20</v>
      </c>
      <c r="E45" s="3">
        <v>0.95</v>
      </c>
      <c r="F45" s="2">
        <v>17500</v>
      </c>
      <c r="G45" s="3">
        <f t="shared" si="0"/>
        <v>16625</v>
      </c>
      <c r="H45" s="11">
        <v>30</v>
      </c>
      <c r="I45" s="4">
        <v>40801</v>
      </c>
      <c r="J45" s="4">
        <v>40808</v>
      </c>
      <c r="K45" s="74" t="str">
        <f t="shared" si="1"/>
        <v>Large</v>
      </c>
      <c r="L45" s="76" t="str">
        <f t="shared" si="2"/>
        <v>non-Critical</v>
      </c>
    </row>
    <row r="46" spans="1:12">
      <c r="A46" t="s">
        <v>1</v>
      </c>
      <c r="B46" t="s">
        <v>82</v>
      </c>
      <c r="C46" s="6">
        <v>9752</v>
      </c>
      <c r="D46" s="5" t="s">
        <v>6</v>
      </c>
      <c r="E46" s="3">
        <v>4.05</v>
      </c>
      <c r="F46" s="2">
        <v>1500</v>
      </c>
      <c r="G46" s="3">
        <f t="shared" si="0"/>
        <v>6075</v>
      </c>
      <c r="H46" s="11">
        <v>25</v>
      </c>
      <c r="I46" s="4">
        <v>40806</v>
      </c>
      <c r="J46" s="4">
        <v>40811</v>
      </c>
      <c r="K46" s="74" t="str">
        <f t="shared" si="1"/>
        <v>Small</v>
      </c>
      <c r="L46" s="76" t="str">
        <f t="shared" si="2"/>
        <v>non-Critical</v>
      </c>
    </row>
    <row r="47" spans="1:12">
      <c r="A47" s="5" t="s">
        <v>1</v>
      </c>
      <c r="B47" t="s">
        <v>83</v>
      </c>
      <c r="C47" s="6">
        <v>4111</v>
      </c>
      <c r="D47" s="5" t="s">
        <v>5</v>
      </c>
      <c r="E47" s="7">
        <v>3.55</v>
      </c>
      <c r="F47" s="8">
        <v>4250</v>
      </c>
      <c r="G47" s="7">
        <f t="shared" si="0"/>
        <v>15087.5</v>
      </c>
      <c r="H47" s="11">
        <v>25</v>
      </c>
      <c r="I47" s="9">
        <v>40806</v>
      </c>
      <c r="J47" s="9">
        <v>40826</v>
      </c>
      <c r="K47" s="74" t="str">
        <f t="shared" si="1"/>
        <v>Small</v>
      </c>
      <c r="L47" s="76" t="str">
        <f t="shared" si="2"/>
        <v>non-Critical</v>
      </c>
    </row>
    <row r="48" spans="1:12">
      <c r="A48" t="s">
        <v>11</v>
      </c>
      <c r="B48" t="s">
        <v>84</v>
      </c>
      <c r="C48" s="6">
        <v>9764</v>
      </c>
      <c r="D48" s="5" t="s">
        <v>6</v>
      </c>
      <c r="E48" s="3">
        <v>3.75</v>
      </c>
      <c r="F48" s="2">
        <v>1980</v>
      </c>
      <c r="G48" s="3">
        <f t="shared" si="0"/>
        <v>7425</v>
      </c>
      <c r="H48" s="1">
        <v>15</v>
      </c>
      <c r="I48" s="4">
        <v>40806</v>
      </c>
      <c r="J48" s="4">
        <v>40815</v>
      </c>
      <c r="K48" s="74" t="str">
        <f t="shared" si="1"/>
        <v>Small</v>
      </c>
      <c r="L48" s="76" t="str">
        <f t="shared" si="2"/>
        <v>non-Critical</v>
      </c>
    </row>
    <row r="49" spans="1:12">
      <c r="A49" t="s">
        <v>11</v>
      </c>
      <c r="B49" t="s">
        <v>85</v>
      </c>
      <c r="C49" s="6">
        <v>9764</v>
      </c>
      <c r="D49" s="5" t="s">
        <v>6</v>
      </c>
      <c r="E49" s="3">
        <v>3.75</v>
      </c>
      <c r="F49" s="2">
        <v>1750</v>
      </c>
      <c r="G49" s="3">
        <f t="shared" si="0"/>
        <v>6562.5</v>
      </c>
      <c r="H49" s="1">
        <v>15</v>
      </c>
      <c r="I49" s="4">
        <v>40806</v>
      </c>
      <c r="J49" s="4">
        <v>40811</v>
      </c>
      <c r="K49" s="74" t="str">
        <f t="shared" si="1"/>
        <v>Small</v>
      </c>
      <c r="L49" s="76" t="str">
        <f t="shared" si="2"/>
        <v>non-Critical</v>
      </c>
    </row>
    <row r="50" spans="1:12">
      <c r="A50" t="s">
        <v>1</v>
      </c>
      <c r="B50" t="s">
        <v>86</v>
      </c>
      <c r="C50" s="6">
        <v>9752</v>
      </c>
      <c r="D50" s="5" t="s">
        <v>6</v>
      </c>
      <c r="E50" s="3">
        <v>4.05</v>
      </c>
      <c r="F50" s="2">
        <v>1550</v>
      </c>
      <c r="G50" s="3">
        <f t="shared" si="0"/>
        <v>6277.5</v>
      </c>
      <c r="H50" s="11">
        <v>25</v>
      </c>
      <c r="I50" s="4">
        <v>40811</v>
      </c>
      <c r="J50" s="4">
        <v>40821</v>
      </c>
      <c r="K50" s="74" t="str">
        <f t="shared" si="1"/>
        <v>Small</v>
      </c>
      <c r="L50" s="76" t="str">
        <f t="shared" si="2"/>
        <v>non-Critical</v>
      </c>
    </row>
    <row r="51" spans="1:12">
      <c r="A51" s="5" t="s">
        <v>1</v>
      </c>
      <c r="B51" t="s">
        <v>87</v>
      </c>
      <c r="C51" s="6">
        <v>4111</v>
      </c>
      <c r="D51" s="5" t="s">
        <v>5</v>
      </c>
      <c r="E51" s="7">
        <v>3.55</v>
      </c>
      <c r="F51" s="8">
        <v>4200</v>
      </c>
      <c r="G51" s="7">
        <f t="shared" si="0"/>
        <v>14910</v>
      </c>
      <c r="H51" s="11">
        <v>25</v>
      </c>
      <c r="I51" s="9">
        <v>40811</v>
      </c>
      <c r="J51" s="9">
        <v>40841</v>
      </c>
      <c r="K51" s="74" t="str">
        <f t="shared" si="1"/>
        <v>Small</v>
      </c>
      <c r="L51" s="76" t="str">
        <f t="shared" si="2"/>
        <v>non-Critical</v>
      </c>
    </row>
    <row r="52" spans="1:12">
      <c r="A52" s="10" t="s">
        <v>2</v>
      </c>
      <c r="B52" t="s">
        <v>88</v>
      </c>
      <c r="C52" s="6">
        <v>1369</v>
      </c>
      <c r="D52" s="5" t="s">
        <v>4</v>
      </c>
      <c r="E52" s="3">
        <v>4.2</v>
      </c>
      <c r="F52" s="2">
        <v>15000</v>
      </c>
      <c r="G52" s="7">
        <f t="shared" si="0"/>
        <v>63000</v>
      </c>
      <c r="H52" s="1">
        <v>45</v>
      </c>
      <c r="I52" s="4">
        <v>40811</v>
      </c>
      <c r="J52" s="4">
        <v>40816</v>
      </c>
      <c r="K52" s="74" t="str">
        <f t="shared" si="1"/>
        <v>Large</v>
      </c>
      <c r="L52" s="76" t="str">
        <f t="shared" si="2"/>
        <v>Critical</v>
      </c>
    </row>
    <row r="53" spans="1:12">
      <c r="A53" t="s">
        <v>10</v>
      </c>
      <c r="B53" t="s">
        <v>89</v>
      </c>
      <c r="C53" s="6">
        <v>6431</v>
      </c>
      <c r="D53" s="5" t="s">
        <v>21</v>
      </c>
      <c r="E53" s="3">
        <v>2.85</v>
      </c>
      <c r="F53" s="2">
        <v>1300</v>
      </c>
      <c r="G53" s="3">
        <f t="shared" si="0"/>
        <v>3705</v>
      </c>
      <c r="H53" s="11">
        <v>30</v>
      </c>
      <c r="I53" s="4">
        <v>40811</v>
      </c>
      <c r="J53" s="4">
        <v>40817</v>
      </c>
      <c r="K53" s="74" t="str">
        <f t="shared" si="1"/>
        <v>Small</v>
      </c>
      <c r="L53" s="76" t="str">
        <f t="shared" si="2"/>
        <v>non-Critical</v>
      </c>
    </row>
    <row r="54" spans="1:12">
      <c r="A54" s="5" t="s">
        <v>3</v>
      </c>
      <c r="B54" t="s">
        <v>90</v>
      </c>
      <c r="C54" s="6">
        <v>6321</v>
      </c>
      <c r="D54" s="5" t="s">
        <v>21</v>
      </c>
      <c r="E54" s="7">
        <v>2.4500000000000002</v>
      </c>
      <c r="F54" s="8">
        <v>2500</v>
      </c>
      <c r="G54" s="7">
        <f t="shared" si="0"/>
        <v>6125</v>
      </c>
      <c r="H54" s="11">
        <v>30</v>
      </c>
      <c r="I54" s="9">
        <v>40811</v>
      </c>
      <c r="J54" s="9">
        <v>40820</v>
      </c>
      <c r="K54" s="74" t="str">
        <f t="shared" si="1"/>
        <v>Small</v>
      </c>
      <c r="L54" s="76" t="str">
        <f t="shared" si="2"/>
        <v>non-Critical</v>
      </c>
    </row>
    <row r="55" spans="1:12">
      <c r="A55" t="s">
        <v>11</v>
      </c>
      <c r="B55" t="s">
        <v>91</v>
      </c>
      <c r="C55" s="6">
        <v>9764</v>
      </c>
      <c r="D55" s="5" t="s">
        <v>6</v>
      </c>
      <c r="E55" s="3">
        <v>3.75</v>
      </c>
      <c r="F55" s="2">
        <v>1850</v>
      </c>
      <c r="G55" s="3">
        <f t="shared" si="0"/>
        <v>6937.5</v>
      </c>
      <c r="H55" s="1">
        <v>15</v>
      </c>
      <c r="I55" s="4">
        <v>40811</v>
      </c>
      <c r="J55" s="4">
        <v>40821</v>
      </c>
      <c r="K55" s="74" t="str">
        <f t="shared" si="1"/>
        <v>Small</v>
      </c>
      <c r="L55" s="76" t="str">
        <f t="shared" si="2"/>
        <v>non-Critical</v>
      </c>
    </row>
    <row r="56" spans="1:12">
      <c r="A56" s="10" t="s">
        <v>2</v>
      </c>
      <c r="B56" t="s">
        <v>92</v>
      </c>
      <c r="C56" s="6">
        <v>1369</v>
      </c>
      <c r="D56" s="5" t="s">
        <v>4</v>
      </c>
      <c r="E56" s="3">
        <v>4.2</v>
      </c>
      <c r="F56" s="2">
        <v>14000</v>
      </c>
      <c r="G56" s="7">
        <f t="shared" si="0"/>
        <v>58800</v>
      </c>
      <c r="H56" s="1">
        <v>45</v>
      </c>
      <c r="I56" s="4">
        <v>40813</v>
      </c>
      <c r="J56" s="4">
        <v>40819</v>
      </c>
      <c r="K56" s="74" t="str">
        <f t="shared" si="1"/>
        <v>Large</v>
      </c>
      <c r="L56" s="76" t="str">
        <f t="shared" si="2"/>
        <v>Critical</v>
      </c>
    </row>
    <row r="57" spans="1:12">
      <c r="A57" s="5" t="s">
        <v>7</v>
      </c>
      <c r="B57" t="s">
        <v>93</v>
      </c>
      <c r="C57" s="6">
        <v>1122</v>
      </c>
      <c r="D57" s="5" t="s">
        <v>4</v>
      </c>
      <c r="E57" s="7">
        <v>4.25</v>
      </c>
      <c r="F57" s="8">
        <v>14500</v>
      </c>
      <c r="G57" s="7">
        <f t="shared" si="0"/>
        <v>61625</v>
      </c>
      <c r="H57" s="11">
        <v>30</v>
      </c>
      <c r="I57" s="9">
        <v>40814</v>
      </c>
      <c r="J57" s="9">
        <v>40819</v>
      </c>
      <c r="K57" s="74" t="str">
        <f t="shared" si="1"/>
        <v>Large</v>
      </c>
      <c r="L57" s="76" t="str">
        <f t="shared" si="2"/>
        <v>Critical</v>
      </c>
    </row>
    <row r="58" spans="1:12">
      <c r="A58" t="s">
        <v>11</v>
      </c>
      <c r="B58" t="s">
        <v>94</v>
      </c>
      <c r="C58" s="6">
        <v>9764</v>
      </c>
      <c r="D58" s="5" t="s">
        <v>6</v>
      </c>
      <c r="E58" s="3">
        <v>3.75</v>
      </c>
      <c r="F58" s="2">
        <v>1800</v>
      </c>
      <c r="G58" s="3">
        <f t="shared" si="0"/>
        <v>6750</v>
      </c>
      <c r="H58" s="1">
        <v>15</v>
      </c>
      <c r="I58" s="4">
        <v>40814</v>
      </c>
      <c r="J58" s="4">
        <v>40821</v>
      </c>
      <c r="K58" s="74" t="str">
        <f t="shared" si="1"/>
        <v>Small</v>
      </c>
      <c r="L58" s="76" t="str">
        <f t="shared" si="2"/>
        <v>non-Critical</v>
      </c>
    </row>
    <row r="59" spans="1:12">
      <c r="A59" s="10" t="s">
        <v>2</v>
      </c>
      <c r="B59" t="s">
        <v>95</v>
      </c>
      <c r="C59" s="6">
        <v>1369</v>
      </c>
      <c r="D59" s="5" t="s">
        <v>4</v>
      </c>
      <c r="E59" s="3">
        <v>4.2</v>
      </c>
      <c r="F59" s="2">
        <v>10000</v>
      </c>
      <c r="G59" s="7">
        <f t="shared" si="0"/>
        <v>42000</v>
      </c>
      <c r="H59" s="1">
        <v>45</v>
      </c>
      <c r="I59" s="4">
        <v>40815</v>
      </c>
      <c r="J59" s="4">
        <v>40820</v>
      </c>
      <c r="K59" s="74" t="str">
        <f t="shared" si="1"/>
        <v>Large</v>
      </c>
      <c r="L59" s="76" t="str">
        <f t="shared" si="2"/>
        <v>Critical</v>
      </c>
    </row>
    <row r="60" spans="1:12">
      <c r="A60" t="s">
        <v>1</v>
      </c>
      <c r="B60" t="s">
        <v>63</v>
      </c>
      <c r="C60" s="1">
        <v>5125</v>
      </c>
      <c r="D60" t="s">
        <v>20</v>
      </c>
      <c r="E60" s="3">
        <v>1.1499999999999999</v>
      </c>
      <c r="F60" s="2">
        <v>15000</v>
      </c>
      <c r="G60" s="3">
        <f t="shared" si="0"/>
        <v>17250</v>
      </c>
      <c r="H60" s="11">
        <v>25</v>
      </c>
      <c r="I60" s="4">
        <v>40817</v>
      </c>
      <c r="J60" s="4">
        <v>40831</v>
      </c>
      <c r="K60" s="74" t="str">
        <f t="shared" si="1"/>
        <v>Large</v>
      </c>
      <c r="L60" s="76" t="str">
        <f t="shared" si="2"/>
        <v>non-Critical</v>
      </c>
    </row>
    <row r="61" spans="1:12">
      <c r="A61" s="5" t="s">
        <v>2</v>
      </c>
      <c r="B61" t="s">
        <v>64</v>
      </c>
      <c r="C61" s="6">
        <v>9399</v>
      </c>
      <c r="D61" s="5" t="s">
        <v>6</v>
      </c>
      <c r="E61" s="7">
        <v>3.65</v>
      </c>
      <c r="F61" s="8">
        <v>1250</v>
      </c>
      <c r="G61" s="7">
        <f t="shared" si="0"/>
        <v>4562.5</v>
      </c>
      <c r="H61" s="1">
        <v>45</v>
      </c>
      <c r="I61" s="9">
        <v>40817</v>
      </c>
      <c r="J61" s="9">
        <v>40822</v>
      </c>
      <c r="K61" s="74" t="str">
        <f t="shared" si="1"/>
        <v>Small</v>
      </c>
      <c r="L61" s="76" t="str">
        <f t="shared" si="2"/>
        <v>non-Critical</v>
      </c>
    </row>
    <row r="62" spans="1:12">
      <c r="A62" t="s">
        <v>10</v>
      </c>
      <c r="B62" t="s">
        <v>65</v>
      </c>
      <c r="C62" s="6">
        <v>6431</v>
      </c>
      <c r="D62" s="5" t="s">
        <v>21</v>
      </c>
      <c r="E62" s="3">
        <v>2.85</v>
      </c>
      <c r="F62" s="2">
        <v>1350</v>
      </c>
      <c r="G62" s="3">
        <f t="shared" si="0"/>
        <v>3847.5</v>
      </c>
      <c r="H62" s="11">
        <v>30</v>
      </c>
      <c r="I62" s="4">
        <v>40817</v>
      </c>
      <c r="J62" s="4">
        <v>40823</v>
      </c>
      <c r="K62" s="74" t="str">
        <f t="shared" si="1"/>
        <v>Small</v>
      </c>
      <c r="L62" s="76" t="str">
        <f t="shared" si="2"/>
        <v>non-Critical</v>
      </c>
    </row>
    <row r="63" spans="1:12">
      <c r="A63" t="s">
        <v>11</v>
      </c>
      <c r="B63" t="s">
        <v>66</v>
      </c>
      <c r="C63" s="6">
        <v>6433</v>
      </c>
      <c r="D63" s="5" t="s">
        <v>21</v>
      </c>
      <c r="E63" s="3">
        <v>2.95</v>
      </c>
      <c r="F63" s="2">
        <v>1500</v>
      </c>
      <c r="G63" s="3">
        <f t="shared" si="0"/>
        <v>4425</v>
      </c>
      <c r="H63" s="1">
        <v>15</v>
      </c>
      <c r="I63" s="4">
        <v>40817</v>
      </c>
      <c r="J63" s="4">
        <v>40826</v>
      </c>
      <c r="K63" s="74" t="str">
        <f t="shared" si="1"/>
        <v>Small</v>
      </c>
      <c r="L63" s="76" t="str">
        <f t="shared" si="2"/>
        <v>non-Critical</v>
      </c>
    </row>
    <row r="64" spans="1:12">
      <c r="A64" t="s">
        <v>3</v>
      </c>
      <c r="B64" t="s">
        <v>67</v>
      </c>
      <c r="C64" s="1">
        <v>5166</v>
      </c>
      <c r="D64" t="s">
        <v>14</v>
      </c>
      <c r="E64" s="3">
        <v>1.25</v>
      </c>
      <c r="F64" s="2">
        <v>5650</v>
      </c>
      <c r="G64" s="3">
        <f t="shared" si="0"/>
        <v>7062.5</v>
      </c>
      <c r="H64" s="11">
        <v>30</v>
      </c>
      <c r="I64" s="4">
        <v>40817</v>
      </c>
      <c r="J64" s="4">
        <v>40822</v>
      </c>
      <c r="K64" s="74" t="str">
        <f t="shared" si="1"/>
        <v>Small</v>
      </c>
      <c r="L64" s="76" t="str">
        <f t="shared" si="2"/>
        <v>non-Critical</v>
      </c>
    </row>
    <row r="65" spans="1:12">
      <c r="A65" s="5" t="s">
        <v>7</v>
      </c>
      <c r="B65" t="s">
        <v>68</v>
      </c>
      <c r="C65" s="6">
        <v>1122</v>
      </c>
      <c r="D65" s="5" t="s">
        <v>4</v>
      </c>
      <c r="E65" s="7">
        <v>4.25</v>
      </c>
      <c r="F65" s="8">
        <v>18000</v>
      </c>
      <c r="G65" s="7">
        <f t="shared" si="0"/>
        <v>76500</v>
      </c>
      <c r="H65" s="11">
        <v>30</v>
      </c>
      <c r="I65" s="9">
        <v>40817</v>
      </c>
      <c r="J65" s="9">
        <v>40824</v>
      </c>
      <c r="K65" s="74" t="str">
        <f t="shared" si="1"/>
        <v>Large</v>
      </c>
      <c r="L65" s="76" t="str">
        <f t="shared" si="2"/>
        <v>Critical</v>
      </c>
    </row>
    <row r="66" spans="1:12">
      <c r="A66" s="5" t="s">
        <v>2</v>
      </c>
      <c r="B66" t="s">
        <v>69</v>
      </c>
      <c r="C66" s="6">
        <v>9399</v>
      </c>
      <c r="D66" s="5" t="s">
        <v>6</v>
      </c>
      <c r="E66" s="7">
        <v>3.65</v>
      </c>
      <c r="F66" s="8">
        <v>1450</v>
      </c>
      <c r="G66" s="7">
        <f t="shared" si="0"/>
        <v>5292.5</v>
      </c>
      <c r="H66" s="1">
        <v>45</v>
      </c>
      <c r="I66" s="9">
        <v>40819</v>
      </c>
      <c r="J66" s="9">
        <v>40824</v>
      </c>
      <c r="K66" s="74" t="str">
        <f t="shared" si="1"/>
        <v>Small</v>
      </c>
      <c r="L66" s="76" t="str">
        <f t="shared" si="2"/>
        <v>non-Critical</v>
      </c>
    </row>
    <row r="67" spans="1:12">
      <c r="A67" t="s">
        <v>1</v>
      </c>
      <c r="B67" t="s">
        <v>70</v>
      </c>
      <c r="C67" s="6">
        <v>6489</v>
      </c>
      <c r="D67" s="5" t="s">
        <v>21</v>
      </c>
      <c r="E67" s="3">
        <v>3</v>
      </c>
      <c r="F67" s="2">
        <v>1100</v>
      </c>
      <c r="G67" s="3">
        <f t="shared" si="0"/>
        <v>3300</v>
      </c>
      <c r="H67" s="11">
        <v>25</v>
      </c>
      <c r="I67" s="4">
        <v>40821</v>
      </c>
      <c r="J67" s="4">
        <v>40826</v>
      </c>
      <c r="K67" s="74" t="str">
        <f t="shared" si="1"/>
        <v>Small</v>
      </c>
      <c r="L67" s="76" t="str">
        <f t="shared" si="2"/>
        <v>non-Critical</v>
      </c>
    </row>
    <row r="68" spans="1:12">
      <c r="A68" s="5" t="s">
        <v>2</v>
      </c>
      <c r="B68" t="s">
        <v>71</v>
      </c>
      <c r="C68" s="6">
        <v>9399</v>
      </c>
      <c r="D68" s="5" t="s">
        <v>6</v>
      </c>
      <c r="E68" s="7">
        <v>3.65</v>
      </c>
      <c r="F68" s="8">
        <v>1985</v>
      </c>
      <c r="G68" s="7">
        <f t="shared" si="0"/>
        <v>7245.25</v>
      </c>
      <c r="H68" s="1">
        <v>45</v>
      </c>
      <c r="I68" s="9">
        <v>40821</v>
      </c>
      <c r="J68" s="9">
        <v>40827</v>
      </c>
      <c r="K68" s="74" t="str">
        <f t="shared" si="1"/>
        <v>Small</v>
      </c>
      <c r="L68" s="76" t="str">
        <f t="shared" si="2"/>
        <v>non-Critical</v>
      </c>
    </row>
    <row r="69" spans="1:12">
      <c r="A69" s="5" t="s">
        <v>1</v>
      </c>
      <c r="B69" t="s">
        <v>72</v>
      </c>
      <c r="C69" s="6">
        <v>4111</v>
      </c>
      <c r="D69" s="5" t="s">
        <v>5</v>
      </c>
      <c r="E69" s="7">
        <v>3.55</v>
      </c>
      <c r="F69" s="8">
        <v>4600</v>
      </c>
      <c r="G69" s="7">
        <f t="shared" si="0"/>
        <v>16330</v>
      </c>
      <c r="H69" s="11">
        <v>25</v>
      </c>
      <c r="I69" s="9">
        <v>40821</v>
      </c>
      <c r="J69" s="9">
        <v>40835</v>
      </c>
      <c r="K69" s="74" t="str">
        <f t="shared" si="1"/>
        <v>Small</v>
      </c>
      <c r="L69" s="76" t="str">
        <f t="shared" si="2"/>
        <v>non-Critical</v>
      </c>
    </row>
    <row r="70" spans="1:12">
      <c r="A70" s="10" t="s">
        <v>2</v>
      </c>
      <c r="B70" t="s">
        <v>73</v>
      </c>
      <c r="C70" s="6">
        <v>4569</v>
      </c>
      <c r="D70" s="5" t="s">
        <v>5</v>
      </c>
      <c r="E70" s="3">
        <v>3.5</v>
      </c>
      <c r="F70" s="2">
        <v>3900</v>
      </c>
      <c r="G70" s="3">
        <f t="shared" si="0"/>
        <v>13650</v>
      </c>
      <c r="H70" s="1">
        <v>45</v>
      </c>
      <c r="I70" s="4">
        <v>40821</v>
      </c>
      <c r="J70" s="4">
        <v>40826</v>
      </c>
      <c r="K70" s="74" t="str">
        <f t="shared" si="1"/>
        <v>Small</v>
      </c>
      <c r="L70" s="76" t="str">
        <f t="shared" si="2"/>
        <v>non-Critical</v>
      </c>
    </row>
    <row r="71" spans="1:12">
      <c r="A71" t="s">
        <v>10</v>
      </c>
      <c r="B71" t="s">
        <v>74</v>
      </c>
      <c r="C71" s="6">
        <v>6431</v>
      </c>
      <c r="D71" s="5" t="s">
        <v>21</v>
      </c>
      <c r="E71" s="3">
        <v>2.85</v>
      </c>
      <c r="F71" s="2">
        <v>1250</v>
      </c>
      <c r="G71" s="3">
        <f t="shared" si="0"/>
        <v>3562.5</v>
      </c>
      <c r="H71" s="11">
        <v>30</v>
      </c>
      <c r="I71" s="4">
        <v>40821</v>
      </c>
      <c r="J71" s="4">
        <v>40826</v>
      </c>
      <c r="K71" s="74" t="str">
        <f t="shared" si="1"/>
        <v>Small</v>
      </c>
      <c r="L71" s="76" t="str">
        <f t="shared" si="2"/>
        <v>non-Critical</v>
      </c>
    </row>
    <row r="72" spans="1:12">
      <c r="A72" s="5" t="s">
        <v>2</v>
      </c>
      <c r="B72" t="s">
        <v>75</v>
      </c>
      <c r="C72" s="6">
        <v>9399</v>
      </c>
      <c r="D72" s="5" t="s">
        <v>6</v>
      </c>
      <c r="E72" s="7">
        <v>3.65</v>
      </c>
      <c r="F72" s="8">
        <v>1470</v>
      </c>
      <c r="G72" s="7">
        <f t="shared" si="0"/>
        <v>5365.5</v>
      </c>
      <c r="H72" s="1">
        <v>45</v>
      </c>
      <c r="I72" s="9">
        <v>40823</v>
      </c>
      <c r="J72" s="9">
        <v>40828</v>
      </c>
      <c r="K72" s="74" t="str">
        <f t="shared" si="1"/>
        <v>Small</v>
      </c>
      <c r="L72" s="76" t="str">
        <f t="shared" si="2"/>
        <v>non-Critical</v>
      </c>
    </row>
    <row r="73" spans="1:12">
      <c r="A73" s="10" t="s">
        <v>2</v>
      </c>
      <c r="B73" t="s">
        <v>76</v>
      </c>
      <c r="C73" s="1">
        <v>5454</v>
      </c>
      <c r="D73" t="s">
        <v>12</v>
      </c>
      <c r="E73" s="3">
        <v>220</v>
      </c>
      <c r="F73" s="2">
        <v>550</v>
      </c>
      <c r="G73" s="3">
        <f t="shared" si="0"/>
        <v>121000</v>
      </c>
      <c r="H73" s="1">
        <v>45</v>
      </c>
      <c r="I73" s="4">
        <v>40825</v>
      </c>
      <c r="J73" s="4">
        <v>40830</v>
      </c>
      <c r="K73" s="74" t="str">
        <f t="shared" si="1"/>
        <v>Small</v>
      </c>
      <c r="L73" s="76" t="str">
        <f t="shared" si="2"/>
        <v>non-Critical</v>
      </c>
    </row>
    <row r="74" spans="1:12">
      <c r="A74" t="s">
        <v>1</v>
      </c>
      <c r="B74" t="s">
        <v>77</v>
      </c>
      <c r="C74" s="6">
        <v>6489</v>
      </c>
      <c r="D74" s="5" t="s">
        <v>21</v>
      </c>
      <c r="E74" s="3">
        <v>3</v>
      </c>
      <c r="F74" s="2">
        <v>900</v>
      </c>
      <c r="G74" s="3">
        <f t="shared" si="0"/>
        <v>2700</v>
      </c>
      <c r="H74" s="11">
        <v>25</v>
      </c>
      <c r="I74" s="4">
        <v>40826</v>
      </c>
      <c r="J74" s="4">
        <v>40834</v>
      </c>
      <c r="K74" s="74" t="str">
        <f t="shared" si="1"/>
        <v>Small</v>
      </c>
      <c r="L74" s="76" t="str">
        <f t="shared" si="2"/>
        <v>non-Critical</v>
      </c>
    </row>
    <row r="75" spans="1:12">
      <c r="A75" t="s">
        <v>8</v>
      </c>
      <c r="B75" t="s">
        <v>78</v>
      </c>
      <c r="C75" s="6">
        <v>1243</v>
      </c>
      <c r="D75" s="5" t="s">
        <v>4</v>
      </c>
      <c r="E75" s="3">
        <v>4.25</v>
      </c>
      <c r="F75" s="2">
        <v>10500</v>
      </c>
      <c r="G75" s="7">
        <f t="shared" si="0"/>
        <v>44625</v>
      </c>
      <c r="H75" s="11">
        <v>30</v>
      </c>
      <c r="I75" s="4">
        <v>40826</v>
      </c>
      <c r="J75" s="4">
        <v>40833</v>
      </c>
      <c r="K75" s="74" t="str">
        <f t="shared" si="1"/>
        <v>Large</v>
      </c>
      <c r="L75" s="76" t="str">
        <f t="shared" si="2"/>
        <v>Critical</v>
      </c>
    </row>
    <row r="76" spans="1:12">
      <c r="A76" t="s">
        <v>9</v>
      </c>
      <c r="B76" t="s">
        <v>96</v>
      </c>
      <c r="C76" s="1">
        <v>8008</v>
      </c>
      <c r="D76" t="s">
        <v>18</v>
      </c>
      <c r="E76" s="3">
        <v>645</v>
      </c>
      <c r="F76" s="2">
        <v>100</v>
      </c>
      <c r="G76" s="3">
        <f t="shared" ref="G76:G105" si="3">E76*F76</f>
        <v>64500</v>
      </c>
      <c r="H76" s="11">
        <v>30</v>
      </c>
      <c r="I76" s="4">
        <v>40826</v>
      </c>
      <c r="J76" s="4">
        <v>40837</v>
      </c>
      <c r="K76" s="74" t="str">
        <f t="shared" si="1"/>
        <v>Small</v>
      </c>
      <c r="L76" s="76" t="str">
        <f t="shared" si="2"/>
        <v>non-Critical</v>
      </c>
    </row>
    <row r="77" spans="1:12">
      <c r="A77" t="s">
        <v>10</v>
      </c>
      <c r="B77" t="s">
        <v>97</v>
      </c>
      <c r="C77" s="1">
        <v>7258</v>
      </c>
      <c r="D77" t="s">
        <v>19</v>
      </c>
      <c r="E77" s="3">
        <v>100.5</v>
      </c>
      <c r="F77" s="2">
        <v>90</v>
      </c>
      <c r="G77" s="3">
        <f t="shared" si="3"/>
        <v>9045</v>
      </c>
      <c r="H77" s="11">
        <v>30</v>
      </c>
      <c r="I77" s="4">
        <v>40826</v>
      </c>
      <c r="J77" s="4">
        <v>40833</v>
      </c>
      <c r="K77" s="74" t="str">
        <f t="shared" ref="K77:K105" si="4">IF(F77&gt;=10000,"Large","Small")</f>
        <v>Small</v>
      </c>
      <c r="L77" s="76" t="str">
        <f t="shared" ref="L77:L105" si="5">IF(AND(K77="Large",G77&gt;=25000),"Critical","non-Critical")</f>
        <v>non-Critical</v>
      </c>
    </row>
    <row r="78" spans="1:12">
      <c r="A78" t="s">
        <v>10</v>
      </c>
      <c r="B78" t="s">
        <v>98</v>
      </c>
      <c r="C78" s="1">
        <v>8148</v>
      </c>
      <c r="D78" t="s">
        <v>18</v>
      </c>
      <c r="E78" s="3">
        <v>655.5</v>
      </c>
      <c r="F78" s="2">
        <v>125</v>
      </c>
      <c r="G78" s="3">
        <f t="shared" si="3"/>
        <v>81937.5</v>
      </c>
      <c r="H78" s="11">
        <v>30</v>
      </c>
      <c r="I78" s="4">
        <v>40826</v>
      </c>
      <c r="J78" s="4">
        <v>40833</v>
      </c>
      <c r="K78" s="74" t="str">
        <f t="shared" si="4"/>
        <v>Small</v>
      </c>
      <c r="L78" s="76" t="str">
        <f t="shared" si="5"/>
        <v>non-Critical</v>
      </c>
    </row>
    <row r="79" spans="1:12">
      <c r="A79" s="5" t="s">
        <v>7</v>
      </c>
      <c r="B79" t="s">
        <v>99</v>
      </c>
      <c r="C79" s="6">
        <v>1122</v>
      </c>
      <c r="D79" s="5" t="s">
        <v>4</v>
      </c>
      <c r="E79" s="7">
        <v>4.25</v>
      </c>
      <c r="F79" s="8">
        <v>17000</v>
      </c>
      <c r="G79" s="7">
        <f t="shared" si="3"/>
        <v>72250</v>
      </c>
      <c r="H79" s="11">
        <v>30</v>
      </c>
      <c r="I79" s="9">
        <v>40827</v>
      </c>
      <c r="J79" s="9">
        <v>40835</v>
      </c>
      <c r="K79" s="74" t="str">
        <f t="shared" si="4"/>
        <v>Large</v>
      </c>
      <c r="L79" s="76" t="str">
        <f t="shared" si="5"/>
        <v>Critical</v>
      </c>
    </row>
    <row r="80" spans="1:12">
      <c r="A80" s="5" t="s">
        <v>3</v>
      </c>
      <c r="B80" t="s">
        <v>100</v>
      </c>
      <c r="C80" s="6">
        <v>6321</v>
      </c>
      <c r="D80" s="5" t="s">
        <v>21</v>
      </c>
      <c r="E80" s="7">
        <v>2.4500000000000002</v>
      </c>
      <c r="F80" s="8">
        <v>1250</v>
      </c>
      <c r="G80" s="7">
        <f t="shared" si="3"/>
        <v>3062.5</v>
      </c>
      <c r="H80" s="11">
        <v>30</v>
      </c>
      <c r="I80" s="9">
        <v>40828</v>
      </c>
      <c r="J80" s="9">
        <v>40837</v>
      </c>
      <c r="K80" s="74" t="str">
        <f t="shared" si="4"/>
        <v>Small</v>
      </c>
      <c r="L80" s="76" t="str">
        <f t="shared" si="5"/>
        <v>non-Critical</v>
      </c>
    </row>
    <row r="81" spans="1:12">
      <c r="A81" t="s">
        <v>8</v>
      </c>
      <c r="B81" t="s">
        <v>101</v>
      </c>
      <c r="C81" s="6">
        <v>4224</v>
      </c>
      <c r="D81" s="5" t="s">
        <v>5</v>
      </c>
      <c r="E81" s="3">
        <v>3.95</v>
      </c>
      <c r="F81" s="2">
        <v>4500</v>
      </c>
      <c r="G81" s="3">
        <f t="shared" si="3"/>
        <v>17775</v>
      </c>
      <c r="H81" s="11">
        <v>30</v>
      </c>
      <c r="I81" s="4">
        <v>40831</v>
      </c>
      <c r="J81" s="4">
        <v>40836</v>
      </c>
      <c r="K81" s="74" t="str">
        <f t="shared" si="4"/>
        <v>Small</v>
      </c>
      <c r="L81" s="76" t="str">
        <f t="shared" si="5"/>
        <v>non-Critical</v>
      </c>
    </row>
    <row r="82" spans="1:12">
      <c r="A82" s="10" t="s">
        <v>2</v>
      </c>
      <c r="B82" t="s">
        <v>102</v>
      </c>
      <c r="C82" s="1">
        <v>5454</v>
      </c>
      <c r="D82" t="s">
        <v>12</v>
      </c>
      <c r="E82" s="3">
        <v>220</v>
      </c>
      <c r="F82" s="2">
        <v>500</v>
      </c>
      <c r="G82" s="3">
        <f t="shared" si="3"/>
        <v>110000</v>
      </c>
      <c r="H82" s="1">
        <v>45</v>
      </c>
      <c r="I82" s="4">
        <v>40831</v>
      </c>
      <c r="J82" s="4">
        <v>40836</v>
      </c>
      <c r="K82" s="74" t="str">
        <f t="shared" si="4"/>
        <v>Small</v>
      </c>
      <c r="L82" s="76" t="str">
        <f t="shared" si="5"/>
        <v>non-Critical</v>
      </c>
    </row>
    <row r="83" spans="1:12">
      <c r="A83" t="s">
        <v>10</v>
      </c>
      <c r="B83" t="s">
        <v>103</v>
      </c>
      <c r="C83" s="1">
        <v>7258</v>
      </c>
      <c r="D83" t="s">
        <v>19</v>
      </c>
      <c r="E83" s="3">
        <v>100.5</v>
      </c>
      <c r="F83" s="2">
        <v>100</v>
      </c>
      <c r="G83" s="3">
        <f t="shared" si="3"/>
        <v>10050</v>
      </c>
      <c r="H83" s="11">
        <v>30</v>
      </c>
      <c r="I83" s="4">
        <v>40831</v>
      </c>
      <c r="J83" s="4">
        <v>40840</v>
      </c>
      <c r="K83" s="74" t="str">
        <f t="shared" si="4"/>
        <v>Small</v>
      </c>
      <c r="L83" s="76" t="str">
        <f t="shared" si="5"/>
        <v>non-Critical</v>
      </c>
    </row>
    <row r="84" spans="1:12">
      <c r="A84" t="s">
        <v>9</v>
      </c>
      <c r="B84" t="s">
        <v>104</v>
      </c>
      <c r="C84" s="1">
        <v>8008</v>
      </c>
      <c r="D84" t="s">
        <v>18</v>
      </c>
      <c r="E84" s="3">
        <v>645</v>
      </c>
      <c r="F84" s="2">
        <v>150</v>
      </c>
      <c r="G84" s="3">
        <f t="shared" si="3"/>
        <v>96750</v>
      </c>
      <c r="H84" s="11">
        <v>30</v>
      </c>
      <c r="I84" s="4">
        <v>40831</v>
      </c>
      <c r="J84" s="4">
        <v>40842</v>
      </c>
      <c r="K84" s="74" t="str">
        <f t="shared" si="4"/>
        <v>Small</v>
      </c>
      <c r="L84" s="76" t="str">
        <f t="shared" si="5"/>
        <v>non-Critical</v>
      </c>
    </row>
    <row r="85" spans="1:12">
      <c r="A85" t="s">
        <v>8</v>
      </c>
      <c r="B85" t="s">
        <v>105</v>
      </c>
      <c r="C85" s="1">
        <v>5417</v>
      </c>
      <c r="D85" t="s">
        <v>12</v>
      </c>
      <c r="E85" s="12">
        <v>255</v>
      </c>
      <c r="F85" s="2">
        <v>500</v>
      </c>
      <c r="G85" s="3">
        <f t="shared" si="3"/>
        <v>127500</v>
      </c>
      <c r="H85" s="11">
        <v>30</v>
      </c>
      <c r="I85" s="4">
        <v>40836</v>
      </c>
      <c r="J85" s="4">
        <v>40843</v>
      </c>
      <c r="K85" s="74" t="str">
        <f t="shared" si="4"/>
        <v>Small</v>
      </c>
      <c r="L85" s="76" t="str">
        <f t="shared" si="5"/>
        <v>non-Critical</v>
      </c>
    </row>
    <row r="86" spans="1:12">
      <c r="A86" t="s">
        <v>10</v>
      </c>
      <c r="B86" t="s">
        <v>106</v>
      </c>
      <c r="C86" s="1">
        <v>7258</v>
      </c>
      <c r="D86" t="s">
        <v>19</v>
      </c>
      <c r="E86" s="3">
        <v>100.5</v>
      </c>
      <c r="F86" s="2">
        <v>95</v>
      </c>
      <c r="G86" s="3">
        <f t="shared" si="3"/>
        <v>9547.5</v>
      </c>
      <c r="H86" s="11">
        <v>30</v>
      </c>
      <c r="I86" s="4">
        <v>40836</v>
      </c>
      <c r="J86" s="4">
        <v>40845</v>
      </c>
      <c r="K86" s="74" t="str">
        <f t="shared" si="4"/>
        <v>Small</v>
      </c>
      <c r="L86" s="76" t="str">
        <f t="shared" si="5"/>
        <v>non-Critical</v>
      </c>
    </row>
    <row r="87" spans="1:12">
      <c r="A87" t="s">
        <v>8</v>
      </c>
      <c r="B87" t="s">
        <v>107</v>
      </c>
      <c r="C87" s="1">
        <v>5634</v>
      </c>
      <c r="D87" t="s">
        <v>13</v>
      </c>
      <c r="E87" s="3">
        <v>185</v>
      </c>
      <c r="F87" s="2">
        <v>150</v>
      </c>
      <c r="G87" s="3">
        <f t="shared" si="3"/>
        <v>27750</v>
      </c>
      <c r="H87" s="11">
        <v>30</v>
      </c>
      <c r="I87" s="4">
        <v>40841</v>
      </c>
      <c r="J87" s="4">
        <v>40850</v>
      </c>
      <c r="K87" s="74" t="str">
        <f t="shared" si="4"/>
        <v>Small</v>
      </c>
      <c r="L87" s="76" t="str">
        <f t="shared" si="5"/>
        <v>non-Critical</v>
      </c>
    </row>
    <row r="88" spans="1:12">
      <c r="A88" s="10" t="s">
        <v>2</v>
      </c>
      <c r="B88" t="s">
        <v>108</v>
      </c>
      <c r="C88" s="1">
        <v>5275</v>
      </c>
      <c r="D88" t="s">
        <v>20</v>
      </c>
      <c r="E88" s="3">
        <v>1</v>
      </c>
      <c r="F88" s="2">
        <v>25000</v>
      </c>
      <c r="G88" s="3">
        <f t="shared" si="3"/>
        <v>25000</v>
      </c>
      <c r="H88" s="1">
        <v>45</v>
      </c>
      <c r="I88" s="4">
        <v>40841</v>
      </c>
      <c r="J88" s="4">
        <v>40846</v>
      </c>
      <c r="K88" s="74" t="str">
        <f t="shared" si="4"/>
        <v>Large</v>
      </c>
      <c r="L88" s="76" t="str">
        <f t="shared" si="5"/>
        <v>Critical</v>
      </c>
    </row>
    <row r="89" spans="1:12">
      <c r="A89" s="5" t="s">
        <v>3</v>
      </c>
      <c r="B89" t="s">
        <v>109</v>
      </c>
      <c r="C89" s="6">
        <v>6321</v>
      </c>
      <c r="D89" s="5" t="s">
        <v>21</v>
      </c>
      <c r="E89" s="7">
        <v>2.4500000000000002</v>
      </c>
      <c r="F89" s="8">
        <v>1500</v>
      </c>
      <c r="G89" s="7">
        <f t="shared" si="3"/>
        <v>3675.0000000000005</v>
      </c>
      <c r="H89" s="11">
        <v>30</v>
      </c>
      <c r="I89" s="9">
        <v>40841</v>
      </c>
      <c r="J89" s="9">
        <v>40849</v>
      </c>
      <c r="K89" s="74" t="str">
        <f t="shared" si="4"/>
        <v>Small</v>
      </c>
      <c r="L89" s="76" t="str">
        <f t="shared" si="5"/>
        <v>non-Critical</v>
      </c>
    </row>
    <row r="90" spans="1:12">
      <c r="A90" t="s">
        <v>3</v>
      </c>
      <c r="B90" t="s">
        <v>110</v>
      </c>
      <c r="C90" s="1">
        <v>5689</v>
      </c>
      <c r="D90" t="s">
        <v>13</v>
      </c>
      <c r="E90" s="3">
        <v>175</v>
      </c>
      <c r="F90" s="2">
        <v>155</v>
      </c>
      <c r="G90" s="3">
        <f t="shared" si="3"/>
        <v>27125</v>
      </c>
      <c r="H90" s="11">
        <v>30</v>
      </c>
      <c r="I90" s="4">
        <v>40841</v>
      </c>
      <c r="J90" s="4">
        <v>40850</v>
      </c>
      <c r="K90" s="74" t="str">
        <f t="shared" si="4"/>
        <v>Small</v>
      </c>
      <c r="L90" s="76" t="str">
        <f t="shared" si="5"/>
        <v>non-Critical</v>
      </c>
    </row>
    <row r="91" spans="1:12">
      <c r="A91" s="5" t="s">
        <v>7</v>
      </c>
      <c r="B91" t="s">
        <v>111</v>
      </c>
      <c r="C91" s="6">
        <v>1122</v>
      </c>
      <c r="D91" s="5" t="s">
        <v>4</v>
      </c>
      <c r="E91" s="7">
        <v>4.25</v>
      </c>
      <c r="F91" s="8">
        <v>17500</v>
      </c>
      <c r="G91" s="7">
        <f t="shared" si="3"/>
        <v>74375</v>
      </c>
      <c r="H91" s="11">
        <v>30</v>
      </c>
      <c r="I91" s="9">
        <v>40841</v>
      </c>
      <c r="J91" s="9">
        <v>40850</v>
      </c>
      <c r="K91" s="74" t="str">
        <f t="shared" si="4"/>
        <v>Large</v>
      </c>
      <c r="L91" s="76" t="str">
        <f t="shared" si="5"/>
        <v>Critical</v>
      </c>
    </row>
    <row r="92" spans="1:12">
      <c r="A92" t="s">
        <v>9</v>
      </c>
      <c r="B92" t="s">
        <v>112</v>
      </c>
      <c r="C92" s="1">
        <v>5677</v>
      </c>
      <c r="D92" t="s">
        <v>13</v>
      </c>
      <c r="E92" s="3">
        <v>195</v>
      </c>
      <c r="F92" s="2">
        <v>130</v>
      </c>
      <c r="G92" s="3">
        <f t="shared" si="3"/>
        <v>25350</v>
      </c>
      <c r="H92" s="11">
        <v>30</v>
      </c>
      <c r="I92" s="4">
        <v>40844</v>
      </c>
      <c r="J92" s="4">
        <v>40854</v>
      </c>
      <c r="K92" s="74" t="str">
        <f t="shared" si="4"/>
        <v>Small</v>
      </c>
      <c r="L92" s="76" t="str">
        <f t="shared" si="5"/>
        <v>non-Critical</v>
      </c>
    </row>
    <row r="93" spans="1:12">
      <c r="A93" t="s">
        <v>9</v>
      </c>
      <c r="B93" t="s">
        <v>113</v>
      </c>
      <c r="C93" s="1">
        <v>8008</v>
      </c>
      <c r="D93" t="s">
        <v>18</v>
      </c>
      <c r="E93" s="3">
        <v>645</v>
      </c>
      <c r="F93" s="2">
        <v>120</v>
      </c>
      <c r="G93" s="3">
        <f t="shared" si="3"/>
        <v>77400</v>
      </c>
      <c r="H93" s="11">
        <v>30</v>
      </c>
      <c r="I93" s="4">
        <v>40844</v>
      </c>
      <c r="J93" s="4">
        <v>40851</v>
      </c>
      <c r="K93" s="74" t="str">
        <f t="shared" si="4"/>
        <v>Small</v>
      </c>
      <c r="L93" s="76" t="str">
        <f t="shared" si="5"/>
        <v>non-Critical</v>
      </c>
    </row>
    <row r="94" spans="1:12">
      <c r="A94" t="s">
        <v>1</v>
      </c>
      <c r="B94" t="s">
        <v>114</v>
      </c>
      <c r="C94" s="6">
        <v>6489</v>
      </c>
      <c r="D94" s="5" t="s">
        <v>21</v>
      </c>
      <c r="E94" s="3">
        <v>3</v>
      </c>
      <c r="F94" s="2">
        <v>1050</v>
      </c>
      <c r="G94" s="3">
        <f t="shared" si="3"/>
        <v>3150</v>
      </c>
      <c r="H94" s="11">
        <v>25</v>
      </c>
      <c r="I94" s="4">
        <v>40845</v>
      </c>
      <c r="J94" s="4">
        <v>40857</v>
      </c>
      <c r="K94" s="74" t="str">
        <f t="shared" si="4"/>
        <v>Small</v>
      </c>
      <c r="L94" s="76" t="str">
        <f t="shared" si="5"/>
        <v>non-Critical</v>
      </c>
    </row>
    <row r="95" spans="1:12">
      <c r="A95" t="s">
        <v>8</v>
      </c>
      <c r="B95" t="s">
        <v>115</v>
      </c>
      <c r="C95" s="1">
        <v>5634</v>
      </c>
      <c r="D95" t="s">
        <v>13</v>
      </c>
      <c r="E95" s="3">
        <v>185</v>
      </c>
      <c r="F95" s="2">
        <v>140</v>
      </c>
      <c r="G95" s="3">
        <f t="shared" si="3"/>
        <v>25900</v>
      </c>
      <c r="H95" s="11">
        <v>30</v>
      </c>
      <c r="I95" s="4">
        <v>40845</v>
      </c>
      <c r="J95" s="4">
        <v>40851</v>
      </c>
      <c r="K95" s="74" t="str">
        <f t="shared" si="4"/>
        <v>Small</v>
      </c>
      <c r="L95" s="76" t="str">
        <f t="shared" si="5"/>
        <v>non-Critical</v>
      </c>
    </row>
    <row r="96" spans="1:12">
      <c r="A96" t="s">
        <v>10</v>
      </c>
      <c r="B96" t="s">
        <v>116</v>
      </c>
      <c r="C96" s="1">
        <v>9977</v>
      </c>
      <c r="D96" t="s">
        <v>15</v>
      </c>
      <c r="E96" s="3">
        <v>1</v>
      </c>
      <c r="F96" s="2">
        <v>525</v>
      </c>
      <c r="G96" s="3">
        <f t="shared" si="3"/>
        <v>525</v>
      </c>
      <c r="H96" s="11">
        <v>30</v>
      </c>
      <c r="I96" s="4">
        <v>40848</v>
      </c>
      <c r="J96" s="4">
        <v>40854</v>
      </c>
      <c r="K96" s="74" t="str">
        <f t="shared" si="4"/>
        <v>Small</v>
      </c>
      <c r="L96" s="76" t="str">
        <f t="shared" si="5"/>
        <v>non-Critical</v>
      </c>
    </row>
    <row r="97" spans="1:12">
      <c r="A97" t="s">
        <v>10</v>
      </c>
      <c r="B97" t="s">
        <v>117</v>
      </c>
      <c r="C97" s="1">
        <v>9955</v>
      </c>
      <c r="D97" t="s">
        <v>17</v>
      </c>
      <c r="E97" s="3">
        <v>0.55000000000000004</v>
      </c>
      <c r="F97" s="2">
        <v>150</v>
      </c>
      <c r="G97" s="3">
        <f t="shared" si="3"/>
        <v>82.5</v>
      </c>
      <c r="H97" s="11">
        <v>30</v>
      </c>
      <c r="I97" s="4">
        <v>40848</v>
      </c>
      <c r="J97" s="4">
        <v>40853</v>
      </c>
      <c r="K97" s="74" t="str">
        <f t="shared" si="4"/>
        <v>Small</v>
      </c>
      <c r="L97" s="76" t="str">
        <f t="shared" si="5"/>
        <v>non-Critical</v>
      </c>
    </row>
    <row r="98" spans="1:12">
      <c r="A98" t="s">
        <v>3</v>
      </c>
      <c r="B98" t="s">
        <v>118</v>
      </c>
      <c r="C98" s="1">
        <v>5689</v>
      </c>
      <c r="D98" t="s">
        <v>13</v>
      </c>
      <c r="E98" s="3">
        <v>175</v>
      </c>
      <c r="F98" s="2">
        <v>150</v>
      </c>
      <c r="G98" s="3">
        <f t="shared" si="3"/>
        <v>26250</v>
      </c>
      <c r="H98" s="11">
        <v>30</v>
      </c>
      <c r="I98" s="4">
        <v>40848</v>
      </c>
      <c r="J98" s="4">
        <v>40856</v>
      </c>
      <c r="K98" s="74" t="str">
        <f t="shared" si="4"/>
        <v>Small</v>
      </c>
      <c r="L98" s="76" t="str">
        <f t="shared" si="5"/>
        <v>non-Critical</v>
      </c>
    </row>
    <row r="99" spans="1:12">
      <c r="A99" t="s">
        <v>3</v>
      </c>
      <c r="B99" t="s">
        <v>119</v>
      </c>
      <c r="C99" s="1">
        <v>7268</v>
      </c>
      <c r="D99" t="s">
        <v>19</v>
      </c>
      <c r="E99" s="3">
        <v>95</v>
      </c>
      <c r="F99" s="2">
        <v>110</v>
      </c>
      <c r="G99" s="3">
        <f t="shared" si="3"/>
        <v>10450</v>
      </c>
      <c r="H99" s="11">
        <v>30</v>
      </c>
      <c r="I99" s="4">
        <v>40848</v>
      </c>
      <c r="J99" s="4">
        <v>40859</v>
      </c>
      <c r="K99" s="74" t="str">
        <f t="shared" si="4"/>
        <v>Small</v>
      </c>
      <c r="L99" s="76" t="str">
        <f t="shared" si="5"/>
        <v>non-Critical</v>
      </c>
    </row>
    <row r="100" spans="1:12">
      <c r="A100" t="s">
        <v>9</v>
      </c>
      <c r="B100" t="s">
        <v>120</v>
      </c>
      <c r="C100" s="1">
        <v>5677</v>
      </c>
      <c r="D100" t="s">
        <v>13</v>
      </c>
      <c r="E100" s="3">
        <v>195</v>
      </c>
      <c r="F100" s="2">
        <v>120</v>
      </c>
      <c r="G100" s="3">
        <f t="shared" si="3"/>
        <v>23400</v>
      </c>
      <c r="H100" s="11">
        <v>30</v>
      </c>
      <c r="I100" s="4">
        <v>40849</v>
      </c>
      <c r="J100" s="4">
        <v>40860</v>
      </c>
      <c r="K100" s="74" t="str">
        <f t="shared" si="4"/>
        <v>Small</v>
      </c>
      <c r="L100" s="76" t="str">
        <f t="shared" si="5"/>
        <v>non-Critical</v>
      </c>
    </row>
    <row r="101" spans="1:12">
      <c r="A101" t="s">
        <v>10</v>
      </c>
      <c r="B101" t="s">
        <v>121</v>
      </c>
      <c r="C101" s="1">
        <v>9967</v>
      </c>
      <c r="D101" t="s">
        <v>16</v>
      </c>
      <c r="E101" s="3">
        <v>0.85</v>
      </c>
      <c r="F101" s="2">
        <v>550</v>
      </c>
      <c r="G101" s="3">
        <f t="shared" si="3"/>
        <v>467.5</v>
      </c>
      <c r="H101" s="11">
        <v>30</v>
      </c>
      <c r="I101" s="4">
        <v>40852</v>
      </c>
      <c r="J101" s="4">
        <v>40858</v>
      </c>
      <c r="K101" s="74" t="str">
        <f t="shared" si="4"/>
        <v>Small</v>
      </c>
      <c r="L101" s="76" t="str">
        <f t="shared" si="5"/>
        <v>non-Critical</v>
      </c>
    </row>
    <row r="102" spans="1:12">
      <c r="A102" t="s">
        <v>3</v>
      </c>
      <c r="B102" t="s">
        <v>122</v>
      </c>
      <c r="C102" s="1">
        <v>7268</v>
      </c>
      <c r="D102" t="s">
        <v>19</v>
      </c>
      <c r="E102" s="3">
        <v>95</v>
      </c>
      <c r="F102" s="2">
        <v>105</v>
      </c>
      <c r="G102" s="3">
        <f t="shared" si="3"/>
        <v>9975</v>
      </c>
      <c r="H102" s="11">
        <v>30</v>
      </c>
      <c r="I102" s="4">
        <v>40852</v>
      </c>
      <c r="J102" s="4">
        <v>40863</v>
      </c>
      <c r="K102" s="74" t="str">
        <f t="shared" si="4"/>
        <v>Small</v>
      </c>
      <c r="L102" s="76" t="str">
        <f t="shared" si="5"/>
        <v>non-Critical</v>
      </c>
    </row>
    <row r="103" spans="1:12">
      <c r="A103" t="s">
        <v>3</v>
      </c>
      <c r="B103" t="s">
        <v>123</v>
      </c>
      <c r="C103" s="1">
        <v>5689</v>
      </c>
      <c r="D103" t="s">
        <v>13</v>
      </c>
      <c r="E103" s="3">
        <v>175</v>
      </c>
      <c r="F103" s="2">
        <v>175</v>
      </c>
      <c r="G103" s="3">
        <f t="shared" si="3"/>
        <v>30625</v>
      </c>
      <c r="H103" s="11">
        <v>30</v>
      </c>
      <c r="I103" s="4">
        <v>40852</v>
      </c>
      <c r="J103" s="4">
        <v>40862</v>
      </c>
      <c r="K103" s="74" t="str">
        <f t="shared" si="4"/>
        <v>Small</v>
      </c>
      <c r="L103" s="76" t="str">
        <f t="shared" si="5"/>
        <v>non-Critical</v>
      </c>
    </row>
    <row r="104" spans="1:12">
      <c r="A104" t="s">
        <v>9</v>
      </c>
      <c r="B104" t="s">
        <v>124</v>
      </c>
      <c r="C104" s="1">
        <v>5677</v>
      </c>
      <c r="D104" t="s">
        <v>13</v>
      </c>
      <c r="E104" s="3">
        <v>195</v>
      </c>
      <c r="F104" s="2">
        <v>110</v>
      </c>
      <c r="G104" s="3">
        <f t="shared" si="3"/>
        <v>21450</v>
      </c>
      <c r="H104" s="11">
        <v>30</v>
      </c>
      <c r="I104" s="4">
        <v>40852</v>
      </c>
      <c r="J104" s="4">
        <v>40864</v>
      </c>
      <c r="K104" s="74" t="str">
        <f t="shared" si="4"/>
        <v>Small</v>
      </c>
      <c r="L104" s="76" t="str">
        <f t="shared" si="5"/>
        <v>non-Critical</v>
      </c>
    </row>
    <row r="105" spans="1:12">
      <c r="A105" t="s">
        <v>10</v>
      </c>
      <c r="B105" t="s">
        <v>125</v>
      </c>
      <c r="C105" s="1">
        <v>9955</v>
      </c>
      <c r="D105" t="s">
        <v>17</v>
      </c>
      <c r="E105" s="3">
        <v>0.55000000000000004</v>
      </c>
      <c r="F105" s="2">
        <v>125</v>
      </c>
      <c r="G105" s="3">
        <f t="shared" si="3"/>
        <v>68.75</v>
      </c>
      <c r="H105" s="11">
        <v>30</v>
      </c>
      <c r="I105" s="4">
        <v>40852</v>
      </c>
      <c r="J105" s="4">
        <v>40857</v>
      </c>
      <c r="K105" s="74" t="str">
        <f t="shared" si="4"/>
        <v>Small</v>
      </c>
      <c r="L105" s="76" t="str">
        <f t="shared" si="5"/>
        <v>non-Critical</v>
      </c>
    </row>
  </sheetData>
  <pageMargins left="0.75" right="0.75" top="1" bottom="1" header="0.5" footer="0.5"/>
  <pageSetup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A2D87-6866-C44B-B40C-3ABA6E83F87B}">
  <dimension ref="B10:C21"/>
  <sheetViews>
    <sheetView tabSelected="1" zoomScale="150" zoomScaleNormal="150" workbookViewId="0">
      <selection activeCell="C16" sqref="C16"/>
    </sheetView>
  </sheetViews>
  <sheetFormatPr defaultColWidth="11.42578125" defaultRowHeight="12.75"/>
  <cols>
    <col min="2" max="2" width="23" customWidth="1"/>
    <col min="3" max="3" width="19.140625" customWidth="1"/>
  </cols>
  <sheetData>
    <row r="10" spans="2:3" ht="13.5" thickBot="1">
      <c r="B10" s="79" t="s">
        <v>171</v>
      </c>
      <c r="C10" s="79" t="s">
        <v>172</v>
      </c>
    </row>
    <row r="11" spans="2:3" ht="15.75" thickTop="1">
      <c r="B11" s="53">
        <v>2</v>
      </c>
      <c r="C11" s="75" t="str" cm="1">
        <f t="array" ref="C11">IF(OR(B11=2,B11=3,B11=12),"LOSER",IF(OR(B11=7,B=11,),"WINNER","Continue"))</f>
        <v>LOSER</v>
      </c>
    </row>
    <row r="12" spans="2:3" ht="15">
      <c r="B12" s="53">
        <v>3</v>
      </c>
      <c r="C12" s="75" t="str" cm="1">
        <f t="array" ref="C12">IF(OR(B12=2,B12=3,B12=12),"LOSER",IF(OR(B12={7.11},),"WINNER","Continue"))</f>
        <v>LOSER</v>
      </c>
    </row>
    <row r="13" spans="2:3" ht="15">
      <c r="B13" s="81">
        <v>4</v>
      </c>
      <c r="C13" s="75" t="str">
        <f>IF(OR(B13=2,B13=3,B13=12),"LOSER",IF(OR(B13=7,B13=11,),"WINNER","Continue"))</f>
        <v>Continue</v>
      </c>
    </row>
    <row r="14" spans="2:3" ht="15">
      <c r="B14" s="81">
        <v>5</v>
      </c>
      <c r="C14" s="75" t="str">
        <f t="shared" ref="C14:C21" si="0">IF(OR(B14=2,B14=3,B14=12),"LOSER",IF(OR(B14=7,B14=11,),"WINNER","Continue"))</f>
        <v>Continue</v>
      </c>
    </row>
    <row r="15" spans="2:3" ht="15">
      <c r="B15" s="81">
        <v>6</v>
      </c>
      <c r="C15" s="75" t="str">
        <f t="shared" si="0"/>
        <v>Continue</v>
      </c>
    </row>
    <row r="16" spans="2:3" ht="15">
      <c r="B16" s="81">
        <v>7</v>
      </c>
      <c r="C16" s="75" t="str">
        <f t="shared" si="0"/>
        <v>WINNER</v>
      </c>
    </row>
    <row r="17" spans="2:3" ht="15">
      <c r="B17" s="81">
        <v>8</v>
      </c>
      <c r="C17" s="75" t="str">
        <f t="shared" si="0"/>
        <v>Continue</v>
      </c>
    </row>
    <row r="18" spans="2:3" ht="15">
      <c r="B18" s="81">
        <v>9</v>
      </c>
      <c r="C18" s="75" t="str">
        <f t="shared" si="0"/>
        <v>Continue</v>
      </c>
    </row>
    <row r="19" spans="2:3" ht="15">
      <c r="B19" s="81">
        <v>10</v>
      </c>
      <c r="C19" s="75" t="str">
        <f t="shared" si="0"/>
        <v>Continue</v>
      </c>
    </row>
    <row r="20" spans="2:3" ht="15">
      <c r="B20" s="81">
        <v>11</v>
      </c>
      <c r="C20" s="75" t="str">
        <f t="shared" si="0"/>
        <v>WINNER</v>
      </c>
    </row>
    <row r="21" spans="2:3" ht="15">
      <c r="B21" s="81">
        <v>12</v>
      </c>
      <c r="C21" s="75" t="str">
        <f t="shared" si="0"/>
        <v>LOSER</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 Formulas</vt:lpstr>
      <vt:lpstr>Basic Excel Functions</vt:lpstr>
      <vt:lpstr>Exercise 1</vt:lpstr>
      <vt:lpstr>Logical Functions</vt:lpstr>
      <vt:lpstr>Exercise 2</vt:lpstr>
    </vt:vector>
  </TitlesOfParts>
  <Company>Azimuth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Langley</dc:creator>
  <cp:lastModifiedBy>Hektor Dahlberg</cp:lastModifiedBy>
  <cp:lastPrinted>2001-12-05T15:40:15Z</cp:lastPrinted>
  <dcterms:created xsi:type="dcterms:W3CDTF">2001-11-27T21:31:21Z</dcterms:created>
  <dcterms:modified xsi:type="dcterms:W3CDTF">2024-09-06T10:56:17Z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52e44b7e-5fe9-421c-a0da-ffa46c3c52de</vt:lpwstr>
  </property>
</Properties>
</file>