
<file path=[Content_Types].xml><?xml version="1.0" encoding="utf-8"?>
<Types xmlns="http://schemas.openxmlformats.org/package/2006/content-types">
  <Default Extension="bin" ContentType="application/vnd.openxmlformats-officedocument.spreadsheetml.printerSettings"/>
  <Default Extension="png" ContentType="image/png"/>
  <Default Extension="rels" ContentType="application/vnd.openxmlformats-package.relationships+xml"/>
  <Default Extension="vml" ContentType="application/vnd.openxmlformats-officedocument.vmlDrawing"/>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xl/comments1.xml" ContentType="application/vnd.openxmlformats-officedocument.spreadsheetml.comments+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8025"/>
  <workbookPr autoCompressPictures="0"/>
  <mc:AlternateContent xmlns:mc="http://schemas.openxmlformats.org/markup-compatibility/2006">
    <mc:Choice Requires="x15">
      <x15ac:absPath xmlns:x15ac="http://schemas.microsoft.com/office/spreadsheetml/2010/11/ac" url="C:\Users\hektor\Desktop\Kurser\2024-2025\Uni_2024_2025\Introduction_to_Business_Analytics\Examples\"/>
    </mc:Choice>
  </mc:AlternateContent>
  <xr:revisionPtr revIDLastSave="0" documentId="13_ncr:1_{6AE84E63-CB75-4D17-8953-F4AEBE395E67}" xr6:coauthVersionLast="47" xr6:coauthVersionMax="47" xr10:uidLastSave="{00000000-0000-0000-0000-000000000000}"/>
  <bookViews>
    <workbookView xWindow="-108" yWindow="-108" windowWidth="23256" windowHeight="12576" xr2:uid="{00000000-000D-0000-FFFF-FFFF00000000}"/>
  </bookViews>
  <sheets>
    <sheet name="Data" sheetId="2" r:id="rId1"/>
  </sheets>
  <definedNames>
    <definedName name="solver_eng" localSheetId="0" hidden="1">1</definedName>
    <definedName name="solver_lin" localSheetId="0" hidden="1">2</definedName>
    <definedName name="solver_neg" localSheetId="0" hidden="1">1</definedName>
    <definedName name="solver_num" localSheetId="0" hidden="1">0</definedName>
    <definedName name="solver_opt" localSheetId="0" hidden="1">Data!$F$19</definedName>
    <definedName name="solver_typ" localSheetId="0" hidden="1">1</definedName>
    <definedName name="solver_val" localSheetId="0" hidden="1">0</definedName>
    <definedName name="solver_ver" localSheetId="0" hidden="1">2</definedName>
  </definedNames>
  <calcPr calcId="191029"/>
  <extLst>
    <ext xmlns:x14="http://schemas.microsoft.com/office/spreadsheetml/2009/9/main" uri="{79F54976-1DA5-4618-B147-4CDE4B953A38}">
      <x14:workbookPr defaultImageDpi="330"/>
    </ext>
    <ext xmlns:xcalcf="http://schemas.microsoft.com/office/spreadsheetml/2018/calcfeatures" uri="{B58B0392-4F1F-4190-BB64-5DF3571DCE5F}">
      <xcalcf:calcFeatures>
        <xcalcf:feature name="microsoft.com:RD"/>
        <xcalcf:feature name="microsoft.com:Single"/>
        <xcalcf:feature name="microsoft.com:FV"/>
        <xcalcf:feature name="microsoft.com:CNMTM"/>
      </xcalcf:calcFeatures>
    </ext>
  </extLst>
</workbook>
</file>

<file path=xl/calcChain.xml><?xml version="1.0" encoding="utf-8"?>
<calcChain xmlns="http://schemas.openxmlformats.org/spreadsheetml/2006/main">
  <c r="I69" i="2" l="1"/>
  <c r="G69" i="2"/>
  <c r="E69" i="2"/>
  <c r="C69" i="2"/>
  <c r="J66" i="2"/>
  <c r="J65" i="2"/>
  <c r="J64" i="2"/>
  <c r="J63" i="2"/>
  <c r="J62" i="2"/>
  <c r="J61" i="2"/>
  <c r="J60" i="2"/>
  <c r="J59" i="2"/>
  <c r="J58" i="2"/>
  <c r="J57" i="2"/>
  <c r="J56" i="2"/>
  <c r="J55" i="2"/>
  <c r="J54" i="2"/>
  <c r="J53" i="2"/>
  <c r="J52" i="2"/>
  <c r="J51" i="2"/>
  <c r="H66" i="2"/>
  <c r="H65" i="2"/>
  <c r="H64" i="2"/>
  <c r="H63" i="2"/>
  <c r="H62" i="2"/>
  <c r="H61" i="2"/>
  <c r="H60" i="2"/>
  <c r="H59" i="2"/>
  <c r="H58" i="2"/>
  <c r="H57" i="2"/>
  <c r="H56" i="2"/>
  <c r="H55" i="2"/>
  <c r="H54" i="2"/>
  <c r="H53" i="2"/>
  <c r="H52" i="2"/>
  <c r="H51" i="2"/>
  <c r="F52" i="2"/>
  <c r="F53" i="2"/>
  <c r="F54" i="2"/>
  <c r="F55" i="2"/>
  <c r="F56" i="2"/>
  <c r="F57" i="2"/>
  <c r="F58" i="2"/>
  <c r="F59" i="2"/>
  <c r="F60" i="2"/>
  <c r="F61" i="2"/>
  <c r="F62" i="2"/>
  <c r="F63" i="2"/>
  <c r="F64" i="2"/>
  <c r="F65" i="2"/>
  <c r="F66" i="2"/>
  <c r="F51" i="2"/>
  <c r="D52" i="2"/>
  <c r="D53" i="2"/>
  <c r="D54" i="2"/>
  <c r="D55" i="2"/>
  <c r="D56" i="2"/>
  <c r="D57" i="2"/>
  <c r="D58" i="2"/>
  <c r="D59" i="2"/>
  <c r="D60" i="2"/>
  <c r="D61" i="2"/>
  <c r="D62" i="2"/>
  <c r="D63" i="2"/>
  <c r="D64" i="2"/>
  <c r="D65" i="2"/>
  <c r="D66" i="2"/>
  <c r="D51" i="2"/>
  <c r="I52" i="2" l="1"/>
  <c r="I53" i="2"/>
  <c r="I54" i="2" s="1"/>
  <c r="I55" i="2" s="1"/>
  <c r="I56" i="2" s="1"/>
  <c r="I57" i="2" s="1"/>
  <c r="I58" i="2" s="1"/>
  <c r="I59" i="2" s="1"/>
  <c r="I60" i="2" s="1"/>
  <c r="I61" i="2" s="1"/>
  <c r="I62" i="2" s="1"/>
  <c r="I63" i="2" s="1"/>
  <c r="I64" i="2" s="1"/>
  <c r="I65" i="2" s="1"/>
  <c r="I66" i="2" s="1"/>
  <c r="I67" i="2" s="1"/>
  <c r="I51" i="2"/>
  <c r="G52" i="2"/>
  <c r="G53" i="2" s="1"/>
  <c r="G54" i="2" s="1"/>
  <c r="G55" i="2" s="1"/>
  <c r="G56" i="2" s="1"/>
  <c r="G57" i="2" s="1"/>
  <c r="G58" i="2" s="1"/>
  <c r="G59" i="2" s="1"/>
  <c r="G60" i="2" s="1"/>
  <c r="G61" i="2" s="1"/>
  <c r="G62" i="2" s="1"/>
  <c r="G63" i="2" s="1"/>
  <c r="G64" i="2" s="1"/>
  <c r="G65" i="2" s="1"/>
  <c r="G66" i="2" s="1"/>
  <c r="G67" i="2" s="1"/>
  <c r="G51" i="2"/>
  <c r="I50" i="2"/>
  <c r="G50" i="2"/>
  <c r="E52" i="2"/>
  <c r="E53" i="2" s="1"/>
  <c r="E54" i="2" s="1"/>
  <c r="E55" i="2" s="1"/>
  <c r="E56" i="2" s="1"/>
  <c r="E57" i="2" s="1"/>
  <c r="E58" i="2" s="1"/>
  <c r="E59" i="2" s="1"/>
  <c r="E60" i="2" s="1"/>
  <c r="E61" i="2" s="1"/>
  <c r="E62" i="2" s="1"/>
  <c r="E63" i="2" s="1"/>
  <c r="E64" i="2" s="1"/>
  <c r="E65" i="2" s="1"/>
  <c r="E66" i="2" s="1"/>
  <c r="E67" i="2" s="1"/>
  <c r="E51" i="2"/>
  <c r="E50" i="2"/>
  <c r="C51" i="2"/>
  <c r="C52" i="2"/>
  <c r="C53" i="2" s="1"/>
  <c r="C54" i="2" s="1"/>
  <c r="C55" i="2" s="1"/>
  <c r="C56" i="2" s="1"/>
  <c r="C57" i="2" s="1"/>
  <c r="C58" i="2" s="1"/>
  <c r="C59" i="2" s="1"/>
  <c r="C60" i="2" s="1"/>
  <c r="C61" i="2" s="1"/>
  <c r="C62" i="2" s="1"/>
  <c r="C63" i="2" s="1"/>
  <c r="C64" i="2" s="1"/>
  <c r="C65" i="2" s="1"/>
  <c r="C66" i="2" s="1"/>
  <c r="C67" i="2" s="1"/>
  <c r="C50" i="2"/>
  <c r="P30" i="2"/>
  <c r="P31" i="2"/>
  <c r="P32" i="2"/>
  <c r="P33" i="2"/>
  <c r="P34" i="2"/>
  <c r="P35" i="2"/>
  <c r="P36" i="2"/>
  <c r="P37" i="2"/>
  <c r="P38" i="2"/>
  <c r="P39" i="2"/>
  <c r="P40" i="2"/>
  <c r="P41" i="2"/>
  <c r="P42" i="2"/>
  <c r="P29" i="2"/>
  <c r="O29" i="2"/>
  <c r="Q29" i="2" s="1"/>
  <c r="S29" i="2" s="1"/>
  <c r="J29" i="2"/>
  <c r="J30" i="2"/>
  <c r="J31" i="2"/>
  <c r="J32" i="2"/>
  <c r="J33" i="2"/>
  <c r="J34" i="2"/>
  <c r="J35" i="2"/>
  <c r="J36" i="2"/>
  <c r="J37" i="2"/>
  <c r="J38" i="2"/>
  <c r="J39" i="2"/>
  <c r="J40" i="2"/>
  <c r="J41" i="2"/>
  <c r="J42" i="2"/>
  <c r="J28" i="2"/>
  <c r="I28" i="2"/>
  <c r="D28" i="2"/>
  <c r="D29" i="2"/>
  <c r="D30" i="2"/>
  <c r="D31" i="2"/>
  <c r="D32" i="2"/>
  <c r="D33" i="2"/>
  <c r="D34" i="2"/>
  <c r="D35" i="2"/>
  <c r="D36" i="2"/>
  <c r="D37" i="2"/>
  <c r="D38" i="2"/>
  <c r="D39" i="2"/>
  <c r="D40" i="2"/>
  <c r="D41" i="2"/>
  <c r="D42" i="2"/>
  <c r="D27" i="2"/>
  <c r="Q30" i="2"/>
  <c r="R30" i="2" s="1"/>
  <c r="T30" i="2" s="1"/>
  <c r="Q31" i="2"/>
  <c r="R31" i="2" s="1"/>
  <c r="T31" i="2" s="1"/>
  <c r="Q32" i="2"/>
  <c r="Q33" i="2"/>
  <c r="Q34" i="2"/>
  <c r="Q35" i="2"/>
  <c r="Q36" i="2"/>
  <c r="Q37" i="2"/>
  <c r="Q38" i="2"/>
  <c r="R38" i="2" s="1"/>
  <c r="T38" i="2" s="1"/>
  <c r="Q39" i="2"/>
  <c r="R39" i="2" s="1"/>
  <c r="T39" i="2" s="1"/>
  <c r="Q40" i="2"/>
  <c r="Q41" i="2"/>
  <c r="T33" i="2"/>
  <c r="T41" i="2"/>
  <c r="N29" i="2"/>
  <c r="N30" i="2"/>
  <c r="N31" i="2"/>
  <c r="N32" i="2"/>
  <c r="N33" i="2"/>
  <c r="N34" i="2"/>
  <c r="N35" i="2"/>
  <c r="N36" i="2"/>
  <c r="N37" i="2"/>
  <c r="N38" i="2"/>
  <c r="N39" i="2"/>
  <c r="N40" i="2"/>
  <c r="N41" i="2"/>
  <c r="H42" i="2"/>
  <c r="H28" i="2"/>
  <c r="H29" i="2"/>
  <c r="H30" i="2"/>
  <c r="H31" i="2"/>
  <c r="H32" i="2"/>
  <c r="H33" i="2"/>
  <c r="H34" i="2"/>
  <c r="H35" i="2"/>
  <c r="H36" i="2"/>
  <c r="H37" i="2"/>
  <c r="H38" i="2"/>
  <c r="H39" i="2"/>
  <c r="H40" i="2"/>
  <c r="H41" i="2"/>
  <c r="H27" i="2"/>
  <c r="S30" i="2"/>
  <c r="S31" i="2"/>
  <c r="S32" i="2"/>
  <c r="S33" i="2"/>
  <c r="S34" i="2"/>
  <c r="S35" i="2"/>
  <c r="S36" i="2"/>
  <c r="S37" i="2"/>
  <c r="S38" i="2"/>
  <c r="S39" i="2"/>
  <c r="S40" i="2"/>
  <c r="S41" i="2"/>
  <c r="M29" i="2"/>
  <c r="M30" i="2"/>
  <c r="M31" i="2"/>
  <c r="M32" i="2"/>
  <c r="M33" i="2"/>
  <c r="M34" i="2"/>
  <c r="M35" i="2"/>
  <c r="M36" i="2"/>
  <c r="M37" i="2"/>
  <c r="M38" i="2"/>
  <c r="M39" i="2"/>
  <c r="M40" i="2"/>
  <c r="M41" i="2"/>
  <c r="G42" i="2"/>
  <c r="G28" i="2"/>
  <c r="G29" i="2"/>
  <c r="G30" i="2"/>
  <c r="G31" i="2"/>
  <c r="G32" i="2"/>
  <c r="G33" i="2"/>
  <c r="G34" i="2"/>
  <c r="G35" i="2"/>
  <c r="G36" i="2"/>
  <c r="G37" i="2"/>
  <c r="G38" i="2"/>
  <c r="G39" i="2"/>
  <c r="G40" i="2"/>
  <c r="G41" i="2"/>
  <c r="G27" i="2"/>
  <c r="L29" i="2"/>
  <c r="L30" i="2"/>
  <c r="L31" i="2"/>
  <c r="L32" i="2"/>
  <c r="L33" i="2"/>
  <c r="L34" i="2"/>
  <c r="L35" i="2"/>
  <c r="L36" i="2"/>
  <c r="L37" i="2"/>
  <c r="L38" i="2"/>
  <c r="L39" i="2"/>
  <c r="L40" i="2"/>
  <c r="L41" i="2"/>
  <c r="L28" i="2"/>
  <c r="L42" i="2" s="1"/>
  <c r="F42" i="2"/>
  <c r="R32" i="2"/>
  <c r="T32" i="2" s="1"/>
  <c r="R33" i="2"/>
  <c r="R34" i="2"/>
  <c r="T34" i="2" s="1"/>
  <c r="R35" i="2"/>
  <c r="T35" i="2" s="1"/>
  <c r="R36" i="2"/>
  <c r="T36" i="2" s="1"/>
  <c r="R37" i="2"/>
  <c r="T37" i="2" s="1"/>
  <c r="R40" i="2"/>
  <c r="T40" i="2" s="1"/>
  <c r="R41" i="2"/>
  <c r="F28" i="2"/>
  <c r="F29" i="2"/>
  <c r="F30" i="2"/>
  <c r="F31" i="2"/>
  <c r="F32" i="2"/>
  <c r="F33" i="2"/>
  <c r="F34" i="2"/>
  <c r="F35" i="2"/>
  <c r="F36" i="2"/>
  <c r="F37" i="2"/>
  <c r="F38" i="2"/>
  <c r="F39" i="2"/>
  <c r="F40" i="2"/>
  <c r="F41" i="2"/>
  <c r="F27" i="2"/>
  <c r="K29" i="2"/>
  <c r="K30" i="2"/>
  <c r="K31" i="2"/>
  <c r="K32" i="2"/>
  <c r="K33" i="2"/>
  <c r="K34" i="2"/>
  <c r="K35" i="2"/>
  <c r="K36" i="2"/>
  <c r="K37" i="2"/>
  <c r="K38" i="2"/>
  <c r="K39" i="2"/>
  <c r="K40" i="2"/>
  <c r="K41" i="2"/>
  <c r="K28" i="2"/>
  <c r="M28" i="2" s="1"/>
  <c r="M42" i="2" s="1"/>
  <c r="E28" i="2"/>
  <c r="E29" i="2"/>
  <c r="E30" i="2"/>
  <c r="E31" i="2"/>
  <c r="E32" i="2"/>
  <c r="E33" i="2"/>
  <c r="E34" i="2"/>
  <c r="E35" i="2"/>
  <c r="E36" i="2"/>
  <c r="E37" i="2"/>
  <c r="E38" i="2"/>
  <c r="E39" i="2"/>
  <c r="E40" i="2"/>
  <c r="E41" i="2"/>
  <c r="E27" i="2"/>
  <c r="O30" i="2"/>
  <c r="O31" i="2"/>
  <c r="O32" i="2"/>
  <c r="O33" i="2"/>
  <c r="O34" i="2"/>
  <c r="O35" i="2"/>
  <c r="O36" i="2"/>
  <c r="O37" i="2"/>
  <c r="O38" i="2"/>
  <c r="O39" i="2"/>
  <c r="O40" i="2"/>
  <c r="O41" i="2"/>
  <c r="O42" i="2"/>
  <c r="I42" i="2"/>
  <c r="I29" i="2"/>
  <c r="I30" i="2"/>
  <c r="I31" i="2"/>
  <c r="I32" i="2"/>
  <c r="I33" i="2"/>
  <c r="I34" i="2"/>
  <c r="I35" i="2"/>
  <c r="I36" i="2"/>
  <c r="I37" i="2"/>
  <c r="I38" i="2"/>
  <c r="I39" i="2"/>
  <c r="I40" i="2"/>
  <c r="I41" i="2"/>
  <c r="C42" i="2"/>
  <c r="C28" i="2"/>
  <c r="C29" i="2"/>
  <c r="C30" i="2"/>
  <c r="C31" i="2"/>
  <c r="C32" i="2"/>
  <c r="C33" i="2"/>
  <c r="C34" i="2"/>
  <c r="C35" i="2"/>
  <c r="C36" i="2"/>
  <c r="C37" i="2"/>
  <c r="C38" i="2"/>
  <c r="C39" i="2"/>
  <c r="C40" i="2"/>
  <c r="C41" i="2"/>
  <c r="C27" i="2"/>
  <c r="N28" i="2" l="1"/>
  <c r="N42" i="2" s="1"/>
  <c r="S42" i="2"/>
  <c r="R29" i="2"/>
  <c r="R42" i="2" l="1"/>
  <c r="T29" i="2"/>
  <c r="T42" i="2" s="1"/>
</calcChain>
</file>

<file path=xl/comments1.xml><?xml version="1.0" encoding="utf-8"?>
<comments xmlns="http://schemas.openxmlformats.org/spreadsheetml/2006/main" xmlns:mc="http://schemas.openxmlformats.org/markup-compatibility/2006" xmlns:xr="http://schemas.microsoft.com/office/spreadsheetml/2014/revision" mc:Ignorable="xr">
  <authors>
    <author>Xiaolu Wang</author>
    <author>Microsoft Office User</author>
  </authors>
  <commentList>
    <comment ref="C22" authorId="0" shapeId="0" xr:uid="{00000000-0006-0000-0000-000001000000}">
      <text>
        <r>
          <rPr>
            <b/>
            <sz val="14"/>
            <color rgb="FF000000"/>
            <rFont val="Times New Roman"/>
            <family val="1"/>
          </rPr>
          <t>Xiaolu Wang:</t>
        </r>
        <r>
          <rPr>
            <sz val="14"/>
            <color rgb="FF000000"/>
            <rFont val="Times New Roman"/>
            <family val="1"/>
          </rPr>
          <t xml:space="preserve">
</t>
        </r>
        <r>
          <rPr>
            <sz val="14"/>
            <color rgb="FF000000"/>
            <rFont val="Times New Roman"/>
            <family val="1"/>
          </rPr>
          <t xml:space="preserve">The moving averages method uses the average of the most
</t>
        </r>
        <r>
          <rPr>
            <sz val="14"/>
            <color rgb="FF000000"/>
            <rFont val="Times New Roman"/>
            <family val="1"/>
          </rPr>
          <t xml:space="preserve">recent k data values in the time series as the forecast for the
</t>
        </r>
        <r>
          <rPr>
            <sz val="14"/>
            <color rgb="FF000000"/>
            <rFont val="Times New Roman"/>
            <family val="1"/>
          </rPr>
          <t xml:space="preserve">next period.
</t>
        </r>
        <r>
          <rPr>
            <sz val="14"/>
            <color rgb="FF000000"/>
            <rFont val="Times New Roman"/>
            <family val="1"/>
          </rPr>
          <t xml:space="preserve">
</t>
        </r>
        <r>
          <rPr>
            <sz val="14"/>
            <color rgb="FF000000"/>
            <rFont val="Times New Roman"/>
            <family val="1"/>
          </rPr>
          <t xml:space="preserve">Mathematically,
</t>
        </r>
        <r>
          <rPr>
            <sz val="14"/>
            <color rgb="FF000000"/>
            <rFont val="Times New Roman"/>
            <family val="1"/>
          </rPr>
          <t>F_t+1 = (A_t + A_t-1 + ... + A_t-k+1)/k</t>
        </r>
      </text>
    </comment>
    <comment ref="C24" authorId="0" shapeId="0" xr:uid="{00000000-0006-0000-0000-000002000000}">
      <text>
        <r>
          <rPr>
            <b/>
            <sz val="14"/>
            <color rgb="FF000000"/>
            <rFont val="Times New Roman"/>
            <family val="1"/>
          </rPr>
          <t>Xiaolu Wang:</t>
        </r>
        <r>
          <rPr>
            <sz val="14"/>
            <color rgb="FF000000"/>
            <rFont val="Times New Roman"/>
            <family val="1"/>
          </rPr>
          <t xml:space="preserve">
</t>
        </r>
        <r>
          <rPr>
            <sz val="14"/>
            <color rgb="FF000000"/>
            <rFont val="Times New Roman"/>
            <family val="1"/>
          </rPr>
          <t xml:space="preserve">We can use </t>
        </r>
        <r>
          <rPr>
            <b/>
            <sz val="14"/>
            <color rgb="FF000000"/>
            <rFont val="Times New Roman"/>
            <family val="1"/>
          </rPr>
          <t>AVERAGE()</t>
        </r>
        <r>
          <rPr>
            <sz val="14"/>
            <color rgb="FF000000"/>
            <rFont val="Times New Roman"/>
            <family val="1"/>
          </rPr>
          <t xml:space="preserve"> for the Moving Average Forecast</t>
        </r>
      </text>
    </comment>
    <comment ref="D24" authorId="0" shapeId="0" xr:uid="{00000000-0006-0000-0000-000003000000}">
      <text>
        <r>
          <rPr>
            <b/>
            <sz val="14"/>
            <color rgb="FF000000"/>
            <rFont val="Times New Roman"/>
            <family val="1"/>
          </rPr>
          <t>Xiaolu Wang:</t>
        </r>
        <r>
          <rPr>
            <sz val="14"/>
            <color rgb="FF000000"/>
            <rFont val="Times New Roman"/>
            <family val="1"/>
          </rPr>
          <t xml:space="preserve">
</t>
        </r>
        <r>
          <rPr>
            <sz val="12"/>
            <color rgb="FF000000"/>
            <rFont val="Times New Roman"/>
            <family val="1"/>
          </rPr>
          <t>We can also use the</t>
        </r>
        <r>
          <rPr>
            <i/>
            <sz val="12"/>
            <color rgb="FF000000"/>
            <rFont val="Times New Roman"/>
            <family val="1"/>
          </rPr>
          <t xml:space="preserve"> </t>
        </r>
        <r>
          <rPr>
            <b/>
            <sz val="12"/>
            <color rgb="FF000000"/>
            <rFont val="Times New Roman"/>
            <family val="1"/>
          </rPr>
          <t>Moving Average</t>
        </r>
        <r>
          <rPr>
            <sz val="12"/>
            <color rgb="FF000000"/>
            <rFont val="Times New Roman"/>
            <family val="1"/>
          </rPr>
          <t xml:space="preserve"> function from the </t>
        </r>
        <r>
          <rPr>
            <b/>
            <sz val="12"/>
            <color rgb="FF000000"/>
            <rFont val="Times New Roman"/>
            <family val="1"/>
          </rPr>
          <t xml:space="preserve">Analysis Toolpak.
</t>
        </r>
        <r>
          <rPr>
            <sz val="12"/>
            <color rgb="FF000000"/>
            <rFont val="Times New Roman"/>
            <family val="1"/>
          </rPr>
          <t xml:space="preserve">First, we need to load the </t>
        </r>
        <r>
          <rPr>
            <b/>
            <sz val="12"/>
            <color rgb="FF000000"/>
            <rFont val="Times New Roman"/>
            <family val="1"/>
          </rPr>
          <t>Analysis ToolPak</t>
        </r>
        <r>
          <rPr>
            <sz val="12"/>
            <color rgb="FF000000"/>
            <rFont val="Times New Roman"/>
            <family val="1"/>
          </rPr>
          <t xml:space="preserve"> in Excel. Please refer to the following website for instructions:
</t>
        </r>
        <r>
          <rPr>
            <sz val="12"/>
            <color rgb="FF000000"/>
            <rFont val="Times New Roman"/>
            <family val="1"/>
          </rPr>
          <t xml:space="preserve">
</t>
        </r>
        <r>
          <rPr>
            <sz val="12"/>
            <color rgb="FF000000"/>
            <rFont val="Times New Roman"/>
            <family val="1"/>
          </rPr>
          <t xml:space="preserve">https://support.microsoft.com/en-us/office/load-the-analysis-toolpak-in-excel-6a63e598-cd6d-42e3-9317-6b40ba1a66b4#OfficeVersion=Windows
</t>
        </r>
        <r>
          <rPr>
            <b/>
            <sz val="12"/>
            <color rgb="FF000000"/>
            <rFont val="Times New Roman"/>
            <family val="1"/>
          </rPr>
          <t xml:space="preserve">
</t>
        </r>
        <r>
          <rPr>
            <sz val="12"/>
            <color rgb="FF000000"/>
            <rFont val="Times New Roman"/>
            <family val="1"/>
          </rPr>
          <t xml:space="preserve">Click </t>
        </r>
        <r>
          <rPr>
            <b/>
            <sz val="12"/>
            <color rgb="FF000000"/>
            <rFont val="Times New Roman"/>
            <family val="1"/>
          </rPr>
          <t>Data Analysis</t>
        </r>
        <r>
          <rPr>
            <sz val="12"/>
            <color rgb="FF000000"/>
            <rFont val="Times New Roman"/>
            <family val="1"/>
          </rPr>
          <t xml:space="preserve"> under the </t>
        </r>
        <r>
          <rPr>
            <b/>
            <sz val="12"/>
            <color rgb="FF000000"/>
            <rFont val="Times New Roman"/>
            <family val="1"/>
          </rPr>
          <t>Data</t>
        </r>
        <r>
          <rPr>
            <sz val="12"/>
            <color rgb="FF000000"/>
            <rFont val="Times New Roman"/>
            <family val="1"/>
          </rPr>
          <t xml:space="preserve"> tab, select </t>
        </r>
        <r>
          <rPr>
            <b/>
            <sz val="12"/>
            <color rgb="FF000000"/>
            <rFont val="Times New Roman"/>
            <family val="1"/>
          </rPr>
          <t>Moving Average</t>
        </r>
        <r>
          <rPr>
            <sz val="12"/>
            <color rgb="FF000000"/>
            <rFont val="Times New Roman"/>
            <family val="1"/>
          </rPr>
          <t xml:space="preserve"> in the drop-down list, and click </t>
        </r>
        <r>
          <rPr>
            <b/>
            <sz val="12"/>
            <color rgb="FF000000"/>
            <rFont val="Times New Roman"/>
            <family val="1"/>
          </rPr>
          <t>OK</t>
        </r>
        <r>
          <rPr>
            <sz val="12"/>
            <color rgb="FF000000"/>
            <rFont val="Times New Roman"/>
            <family val="1"/>
          </rPr>
          <t xml:space="preserve">.
</t>
        </r>
        <r>
          <rPr>
            <sz val="12"/>
            <color rgb="FF000000"/>
            <rFont val="Times New Roman"/>
            <family val="1"/>
          </rPr>
          <t xml:space="preserve">
</t>
        </r>
        <r>
          <rPr>
            <sz val="12"/>
            <color rgb="FF000000"/>
            <rFont val="Times New Roman"/>
            <family val="1"/>
          </rPr>
          <t xml:space="preserve">Note that:
</t>
        </r>
        <r>
          <rPr>
            <sz val="12"/>
            <color rgb="FF000000"/>
            <rFont val="Times New Roman"/>
            <family val="1"/>
          </rPr>
          <t xml:space="preserve">- </t>
        </r>
        <r>
          <rPr>
            <i/>
            <sz val="12"/>
            <color rgb="FF000000"/>
            <rFont val="Times New Roman"/>
            <family val="1"/>
          </rPr>
          <t>Input Range</t>
        </r>
        <r>
          <rPr>
            <sz val="12"/>
            <color rgb="FF000000"/>
            <rFont val="Times New Roman"/>
            <family val="1"/>
          </rPr>
          <t xml:space="preserve"> includes all the Actual Value A_t (</t>
        </r>
        <r>
          <rPr>
            <i/>
            <sz val="12"/>
            <color rgb="FF000000"/>
            <rFont val="Times New Roman"/>
            <family val="1"/>
          </rPr>
          <t>i.e.</t>
        </r>
        <r>
          <rPr>
            <sz val="12"/>
            <color rgb="FF000000"/>
            <rFont val="Times New Roman"/>
            <family val="1"/>
          </rPr>
          <t xml:space="preserve">, B25:B41)
</t>
        </r>
        <r>
          <rPr>
            <sz val="12"/>
            <color rgb="FF000000"/>
            <rFont val="Times New Roman"/>
            <family val="1"/>
          </rPr>
          <t xml:space="preserve">- </t>
        </r>
        <r>
          <rPr>
            <i/>
            <sz val="12"/>
            <color rgb="FF000000"/>
            <rFont val="Times New Roman"/>
            <family val="1"/>
          </rPr>
          <t>Interval</t>
        </r>
        <r>
          <rPr>
            <sz val="12"/>
            <color rgb="FF000000"/>
            <rFont val="Times New Roman"/>
            <family val="1"/>
          </rPr>
          <t xml:space="preserve"> is the value of K
</t>
        </r>
        <r>
          <rPr>
            <sz val="12"/>
            <color rgb="FF000000"/>
            <rFont val="Times New Roman"/>
            <family val="1"/>
          </rPr>
          <t xml:space="preserve">- In order to align the actual data with the forecasted values in the worksheet, the cell input into the </t>
        </r>
        <r>
          <rPr>
            <i/>
            <sz val="12"/>
            <color rgb="FF000000"/>
            <rFont val="Times New Roman"/>
            <family val="1"/>
          </rPr>
          <t xml:space="preserve">Output Range </t>
        </r>
        <r>
          <rPr>
            <sz val="12"/>
            <color rgb="FF000000"/>
            <rFont val="Times New Roman"/>
            <family val="1"/>
          </rPr>
          <t xml:space="preserve">should be </t>
        </r>
        <r>
          <rPr>
            <u/>
            <sz val="12"/>
            <color rgb="FF000000"/>
            <rFont val="Times New Roman"/>
            <family val="1"/>
          </rPr>
          <t>one row below the first actual value</t>
        </r>
        <r>
          <rPr>
            <sz val="12"/>
            <color rgb="FF000000"/>
            <rFont val="Times New Roman"/>
            <family val="1"/>
          </rPr>
          <t xml:space="preserve"> (</t>
        </r>
        <r>
          <rPr>
            <i/>
            <sz val="12"/>
            <color rgb="FF000000"/>
            <rFont val="Times New Roman"/>
            <family val="1"/>
          </rPr>
          <t>i.e.</t>
        </r>
        <r>
          <rPr>
            <sz val="12"/>
            <color rgb="FF000000"/>
            <rFont val="Times New Roman"/>
            <family val="1"/>
          </rPr>
          <t xml:space="preserve">, D26)
</t>
        </r>
        <r>
          <rPr>
            <sz val="12"/>
            <color rgb="FF000000"/>
            <rFont val="Times New Roman"/>
            <family val="1"/>
          </rPr>
          <t xml:space="preserve">- Unselect all other options.
</t>
        </r>
        <r>
          <rPr>
            <sz val="14"/>
            <color rgb="FF000000"/>
            <rFont val="Helv"/>
          </rPr>
          <t xml:space="preserve">
</t>
        </r>
      </text>
    </comment>
    <comment ref="E24" authorId="0" shapeId="0" xr:uid="{00000000-0006-0000-0000-000004000000}">
      <text>
        <r>
          <rPr>
            <b/>
            <sz val="9"/>
            <color rgb="FF000000"/>
            <rFont val="Tahoma"/>
            <family val="2"/>
          </rPr>
          <t>Xiaolu Wang:</t>
        </r>
        <r>
          <rPr>
            <sz val="9"/>
            <color rgb="FF000000"/>
            <rFont val="Tahoma"/>
            <family val="2"/>
          </rPr>
          <t xml:space="preserve">
</t>
        </r>
        <r>
          <rPr>
            <sz val="14"/>
            <color rgb="FF000000"/>
            <rFont val="Times New Roman"/>
            <family val="1"/>
          </rPr>
          <t xml:space="preserve">Forecast Error = Actual Value - Forecast
</t>
        </r>
        <r>
          <rPr>
            <sz val="14"/>
            <color rgb="FF000000"/>
            <rFont val="Times New Roman"/>
            <family val="1"/>
          </rPr>
          <t xml:space="preserve">	    = A_t - F_t</t>
        </r>
      </text>
    </comment>
    <comment ref="F24" authorId="0" shapeId="0" xr:uid="{00000000-0006-0000-0000-000005000000}">
      <text>
        <r>
          <rPr>
            <b/>
            <sz val="9"/>
            <color rgb="FF000000"/>
            <rFont val="Tahoma"/>
            <family val="2"/>
          </rPr>
          <t>Xiaolu Wang:</t>
        </r>
        <r>
          <rPr>
            <sz val="9"/>
            <color rgb="FF000000"/>
            <rFont val="Tahoma"/>
            <family val="2"/>
          </rPr>
          <t xml:space="preserve">
</t>
        </r>
        <r>
          <rPr>
            <sz val="14"/>
            <color rgb="FF000000"/>
            <rFont val="Times New Roman"/>
            <family val="1"/>
          </rPr>
          <t xml:space="preserve">Absolute Deviation = the absolute value of Forecat Error
</t>
        </r>
        <r>
          <rPr>
            <sz val="14"/>
            <color rgb="FF000000"/>
            <rFont val="Times New Roman"/>
            <family val="1"/>
          </rPr>
          <t xml:space="preserve">	            = | A_t - F_t | 
</t>
        </r>
        <r>
          <rPr>
            <sz val="14"/>
            <color rgb="FF000000"/>
            <rFont val="Times New Roman"/>
            <family val="1"/>
          </rPr>
          <t xml:space="preserve">	            = ABS( A_t - F_t  )
</t>
        </r>
        <r>
          <rPr>
            <sz val="14"/>
            <color rgb="FF000000"/>
            <rFont val="Times New Roman"/>
            <family val="1"/>
          </rPr>
          <t xml:space="preserve">
</t>
        </r>
        <r>
          <rPr>
            <b/>
            <sz val="14"/>
            <color rgb="FF000000"/>
            <rFont val="Times New Roman"/>
            <family val="1"/>
          </rPr>
          <t>ABS()</t>
        </r>
        <r>
          <rPr>
            <sz val="14"/>
            <color rgb="FF000000"/>
            <rFont val="Times New Roman"/>
            <family val="1"/>
          </rPr>
          <t xml:space="preserve"> is the built-in function which returns the absolute value of a number.</t>
        </r>
      </text>
    </comment>
    <comment ref="G24" authorId="1" shapeId="0" xr:uid="{252D2CBD-8DC7-174E-8531-0BF19B7A6226}">
      <text>
        <r>
          <rPr>
            <b/>
            <sz val="10"/>
            <color rgb="FF000000"/>
            <rFont val="Tahoma"/>
            <family val="2"/>
          </rPr>
          <t xml:space="preserve">Xiaolu Wang:
</t>
        </r>
        <r>
          <rPr>
            <sz val="14"/>
            <color rgb="FF000000"/>
            <rFont val="Times New Roman"/>
            <family val="18"/>
          </rPr>
          <t xml:space="preserve">Squared Error = Forecast Error ^ 2
</t>
        </r>
        <r>
          <rPr>
            <sz val="14"/>
            <color rgb="FF000000"/>
            <rFont val="Times New Roman"/>
            <family val="18"/>
          </rPr>
          <t xml:space="preserve">	   = ( A_t - F_t ) ^ 2</t>
        </r>
      </text>
    </comment>
    <comment ref="H24" authorId="0" shapeId="0" xr:uid="{00000000-0006-0000-0000-000006000000}">
      <text>
        <r>
          <rPr>
            <b/>
            <sz val="9"/>
            <color rgb="FF000000"/>
            <rFont val="Tahoma"/>
            <family val="2"/>
          </rPr>
          <t>Xiaolu Wang:</t>
        </r>
        <r>
          <rPr>
            <sz val="9"/>
            <color rgb="FF000000"/>
            <rFont val="Tahoma"/>
            <family val="2"/>
          </rPr>
          <t xml:space="preserve">
</t>
        </r>
        <r>
          <rPr>
            <sz val="14"/>
            <color rgb="FF000000"/>
            <rFont val="Times New Roman"/>
            <family val="1"/>
          </rPr>
          <t xml:space="preserve">Absolute % Error = | (Actual Value - Forecast) / Actual Value | * 100%
</t>
        </r>
        <r>
          <rPr>
            <sz val="14"/>
            <color rgb="FF000000"/>
            <rFont val="Times New Roman"/>
            <family val="1"/>
          </rPr>
          <t xml:space="preserve">	         = | (A_t - F_t) / A_t | * 100%
</t>
        </r>
        <r>
          <rPr>
            <sz val="14"/>
            <color rgb="FF000000"/>
            <rFont val="Times New Roman"/>
            <family val="1"/>
          </rPr>
          <t xml:space="preserve">	         = | A_t - F_t | / | A_t | * 100% 
</t>
        </r>
        <r>
          <rPr>
            <sz val="14"/>
            <color rgb="FF000000"/>
            <rFont val="Times New Roman"/>
            <family val="1"/>
          </rPr>
          <t xml:space="preserve">                              = Absolute Deviation / ABS(A_t) * 100%</t>
        </r>
      </text>
    </comment>
    <comment ref="C27" authorId="1" shapeId="0" xr:uid="{4A31E761-8EAB-5F42-972B-AEF5ECFFAB79}">
      <text>
        <r>
          <rPr>
            <b/>
            <sz val="10"/>
            <color rgb="FF000000"/>
            <rFont val="Tahoma"/>
            <family val="2"/>
          </rPr>
          <t>Xiaolu Wang:</t>
        </r>
        <r>
          <rPr>
            <sz val="10"/>
            <color rgb="FF000000"/>
            <rFont val="Tahoma"/>
            <family val="2"/>
          </rPr>
          <t xml:space="preserve">
</t>
        </r>
        <r>
          <rPr>
            <sz val="10"/>
            <color rgb="FF000000"/>
            <rFont val="Tahoma"/>
            <family val="2"/>
          </rPr>
          <t xml:space="preserve">
</t>
        </r>
        <r>
          <rPr>
            <sz val="10"/>
            <color rgb="FF000000"/>
            <rFont val="Tahoma"/>
            <family val="2"/>
          </rPr>
          <t xml:space="preserve">When k = 2, the first forecast is for Week 3.
</t>
        </r>
        <r>
          <rPr>
            <sz val="10"/>
            <color rgb="FF000000"/>
            <rFont val="Tahoma"/>
            <family val="2"/>
          </rPr>
          <t xml:space="preserve">
</t>
        </r>
        <r>
          <rPr>
            <sz val="10"/>
            <color rgb="FF000000"/>
            <rFont val="Tahoma"/>
            <family val="2"/>
          </rPr>
          <t xml:space="preserve">That is, F_3 = (A_1 + A_2) / 2
</t>
        </r>
        <r>
          <rPr>
            <sz val="10"/>
            <color rgb="FF000000"/>
            <rFont val="Tahoma"/>
            <family val="2"/>
          </rPr>
          <t>so we input =AVERAGE(B25:B26)</t>
        </r>
      </text>
    </comment>
    <comment ref="F42" authorId="0" shapeId="0" xr:uid="{00000000-0006-0000-0000-000007000000}">
      <text>
        <r>
          <rPr>
            <b/>
            <sz val="14"/>
            <color rgb="FF000000"/>
            <rFont val="Times New Roman"/>
            <family val="1"/>
          </rPr>
          <t>Xiaolu Wang:</t>
        </r>
        <r>
          <rPr>
            <sz val="14"/>
            <color rgb="FF000000"/>
            <rFont val="Times New Roman"/>
            <family val="1"/>
          </rPr>
          <t xml:space="preserve">
</t>
        </r>
        <r>
          <rPr>
            <sz val="14"/>
            <color rgb="FF000000"/>
            <rFont val="Times New Roman"/>
            <family val="1"/>
          </rPr>
          <t xml:space="preserve">MAD = Average of all Absolute Deviation
</t>
        </r>
      </text>
    </comment>
    <comment ref="G42" authorId="0" shapeId="0" xr:uid="{00000000-0006-0000-0000-000008000000}">
      <text>
        <r>
          <rPr>
            <b/>
            <sz val="14"/>
            <color rgb="FF000000"/>
            <rFont val="Times New Roman"/>
            <family val="1"/>
          </rPr>
          <t>Xiaolu Wang:</t>
        </r>
        <r>
          <rPr>
            <sz val="14"/>
            <color rgb="FF000000"/>
            <rFont val="Times New Roman"/>
            <family val="1"/>
          </rPr>
          <t xml:space="preserve">
</t>
        </r>
        <r>
          <rPr>
            <sz val="14"/>
            <color rgb="FF000000"/>
            <rFont val="Times New Roman"/>
            <family val="1"/>
          </rPr>
          <t>MSE = Average of all Squared Error</t>
        </r>
      </text>
    </comment>
    <comment ref="H42" authorId="0" shapeId="0" xr:uid="{00000000-0006-0000-0000-000009000000}">
      <text>
        <r>
          <rPr>
            <b/>
            <sz val="14"/>
            <color rgb="FF000000"/>
            <rFont val="Times New Roman"/>
            <family val="1"/>
          </rPr>
          <t>Xiaolu Wang:</t>
        </r>
        <r>
          <rPr>
            <sz val="14"/>
            <color rgb="FF000000"/>
            <rFont val="Times New Roman"/>
            <family val="1"/>
          </rPr>
          <t xml:space="preserve">
</t>
        </r>
        <r>
          <rPr>
            <sz val="14"/>
            <color rgb="FF000000"/>
            <rFont val="Times New Roman"/>
            <family val="1"/>
          </rPr>
          <t>MAPE = Average of all Absolute % Error</t>
        </r>
      </text>
    </comment>
    <comment ref="C47" authorId="0" shapeId="0" xr:uid="{00000000-0006-0000-0000-00000A000000}">
      <text>
        <r>
          <rPr>
            <b/>
            <sz val="9"/>
            <color rgb="FF000000"/>
            <rFont val="Tahoma"/>
            <family val="2"/>
          </rPr>
          <t>Xiaolu Wang:</t>
        </r>
        <r>
          <rPr>
            <sz val="9"/>
            <color rgb="FF000000"/>
            <rFont val="Tahoma"/>
            <family val="2"/>
          </rPr>
          <t xml:space="preserve">
</t>
        </r>
        <r>
          <rPr>
            <sz val="14"/>
            <color rgb="FF000000"/>
            <rFont val="Times New Roman"/>
            <family val="1"/>
          </rPr>
          <t>F_t+1 = α*A_t + (1-α)*F_t</t>
        </r>
      </text>
    </comment>
    <comment ref="D49" authorId="0" shapeId="0" xr:uid="{00000000-0006-0000-0000-00000B000000}">
      <text>
        <r>
          <rPr>
            <b/>
            <sz val="14"/>
            <color rgb="FF000000"/>
            <rFont val="Times New Roman"/>
            <family val="1"/>
          </rPr>
          <t>Xiaolu Wang:</t>
        </r>
        <r>
          <rPr>
            <sz val="14"/>
            <color rgb="FF000000"/>
            <rFont val="Times New Roman"/>
            <family val="1"/>
          </rPr>
          <t xml:space="preserve">
</t>
        </r>
        <r>
          <rPr>
            <sz val="12"/>
            <color rgb="FF000000"/>
            <rFont val="Times New Roman"/>
            <family val="1"/>
          </rPr>
          <t xml:space="preserve">We can also use the </t>
        </r>
        <r>
          <rPr>
            <b/>
            <sz val="12"/>
            <color rgb="FF000000"/>
            <rFont val="Times New Roman"/>
            <family val="1"/>
          </rPr>
          <t>Exponential Smoothing</t>
        </r>
        <r>
          <rPr>
            <sz val="12"/>
            <color rgb="FF000000"/>
            <rFont val="Times New Roman"/>
            <family val="1"/>
          </rPr>
          <t xml:space="preserve"> function from </t>
        </r>
        <r>
          <rPr>
            <b/>
            <sz val="12"/>
            <color rgb="FF000000"/>
            <rFont val="Times New Roman"/>
            <family val="1"/>
          </rPr>
          <t>Data Analysis</t>
        </r>
        <r>
          <rPr>
            <i/>
            <sz val="12"/>
            <color rgb="FF000000"/>
            <rFont val="Times New Roman"/>
            <family val="1"/>
          </rPr>
          <t>.</t>
        </r>
        <r>
          <rPr>
            <sz val="12"/>
            <color rgb="FF000000"/>
            <rFont val="Times New Roman"/>
            <family val="1"/>
          </rPr>
          <t xml:space="preserve">
</t>
        </r>
        <r>
          <rPr>
            <sz val="12"/>
            <color rgb="FF000000"/>
            <rFont val="Times New Roman"/>
            <family val="1"/>
          </rPr>
          <t xml:space="preserve">
</t>
        </r>
        <r>
          <rPr>
            <sz val="12"/>
            <color rgb="FF000000"/>
            <rFont val="Times New Roman"/>
            <family val="1"/>
          </rPr>
          <t xml:space="preserve">Note that:
</t>
        </r>
        <r>
          <rPr>
            <sz val="12"/>
            <color rgb="FF000000"/>
            <rFont val="Times New Roman"/>
            <family val="1"/>
          </rPr>
          <t xml:space="preserve"> - </t>
        </r>
        <r>
          <rPr>
            <i/>
            <sz val="12"/>
            <color rgb="FF000000"/>
            <rFont val="Times New Roman"/>
            <family val="1"/>
          </rPr>
          <t>Input Range</t>
        </r>
        <r>
          <rPr>
            <sz val="12"/>
            <color rgb="FF000000"/>
            <rFont val="Times New Roman"/>
            <family val="1"/>
          </rPr>
          <t xml:space="preserve"> includes all the Actual Value A_T (</t>
        </r>
        <r>
          <rPr>
            <i/>
            <sz val="12"/>
            <color rgb="FF000000"/>
            <rFont val="Times New Roman"/>
            <family val="1"/>
          </rPr>
          <t>i.e.</t>
        </r>
        <r>
          <rPr>
            <sz val="12"/>
            <color rgb="FF000000"/>
            <rFont val="Times New Roman"/>
            <family val="1"/>
          </rPr>
          <t xml:space="preserve">, B50:B66)
</t>
        </r>
        <r>
          <rPr>
            <sz val="12"/>
            <color rgb="FF000000"/>
            <rFont val="Times New Roman"/>
            <family val="1"/>
          </rPr>
          <t xml:space="preserve"> - The </t>
        </r>
        <r>
          <rPr>
            <i/>
            <sz val="12"/>
            <color rgb="FF000000"/>
            <rFont val="Times New Roman"/>
            <family val="1"/>
          </rPr>
          <t>Damping Factor</t>
        </r>
        <r>
          <rPr>
            <sz val="12"/>
            <color rgb="FF000000"/>
            <rFont val="Times New Roman"/>
            <family val="1"/>
          </rPr>
          <t xml:space="preserve"> is </t>
        </r>
        <r>
          <rPr>
            <b/>
            <sz val="12"/>
            <color rgb="FF000000"/>
            <rFont val="Times New Roman"/>
            <family val="1"/>
          </rPr>
          <t>1-α, not α</t>
        </r>
        <r>
          <rPr>
            <sz val="12"/>
            <color rgb="FF000000"/>
            <rFont val="Times New Roman"/>
            <family val="1"/>
          </rPr>
          <t xml:space="preserve">
</t>
        </r>
        <r>
          <rPr>
            <sz val="12"/>
            <color rgb="FF000000"/>
            <rFont val="Times New Roman"/>
            <family val="1"/>
          </rPr>
          <t xml:space="preserve"> - In order to align the actual data with the forecasted values in the worksheet, the cell input into the </t>
        </r>
        <r>
          <rPr>
            <i/>
            <sz val="12"/>
            <color rgb="FF000000"/>
            <rFont val="Times New Roman"/>
            <family val="1"/>
          </rPr>
          <t>Output Range</t>
        </r>
        <r>
          <rPr>
            <sz val="12"/>
            <color rgb="FF000000"/>
            <rFont val="Times New Roman"/>
            <family val="1"/>
          </rPr>
          <t xml:space="preserve"> should be </t>
        </r>
        <r>
          <rPr>
            <u/>
            <sz val="12"/>
            <color rgb="FF000000"/>
            <rFont val="Times New Roman"/>
            <family val="1"/>
          </rPr>
          <t>in the same row with the first actual value</t>
        </r>
        <r>
          <rPr>
            <sz val="12"/>
            <color rgb="FF000000"/>
            <rFont val="Times New Roman"/>
            <family val="1"/>
          </rPr>
          <t xml:space="preserve"> (</t>
        </r>
        <r>
          <rPr>
            <i/>
            <sz val="12"/>
            <color rgb="FF000000"/>
            <rFont val="Times New Roman"/>
            <family val="1"/>
          </rPr>
          <t xml:space="preserve">i.e., </t>
        </r>
        <r>
          <rPr>
            <sz val="12"/>
            <color rgb="FF000000"/>
            <rFont val="Times New Roman"/>
            <family val="1"/>
          </rPr>
          <t xml:space="preserve">D50)
</t>
        </r>
        <r>
          <rPr>
            <sz val="12"/>
            <color rgb="FF000000"/>
            <rFont val="Times New Roman"/>
            <family val="1"/>
          </rPr>
          <t xml:space="preserve">- Unselect all other options.
</t>
        </r>
        <r>
          <rPr>
            <sz val="12"/>
            <color rgb="FF000000"/>
            <rFont val="Times New Roman"/>
            <family val="1"/>
          </rPr>
          <t xml:space="preserve">
</t>
        </r>
      </text>
    </comment>
    <comment ref="C50" authorId="0" shapeId="0" xr:uid="{00000000-0006-0000-0000-00000C000000}">
      <text>
        <r>
          <rPr>
            <b/>
            <sz val="9"/>
            <color rgb="FF000000"/>
            <rFont val="Tahoma"/>
            <family val="2"/>
          </rPr>
          <t>Xiaolu Wang:</t>
        </r>
        <r>
          <rPr>
            <sz val="9"/>
            <color rgb="FF000000"/>
            <rFont val="Tahoma"/>
            <family val="2"/>
          </rPr>
          <t xml:space="preserve">
</t>
        </r>
        <r>
          <rPr>
            <sz val="14"/>
            <color rgb="FF000000"/>
            <rFont val="Times New Roman"/>
            <family val="1"/>
          </rPr>
          <t xml:space="preserve">We set F_1 = A_1
</t>
        </r>
        <r>
          <rPr>
            <sz val="14"/>
            <color rgb="FF000000"/>
            <rFont val="Times New Roman"/>
            <family val="1"/>
          </rPr>
          <t>that is, we input =B50</t>
        </r>
      </text>
    </comment>
    <comment ref="C51" authorId="0" shapeId="0" xr:uid="{00000000-0006-0000-0000-00000D000000}">
      <text>
        <r>
          <rPr>
            <b/>
            <sz val="9"/>
            <color rgb="FF000000"/>
            <rFont val="Tahoma"/>
            <family val="2"/>
          </rPr>
          <t>Xiaolu Wang:</t>
        </r>
        <r>
          <rPr>
            <sz val="9"/>
            <color rgb="FF000000"/>
            <rFont val="Tahoma"/>
            <family val="2"/>
          </rPr>
          <t xml:space="preserve">
</t>
        </r>
        <r>
          <rPr>
            <sz val="9"/>
            <color rgb="FF000000"/>
            <rFont val="Tahoma"/>
            <family val="2"/>
          </rPr>
          <t xml:space="preserve">
</t>
        </r>
        <r>
          <rPr>
            <sz val="14"/>
            <color rgb="FF000000"/>
            <rFont val="Times New Roman"/>
            <family val="1"/>
          </rPr>
          <t xml:space="preserve">The first forecast is for Week 2.
</t>
        </r>
        <r>
          <rPr>
            <sz val="14"/>
            <color rgb="FF000000"/>
            <rFont val="Times New Roman"/>
            <family val="1"/>
          </rPr>
          <t xml:space="preserve">
</t>
        </r>
        <r>
          <rPr>
            <sz val="14"/>
            <color rgb="FF000000"/>
            <rFont val="Times New Roman"/>
            <family val="1"/>
          </rPr>
          <t xml:space="preserve">That is, F_2 = α*A_1 + (1 - α)*F_1
</t>
        </r>
        <r>
          <rPr>
            <sz val="14"/>
            <color rgb="FF000000"/>
            <rFont val="Times New Roman"/>
            <family val="1"/>
          </rPr>
          <t>so here we input =0,4*B50 + 0,6*C50</t>
        </r>
      </text>
    </comment>
    <comment ref="C69" authorId="0" shapeId="0" xr:uid="{166DE54F-DB29-4965-97B4-5C975BE9C633}">
      <text>
        <r>
          <rPr>
            <b/>
            <sz val="9"/>
            <color rgb="FF000000"/>
            <rFont val="Tahoma"/>
            <family val="2"/>
          </rPr>
          <t>Xiaolu Wang:</t>
        </r>
        <r>
          <rPr>
            <sz val="9"/>
            <color rgb="FF000000"/>
            <rFont val="Tahoma"/>
            <family val="2"/>
          </rPr>
          <t xml:space="preserve">
</t>
        </r>
        <r>
          <rPr>
            <sz val="11"/>
            <color rgb="FF000000"/>
            <rFont val="Calibri"/>
            <family val="2"/>
          </rPr>
          <t xml:space="preserve">We can also use the </t>
        </r>
        <r>
          <rPr>
            <b/>
            <sz val="11"/>
            <color rgb="FF000000"/>
            <rFont val="Calibri"/>
            <family val="2"/>
          </rPr>
          <t>SUMXMY2()</t>
        </r>
        <r>
          <rPr>
            <sz val="11"/>
            <color rgb="FF000000"/>
            <rFont val="Calibri"/>
            <family val="2"/>
          </rPr>
          <t xml:space="preserve"> and </t>
        </r>
        <r>
          <rPr>
            <b/>
            <sz val="11"/>
            <color rgb="FF000000"/>
            <rFont val="Calibri"/>
            <family val="2"/>
          </rPr>
          <t>COUNT()</t>
        </r>
        <r>
          <rPr>
            <sz val="11"/>
            <color rgb="FF000000"/>
            <rFont val="Calibri"/>
            <family val="2"/>
          </rPr>
          <t xml:space="preserve"> functions to compute the MSE in one cell.
</t>
        </r>
        <r>
          <rPr>
            <sz val="11"/>
            <color rgb="FF000000"/>
            <rFont val="Calibri"/>
            <family val="2"/>
          </rPr>
          <t xml:space="preserve">
</t>
        </r>
        <r>
          <rPr>
            <b/>
            <sz val="11"/>
            <color rgb="FF000000"/>
            <rFont val="Calibri"/>
            <family val="2"/>
          </rPr>
          <t>SUMXMY2()</t>
        </r>
        <r>
          <rPr>
            <sz val="11"/>
            <color rgb="FF000000"/>
            <rFont val="Calibri"/>
            <family val="2"/>
          </rPr>
          <t xml:space="preserve"> calculates the differences in corresponding values in two ranges, and then returns the sum of the squares of the differences, that is,
</t>
        </r>
        <r>
          <rPr>
            <sz val="11"/>
            <color rgb="FF000000"/>
            <rFont val="Calibri"/>
            <family val="2"/>
          </rPr>
          <t xml:space="preserve">MSE = SUMXMY2(Actual Value_range; Forecast_range) / COUNT(Forecast_range)
</t>
        </r>
        <r>
          <rPr>
            <sz val="11"/>
            <color rgb="FF000000"/>
            <rFont val="Calibri"/>
            <family val="2"/>
          </rPr>
          <t xml:space="preserve">(i.e. = SUMXMY2(B51:B66;C51:C66) / COUNT(C51:C66)
</t>
        </r>
        <r>
          <rPr>
            <sz val="11"/>
            <color rgb="FF000000"/>
            <rFont val="Calibri"/>
            <family val="2"/>
          </rPr>
          <t xml:space="preserve">    or = SUMXMY2(B51:B66;D51:D66) / COUNT(D51:D66) )
</t>
        </r>
        <r>
          <rPr>
            <sz val="11"/>
            <color rgb="FF000000"/>
            <rFont val="Calibri"/>
            <family val="2"/>
          </rPr>
          <t xml:space="preserve">
</t>
        </r>
        <r>
          <rPr>
            <sz val="11"/>
            <color rgb="FF000000"/>
            <rFont val="Calibri"/>
            <family val="2"/>
          </rPr>
          <t xml:space="preserve">NOTE: In computing the above error metric for Exponential Smoothing, the forecast for the first week F_1 (i.e., C50 or D50) is not included. This is because we simply set F_1 = A_1.
</t>
        </r>
        <r>
          <rPr>
            <sz val="11"/>
            <color rgb="FF000000"/>
            <rFont val="Calibri"/>
            <family val="2"/>
          </rPr>
          <t xml:space="preserve">Hence, the "Actual Value_range" in the SUMXMY2() function starts from A_2 (i.e., B51),
</t>
        </r>
        <r>
          <rPr>
            <sz val="11"/>
            <color rgb="FF000000"/>
            <rFont val="Calibri"/>
            <family val="2"/>
          </rPr>
          <t>and the "Forecast_range" in the SUMXMY2() function starts from F_2 (i.e., C51 or D51).</t>
        </r>
      </text>
    </comment>
  </commentList>
</comments>
</file>

<file path=xl/sharedStrings.xml><?xml version="1.0" encoding="utf-8"?>
<sst xmlns="http://schemas.openxmlformats.org/spreadsheetml/2006/main" count="62" uniqueCount="27">
  <si>
    <t>Week</t>
  </si>
  <si>
    <t>Tablet Computer Sales</t>
  </si>
  <si>
    <t>Moving Average Forecast</t>
  </si>
  <si>
    <t>k=3</t>
  </si>
  <si>
    <t>k=4</t>
  </si>
  <si>
    <t>k=2</t>
  </si>
  <si>
    <t>MAD</t>
  </si>
  <si>
    <t>MSE</t>
  </si>
  <si>
    <t>MAPE</t>
  </si>
  <si>
    <t>Absolute 
Deviation</t>
  </si>
  <si>
    <t>Absolute %
Error</t>
  </si>
  <si>
    <t>Absolut %
Error</t>
  </si>
  <si>
    <t>Absolute
Deviation</t>
  </si>
  <si>
    <t>Forecast
using Data Analysis</t>
  </si>
  <si>
    <t>Exponential Smoothing</t>
  </si>
  <si>
    <t>Units Sold
(Actual Value A_t)</t>
  </si>
  <si>
    <t>The forecast for Week 18</t>
  </si>
  <si>
    <t>???</t>
  </si>
  <si>
    <t>Forecast
Error</t>
  </si>
  <si>
    <t>Forecast
(F_t)</t>
  </si>
  <si>
    <r>
      <rPr>
        <b/>
        <sz val="11"/>
        <color rgb="FF9C6500"/>
        <rFont val="Times New Roman"/>
        <family val="1"/>
      </rPr>
      <t>α</t>
    </r>
    <r>
      <rPr>
        <b/>
        <sz val="11"/>
        <color rgb="FF9C6500"/>
        <rFont val="Calibri"/>
        <family val="2"/>
      </rPr>
      <t>=</t>
    </r>
    <r>
      <rPr>
        <b/>
        <sz val="11"/>
        <color rgb="FF9C6500"/>
        <rFont val="Calibri"/>
        <family val="2"/>
        <scheme val="minor"/>
      </rPr>
      <t>0,4</t>
    </r>
  </si>
  <si>
    <r>
      <rPr>
        <b/>
        <sz val="11"/>
        <color rgb="FF9C6500"/>
        <rFont val="Times New Roman"/>
        <family val="1"/>
      </rPr>
      <t>α</t>
    </r>
    <r>
      <rPr>
        <b/>
        <sz val="11"/>
        <color rgb="FF9C6500"/>
        <rFont val="Calibri"/>
        <family val="2"/>
      </rPr>
      <t>=</t>
    </r>
    <r>
      <rPr>
        <b/>
        <sz val="11"/>
        <color rgb="FF9C6500"/>
        <rFont val="Calibri"/>
        <family val="2"/>
        <scheme val="minor"/>
      </rPr>
      <t>0,5</t>
    </r>
  </si>
  <si>
    <r>
      <rPr>
        <b/>
        <sz val="11"/>
        <color rgb="FF9C6500"/>
        <rFont val="Times New Roman"/>
        <family val="1"/>
      </rPr>
      <t>α</t>
    </r>
    <r>
      <rPr>
        <b/>
        <sz val="11"/>
        <color rgb="FF9C6500"/>
        <rFont val="Calibri"/>
        <family val="2"/>
      </rPr>
      <t>=</t>
    </r>
    <r>
      <rPr>
        <b/>
        <sz val="11"/>
        <color rgb="FF9C6500"/>
        <rFont val="Calibri"/>
        <family val="2"/>
        <scheme val="minor"/>
      </rPr>
      <t>0,6</t>
    </r>
  </si>
  <si>
    <r>
      <rPr>
        <b/>
        <sz val="11"/>
        <color rgb="FF9C6500"/>
        <rFont val="Times New Roman"/>
        <family val="1"/>
      </rPr>
      <t>α</t>
    </r>
    <r>
      <rPr>
        <b/>
        <sz val="11"/>
        <color rgb="FF9C6500"/>
        <rFont val="Calibri"/>
        <family val="2"/>
      </rPr>
      <t>=</t>
    </r>
    <r>
      <rPr>
        <b/>
        <sz val="11"/>
        <color rgb="FF9C6500"/>
        <rFont val="Calibri"/>
        <family val="2"/>
        <scheme val="minor"/>
      </rPr>
      <t>0,7</t>
    </r>
  </si>
  <si>
    <t>Squared
Error</t>
  </si>
  <si>
    <t>Forcast using Data Analysis</t>
  </si>
  <si>
    <t>Units Sold
(Actual Value, A_t)</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</si>
</sst>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xmlns:xr9="http://schemas.microsoft.com/office/spreadsheetml/2016/revision9" mc:Ignorable="x14ac x16r2 xr xr9">
  <fonts count="31">
    <font>
      <sz val="10"/>
      <name val="Helv"/>
    </font>
    <font>
      <sz val="11"/>
      <color theme="1"/>
      <name val="Calibri"/>
      <family val="2"/>
      <scheme val="minor"/>
    </font>
    <font>
      <sz val="11"/>
      <color theme="1"/>
      <name val="Calibri"/>
      <family val="2"/>
      <scheme val="minor"/>
    </font>
    <font>
      <b/>
      <sz val="10"/>
      <name val="Arial"/>
      <family val="2"/>
    </font>
    <font>
      <sz val="10"/>
      <name val="Arial"/>
      <family val="2"/>
    </font>
    <font>
      <sz val="11"/>
      <color rgb="FF006100"/>
      <name val="Calibri"/>
      <family val="2"/>
      <scheme val="minor"/>
    </font>
    <font>
      <sz val="11"/>
      <color rgb="FF9C0006"/>
      <name val="Calibri"/>
      <family val="2"/>
      <scheme val="minor"/>
    </font>
    <font>
      <sz val="11"/>
      <color rgb="FF9C6500"/>
      <name val="Calibri"/>
      <family val="2"/>
      <scheme val="minor"/>
    </font>
    <font>
      <b/>
      <sz val="11"/>
      <color theme="1"/>
      <name val="Calibri"/>
      <family val="2"/>
      <scheme val="minor"/>
    </font>
    <font>
      <b/>
      <sz val="11"/>
      <color rgb="FF9C6500"/>
      <name val="Calibri"/>
      <family val="2"/>
      <scheme val="minor"/>
    </font>
    <font>
      <b/>
      <sz val="11"/>
      <color rgb="FF9C0006"/>
      <name val="Calibri"/>
      <family val="2"/>
      <scheme val="minor"/>
    </font>
    <font>
      <b/>
      <sz val="11"/>
      <color rgb="FF006100"/>
      <name val="Calibri"/>
      <family val="2"/>
      <scheme val="minor"/>
    </font>
    <font>
      <b/>
      <sz val="10"/>
      <name val="Helv"/>
    </font>
    <font>
      <b/>
      <sz val="11"/>
      <name val="Calibri"/>
      <family val="2"/>
      <scheme val="minor"/>
    </font>
    <font>
      <sz val="10"/>
      <name val="Helv"/>
    </font>
    <font>
      <b/>
      <sz val="11"/>
      <color rgb="FF9C6500"/>
      <name val="Times New Roman"/>
      <family val="1"/>
    </font>
    <font>
      <b/>
      <sz val="11"/>
      <color rgb="FF9C6500"/>
      <name val="Calibri"/>
      <family val="2"/>
    </font>
    <font>
      <b/>
      <sz val="14"/>
      <color rgb="FF000000"/>
      <name val="Times New Roman"/>
      <family val="1"/>
    </font>
    <font>
      <sz val="14"/>
      <color rgb="FF000000"/>
      <name val="Times New Roman"/>
      <family val="1"/>
    </font>
    <font>
      <b/>
      <sz val="9"/>
      <color rgb="FF000000"/>
      <name val="Tahoma"/>
      <family val="2"/>
    </font>
    <font>
      <sz val="9"/>
      <color rgb="FF000000"/>
      <name val="Tahoma"/>
      <family val="2"/>
    </font>
    <font>
      <sz val="14"/>
      <color rgb="FF000000"/>
      <name val="Helv"/>
    </font>
    <font>
      <sz val="12"/>
      <color rgb="FF000000"/>
      <name val="Times New Roman"/>
      <family val="1"/>
    </font>
    <font>
      <i/>
      <sz val="12"/>
      <color rgb="FF000000"/>
      <name val="Times New Roman"/>
      <family val="1"/>
    </font>
    <font>
      <b/>
      <sz val="12"/>
      <color rgb="FF000000"/>
      <name val="Times New Roman"/>
      <family val="1"/>
    </font>
    <font>
      <u/>
      <sz val="12"/>
      <color rgb="FF000000"/>
      <name val="Times New Roman"/>
      <family val="1"/>
    </font>
    <font>
      <sz val="10"/>
      <color rgb="FF000000"/>
      <name val="Tahoma"/>
      <family val="2"/>
    </font>
    <font>
      <b/>
      <sz val="10"/>
      <color rgb="FF000000"/>
      <name val="Tahoma"/>
      <family val="2"/>
    </font>
    <font>
      <sz val="11"/>
      <color rgb="FF000000"/>
      <name val="Calibri"/>
      <family val="2"/>
    </font>
    <font>
      <b/>
      <sz val="11"/>
      <color rgb="FF000000"/>
      <name val="Calibri"/>
      <family val="2"/>
    </font>
    <font>
      <sz val="14"/>
      <color rgb="FF000000"/>
      <name val="Times New Roman"/>
      <family val="18"/>
    </font>
  </fonts>
  <fills count="7">
    <fill>
      <patternFill patternType="none"/>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theme="8" tint="0.79998168889431442"/>
        <bgColor indexed="65"/>
      </patternFill>
    </fill>
    <fill>
      <patternFill patternType="solid">
        <fgColor theme="4" tint="0.79998168889431442"/>
        <bgColor indexed="65"/>
      </patternFill>
    </fill>
  </fills>
  <borders count="35">
    <border>
      <left/>
      <right/>
      <top/>
      <bottom/>
      <diagonal/>
    </border>
    <border>
      <left/>
      <right/>
      <top/>
      <bottom style="double">
        <color auto="1"/>
      </bottom>
      <diagonal/>
    </border>
    <border>
      <left/>
      <right/>
      <top style="medium">
        <color auto="1"/>
      </top>
      <bottom/>
      <diagonal/>
    </border>
    <border>
      <left style="medium">
        <color auto="1"/>
      </left>
      <right/>
      <top/>
      <bottom/>
      <diagonal/>
    </border>
    <border>
      <left/>
      <right style="medium">
        <color auto="1"/>
      </right>
      <top/>
      <bottom/>
      <diagonal/>
    </border>
    <border>
      <left style="medium">
        <color auto="1"/>
      </left>
      <right/>
      <top/>
      <bottom style="medium">
        <color auto="1"/>
      </bottom>
      <diagonal/>
    </border>
    <border>
      <left/>
      <right/>
      <top/>
      <bottom style="medium">
        <color auto="1"/>
      </bottom>
      <diagonal/>
    </border>
    <border>
      <left/>
      <right style="medium">
        <color auto="1"/>
      </right>
      <top/>
      <bottom style="medium">
        <color auto="1"/>
      </bottom>
      <diagonal/>
    </border>
    <border>
      <left style="medium">
        <color auto="1"/>
      </left>
      <right/>
      <top style="medium">
        <color auto="1"/>
      </top>
      <bottom style="thin">
        <color auto="1"/>
      </bottom>
      <diagonal/>
    </border>
    <border>
      <left/>
      <right/>
      <top style="medium">
        <color auto="1"/>
      </top>
      <bottom style="thin">
        <color auto="1"/>
      </bottom>
      <diagonal/>
    </border>
    <border>
      <left/>
      <right style="medium">
        <color auto="1"/>
      </right>
      <top style="medium">
        <color auto="1"/>
      </top>
      <bottom style="thin">
        <color auto="1"/>
      </bottom>
      <diagonal/>
    </border>
    <border>
      <left/>
      <right style="thin">
        <color auto="1"/>
      </right>
      <top/>
      <bottom/>
      <diagonal/>
    </border>
    <border>
      <left/>
      <right style="thin">
        <color auto="1"/>
      </right>
      <top/>
      <bottom style="medium">
        <color auto="1"/>
      </bottom>
      <diagonal/>
    </border>
    <border>
      <left style="thin">
        <color auto="1"/>
      </left>
      <right/>
      <top/>
      <bottom style="medium">
        <color auto="1"/>
      </bottom>
      <diagonal/>
    </border>
    <border>
      <left/>
      <right/>
      <top style="thin">
        <color auto="1"/>
      </top>
      <bottom/>
      <diagonal/>
    </border>
    <border>
      <left/>
      <right style="medium">
        <color auto="1"/>
      </right>
      <top style="medium">
        <color auto="1"/>
      </top>
      <bottom style="medium">
        <color auto="1"/>
      </bottom>
      <diagonal/>
    </border>
    <border>
      <left/>
      <right style="medium">
        <color auto="1"/>
      </right>
      <top style="thin">
        <color auto="1"/>
      </top>
      <bottom/>
      <diagonal/>
    </border>
    <border>
      <left/>
      <right/>
      <top style="medium">
        <color auto="1"/>
      </top>
      <bottom style="medium">
        <color auto="1"/>
      </bottom>
      <diagonal/>
    </border>
    <border>
      <left style="medium">
        <color auto="1"/>
      </left>
      <right/>
      <top style="medium">
        <color auto="1"/>
      </top>
      <bottom/>
      <diagonal/>
    </border>
    <border>
      <left/>
      <right style="medium">
        <color auto="1"/>
      </right>
      <top style="medium">
        <color auto="1"/>
      </top>
      <bottom/>
      <diagonal/>
    </border>
    <border>
      <left style="thin">
        <color indexed="64"/>
      </left>
      <right style="thin">
        <color auto="1"/>
      </right>
      <top/>
      <bottom style="medium">
        <color auto="1"/>
      </bottom>
      <diagonal/>
    </border>
    <border>
      <left style="thin">
        <color indexed="64"/>
      </left>
      <right style="thin">
        <color auto="1"/>
      </right>
      <top/>
      <bottom/>
      <diagonal/>
    </border>
    <border>
      <left style="thin">
        <color indexed="64"/>
      </left>
      <right style="medium">
        <color auto="1"/>
      </right>
      <top/>
      <bottom style="medium">
        <color auto="1"/>
      </bottom>
      <diagonal/>
    </border>
    <border>
      <left style="thin">
        <color indexed="64"/>
      </left>
      <right style="thin">
        <color auto="1"/>
      </right>
      <top style="medium">
        <color indexed="64"/>
      </top>
      <bottom/>
      <diagonal/>
    </border>
    <border>
      <left/>
      <right/>
      <top style="double">
        <color auto="1"/>
      </top>
      <bottom/>
      <diagonal/>
    </border>
    <border>
      <left style="medium">
        <color indexed="64"/>
      </left>
      <right/>
      <top style="thin">
        <color auto="1"/>
      </top>
      <bottom/>
      <diagonal/>
    </border>
    <border>
      <left style="thin">
        <color auto="1"/>
      </left>
      <right/>
      <top/>
      <bottom style="hair">
        <color auto="1"/>
      </bottom>
      <diagonal/>
    </border>
    <border>
      <left style="thin">
        <color indexed="64"/>
      </left>
      <right style="medium">
        <color auto="1"/>
      </right>
      <top/>
      <bottom style="hair">
        <color auto="1"/>
      </bottom>
      <diagonal/>
    </border>
    <border>
      <left style="thin">
        <color auto="1"/>
      </left>
      <right/>
      <top style="hair">
        <color auto="1"/>
      </top>
      <bottom style="hair">
        <color auto="1"/>
      </bottom>
      <diagonal/>
    </border>
    <border>
      <left style="thin">
        <color indexed="64"/>
      </left>
      <right style="medium">
        <color auto="1"/>
      </right>
      <top style="hair">
        <color auto="1"/>
      </top>
      <bottom style="hair">
        <color auto="1"/>
      </bottom>
      <diagonal/>
    </border>
    <border>
      <left style="thin">
        <color auto="1"/>
      </left>
      <right style="medium">
        <color auto="1"/>
      </right>
      <top style="medium">
        <color indexed="64"/>
      </top>
      <bottom style="hair">
        <color indexed="64"/>
      </bottom>
      <diagonal/>
    </border>
    <border>
      <left style="thin">
        <color auto="1"/>
      </left>
      <right/>
      <top style="medium">
        <color indexed="64"/>
      </top>
      <bottom style="hair">
        <color indexed="64"/>
      </bottom>
      <diagonal/>
    </border>
    <border>
      <left style="thin">
        <color indexed="64"/>
      </left>
      <right style="thin">
        <color auto="1"/>
      </right>
      <top style="medium">
        <color indexed="64"/>
      </top>
      <bottom style="hair">
        <color indexed="64"/>
      </bottom>
      <diagonal/>
    </border>
    <border>
      <left style="medium">
        <color auto="1"/>
      </left>
      <right/>
      <top style="hair">
        <color indexed="64"/>
      </top>
      <bottom style="medium">
        <color auto="1"/>
      </bottom>
      <diagonal/>
    </border>
    <border>
      <left/>
      <right style="medium">
        <color auto="1"/>
      </right>
      <top style="hair">
        <color indexed="64"/>
      </top>
      <bottom style="medium">
        <color auto="1"/>
      </bottom>
      <diagonal/>
    </border>
  </borders>
  <cellStyleXfs count="8">
    <xf numFmtId="0" fontId="0" fillId="0" borderId="0"/>
    <xf numFmtId="0" fontId="5" fillId="2" borderId="0" applyNumberFormat="0" applyBorder="0" applyAlignment="0" applyProtection="0"/>
    <xf numFmtId="0" fontId="6" fillId="3" borderId="0" applyNumberFormat="0" applyBorder="0" applyAlignment="0" applyProtection="0"/>
    <xf numFmtId="0" fontId="7" fillId="4" borderId="0" applyNumberFormat="0" applyAlignment="0"/>
    <xf numFmtId="0" fontId="1" fillId="5" borderId="0" applyNumberFormat="0" applyAlignment="0"/>
    <xf numFmtId="0" fontId="2" fillId="6" borderId="0" applyNumberFormat="0" applyBorder="0" applyAlignment="0" applyProtection="0"/>
    <xf numFmtId="9" fontId="14" fillId="0" borderId="0" applyFont="0" applyFill="0" applyBorder="0" applyAlignment="0" applyProtection="0"/>
    <xf numFmtId="0" fontId="10" fillId="3" borderId="6">
      <alignment horizontal="center" vertical="center"/>
      <protection locked="0"/>
    </xf>
  </cellStyleXfs>
  <cellXfs count="102">
    <xf numFmtId="0" fontId="0" fillId="0" borderId="0" xfId="0"/>
    <xf numFmtId="0" fontId="3" fillId="0" borderId="0" xfId="0" applyFont="1" applyProtection="1">
      <protection locked="0"/>
    </xf>
    <xf numFmtId="0" fontId="4" fillId="0" borderId="0" xfId="0" applyFont="1" applyProtection="1">
      <protection locked="0"/>
    </xf>
    <xf numFmtId="0" fontId="4" fillId="0" borderId="0" xfId="0" applyFont="1" applyAlignment="1" applyProtection="1">
      <alignment horizontal="center"/>
      <protection locked="0"/>
    </xf>
    <xf numFmtId="0" fontId="3" fillId="0" borderId="9" xfId="0" applyFont="1" applyBorder="1" applyProtection="1">
      <protection locked="0"/>
    </xf>
    <xf numFmtId="0" fontId="4" fillId="0" borderId="9" xfId="0" applyFont="1" applyBorder="1" applyProtection="1">
      <protection locked="0"/>
    </xf>
    <xf numFmtId="0" fontId="4" fillId="0" borderId="2" xfId="0" applyFont="1" applyBorder="1" applyProtection="1">
      <protection locked="0"/>
    </xf>
    <xf numFmtId="0" fontId="4" fillId="0" borderId="9" xfId="0" applyFont="1" applyBorder="1" applyAlignment="1" applyProtection="1">
      <alignment horizontal="center"/>
      <protection locked="0"/>
    </xf>
    <xf numFmtId="0" fontId="4" fillId="0" borderId="10" xfId="0" applyFont="1" applyBorder="1" applyAlignment="1" applyProtection="1">
      <alignment horizontal="center"/>
      <protection locked="0"/>
    </xf>
    <xf numFmtId="0" fontId="0" fillId="0" borderId="0" xfId="0" applyProtection="1">
      <protection locked="0"/>
    </xf>
    <xf numFmtId="0" fontId="9" fillId="4" borderId="3" xfId="3" applyNumberFormat="1" applyFont="1" applyBorder="1" applyAlignment="1" applyProtection="1">
      <alignment horizontal="center"/>
      <protection locked="0"/>
    </xf>
    <xf numFmtId="0" fontId="9" fillId="4" borderId="0" xfId="3" applyNumberFormat="1" applyFont="1" applyAlignment="1" applyProtection="1">
      <alignment horizontal="center"/>
      <protection locked="0"/>
    </xf>
    <xf numFmtId="0" fontId="7" fillId="4" borderId="0" xfId="3" applyProtection="1">
      <protection locked="0"/>
    </xf>
    <xf numFmtId="0" fontId="9" fillId="4" borderId="14" xfId="3" applyFont="1" applyBorder="1" applyAlignment="1" applyProtection="1">
      <alignment horizontal="center" vertical="center"/>
      <protection locked="0"/>
    </xf>
    <xf numFmtId="0" fontId="9" fillId="4" borderId="0" xfId="3" applyFont="1" applyAlignment="1" applyProtection="1">
      <alignment horizontal="center" vertical="center"/>
      <protection locked="0"/>
    </xf>
    <xf numFmtId="0" fontId="9" fillId="4" borderId="0" xfId="3" applyFont="1" applyAlignment="1" applyProtection="1">
      <alignment horizontal="center"/>
      <protection locked="0"/>
    </xf>
    <xf numFmtId="0" fontId="9" fillId="4" borderId="16" xfId="3" applyFont="1" applyBorder="1" applyAlignment="1" applyProtection="1">
      <alignment horizontal="center" vertical="center"/>
      <protection locked="0"/>
    </xf>
    <xf numFmtId="0" fontId="3" fillId="0" borderId="1" xfId="0" applyFont="1" applyBorder="1" applyAlignment="1" applyProtection="1">
      <alignment horizontal="center"/>
      <protection locked="0"/>
    </xf>
    <xf numFmtId="0" fontId="3" fillId="0" borderId="1" xfId="0" applyFont="1" applyBorder="1" applyAlignment="1" applyProtection="1">
      <alignment horizontal="center" wrapText="1"/>
      <protection locked="0"/>
    </xf>
    <xf numFmtId="0" fontId="3" fillId="0" borderId="11" xfId="0" applyFont="1" applyBorder="1" applyAlignment="1" applyProtection="1">
      <alignment horizontal="center" wrapText="1"/>
      <protection locked="0"/>
    </xf>
    <xf numFmtId="0" fontId="4" fillId="0" borderId="0" xfId="0" applyFont="1" applyAlignment="1" applyProtection="1">
      <alignment horizontal="center" vertical="center"/>
      <protection locked="0"/>
    </xf>
    <xf numFmtId="0" fontId="4" fillId="0" borderId="3" xfId="0" applyFont="1" applyBorder="1" applyAlignment="1" applyProtection="1">
      <alignment horizontal="center" vertical="center"/>
      <protection locked="0"/>
    </xf>
    <xf numFmtId="2" fontId="4" fillId="0" borderId="3" xfId="0" applyNumberFormat="1" applyFont="1" applyBorder="1" applyAlignment="1" applyProtection="1">
      <alignment horizontal="center" vertical="center"/>
      <protection locked="0"/>
    </xf>
    <xf numFmtId="0" fontId="3" fillId="0" borderId="17" xfId="0" applyFont="1" applyBorder="1" applyAlignment="1" applyProtection="1">
      <alignment horizontal="center" vertical="center"/>
      <protection locked="0"/>
    </xf>
    <xf numFmtId="0" fontId="4" fillId="0" borderId="6" xfId="0" applyFont="1" applyBorder="1" applyProtection="1">
      <protection locked="0"/>
    </xf>
    <xf numFmtId="0" fontId="8" fillId="5" borderId="6" xfId="4" applyFont="1" applyBorder="1" applyAlignment="1" applyProtection="1">
      <alignment horizontal="center"/>
      <protection locked="0"/>
    </xf>
    <xf numFmtId="0" fontId="3" fillId="0" borderId="0" xfId="0" applyFont="1" applyAlignment="1" applyProtection="1">
      <alignment horizontal="center"/>
      <protection locked="0"/>
    </xf>
    <xf numFmtId="0" fontId="12" fillId="0" borderId="4" xfId="0" applyFont="1" applyBorder="1" applyAlignment="1" applyProtection="1">
      <alignment horizontal="center" wrapText="1"/>
      <protection locked="0"/>
    </xf>
    <xf numFmtId="0" fontId="3" fillId="0" borderId="15" xfId="0" applyFont="1" applyBorder="1" applyAlignment="1" applyProtection="1">
      <alignment horizontal="center" vertical="center"/>
      <protection locked="0"/>
    </xf>
    <xf numFmtId="0" fontId="10" fillId="3" borderId="13" xfId="2" applyFont="1" applyBorder="1" applyAlignment="1" applyProtection="1">
      <alignment horizontal="center"/>
      <protection locked="0"/>
    </xf>
    <xf numFmtId="0" fontId="3" fillId="0" borderId="0" xfId="0" applyFont="1" applyAlignment="1" applyProtection="1">
      <alignment horizontal="center" wrapText="1"/>
      <protection locked="0"/>
    </xf>
    <xf numFmtId="2" fontId="4" fillId="0" borderId="0" xfId="0" applyNumberFormat="1" applyFont="1" applyAlignment="1" applyProtection="1">
      <alignment horizontal="center" vertical="center"/>
      <protection locked="0"/>
    </xf>
    <xf numFmtId="0" fontId="8" fillId="5" borderId="13" xfId="4" applyFont="1" applyBorder="1" applyAlignment="1" applyProtection="1">
      <alignment horizontal="center"/>
      <protection locked="0"/>
    </xf>
    <xf numFmtId="0" fontId="7" fillId="4" borderId="16" xfId="3" applyBorder="1" applyProtection="1">
      <protection locked="0"/>
    </xf>
    <xf numFmtId="0" fontId="0" fillId="0" borderId="20" xfId="0" applyBorder="1" applyProtection="1">
      <protection locked="0"/>
    </xf>
    <xf numFmtId="2" fontId="0" fillId="0" borderId="20" xfId="0" applyNumberFormat="1" applyBorder="1" applyProtection="1">
      <protection locked="0"/>
    </xf>
    <xf numFmtId="0" fontId="3" fillId="0" borderId="21" xfId="0" applyFont="1" applyBorder="1" applyAlignment="1" applyProtection="1">
      <alignment horizontal="center" wrapText="1"/>
      <protection locked="0"/>
    </xf>
    <xf numFmtId="0" fontId="4" fillId="0" borderId="21" xfId="0" applyFont="1" applyBorder="1" applyAlignment="1" applyProtection="1">
      <alignment horizontal="center" vertical="center"/>
      <protection locked="0"/>
    </xf>
    <xf numFmtId="0" fontId="8" fillId="6" borderId="13" xfId="5" applyFont="1" applyBorder="1" applyAlignment="1" applyProtection="1">
      <alignment horizontal="center" vertical="center"/>
      <protection locked="0"/>
    </xf>
    <xf numFmtId="0" fontId="10" fillId="3" borderId="13" xfId="2" applyFont="1" applyBorder="1" applyAlignment="1" applyProtection="1">
      <alignment horizontal="center" vertical="center"/>
      <protection locked="0"/>
    </xf>
    <xf numFmtId="0" fontId="11" fillId="2" borderId="22" xfId="1" applyFont="1" applyBorder="1" applyAlignment="1" applyProtection="1">
      <alignment horizontal="center" vertical="center"/>
      <protection locked="0"/>
    </xf>
    <xf numFmtId="0" fontId="4" fillId="0" borderId="11" xfId="0" applyFont="1" applyBorder="1" applyAlignment="1" applyProtection="1">
      <alignment horizontal="center" vertical="center"/>
      <protection locked="0"/>
    </xf>
    <xf numFmtId="0" fontId="0" fillId="0" borderId="0" xfId="0" applyAlignment="1" applyProtection="1">
      <alignment horizontal="center" vertical="center"/>
      <protection locked="0"/>
    </xf>
    <xf numFmtId="0" fontId="0" fillId="0" borderId="21" xfId="0" applyBorder="1" applyAlignment="1" applyProtection="1">
      <alignment horizontal="center" vertical="center"/>
      <protection locked="0"/>
    </xf>
    <xf numFmtId="2" fontId="4" fillId="0" borderId="21" xfId="0" applyNumberFormat="1" applyFont="1" applyBorder="1" applyAlignment="1" applyProtection="1">
      <alignment horizontal="center" vertical="center"/>
      <protection locked="0"/>
    </xf>
    <xf numFmtId="2" fontId="4" fillId="0" borderId="23" xfId="0" applyNumberFormat="1" applyFont="1" applyBorder="1" applyAlignment="1" applyProtection="1">
      <alignment horizontal="center" vertical="center"/>
      <protection locked="0"/>
    </xf>
    <xf numFmtId="0" fontId="0" fillId="0" borderId="23" xfId="0" applyBorder="1" applyAlignment="1" applyProtection="1">
      <alignment horizontal="center" vertical="center"/>
      <protection locked="0"/>
    </xf>
    <xf numFmtId="0" fontId="3" fillId="0" borderId="3" xfId="0" applyFont="1" applyBorder="1" applyAlignment="1" applyProtection="1">
      <alignment horizontal="center" wrapText="1"/>
      <protection locked="0"/>
    </xf>
    <xf numFmtId="0" fontId="12" fillId="0" borderId="3" xfId="0" applyFont="1" applyBorder="1" applyAlignment="1" applyProtection="1">
      <alignment horizontal="center" wrapText="1"/>
      <protection locked="0"/>
    </xf>
    <xf numFmtId="0" fontId="12" fillId="0" borderId="0" xfId="0" applyFont="1" applyAlignment="1" applyProtection="1">
      <alignment horizontal="center" wrapText="1"/>
      <protection locked="0"/>
    </xf>
    <xf numFmtId="0" fontId="4" fillId="0" borderId="24" xfId="0" applyFont="1" applyBorder="1" applyAlignment="1" applyProtection="1">
      <alignment horizontal="center" vertical="center"/>
      <protection locked="0"/>
    </xf>
    <xf numFmtId="2" fontId="0" fillId="0" borderId="3" xfId="0" applyNumberFormat="1" applyBorder="1" applyAlignment="1" applyProtection="1">
      <alignment horizontal="center" vertical="center"/>
      <protection locked="0"/>
    </xf>
    <xf numFmtId="0" fontId="9" fillId="4" borderId="25" xfId="3" applyFont="1" applyBorder="1" applyAlignment="1" applyProtection="1">
      <alignment horizontal="center" vertical="center"/>
      <protection locked="0"/>
    </xf>
    <xf numFmtId="0" fontId="11" fillId="2" borderId="13" xfId="1" applyFont="1" applyBorder="1" applyAlignment="1" applyProtection="1">
      <alignment horizontal="center"/>
      <protection locked="0"/>
    </xf>
    <xf numFmtId="0" fontId="0" fillId="0" borderId="3" xfId="0" applyBorder="1"/>
    <xf numFmtId="0" fontId="12" fillId="0" borderId="2" xfId="0" applyFont="1" applyBorder="1" applyAlignment="1" applyProtection="1">
      <alignment horizontal="center" vertical="center"/>
      <protection locked="0"/>
    </xf>
    <xf numFmtId="0" fontId="12" fillId="0" borderId="19" xfId="0" applyFont="1" applyBorder="1" applyAlignment="1" applyProtection="1">
      <alignment horizontal="center" vertical="center"/>
      <protection locked="0"/>
    </xf>
    <xf numFmtId="0" fontId="3" fillId="0" borderId="10" xfId="0" applyFont="1" applyBorder="1" applyProtection="1">
      <protection locked="0"/>
    </xf>
    <xf numFmtId="0" fontId="3" fillId="0" borderId="8" xfId="0" applyFont="1" applyBorder="1" applyAlignment="1" applyProtection="1">
      <alignment horizontal="center" vertical="center"/>
      <protection locked="0"/>
    </xf>
    <xf numFmtId="0" fontId="1" fillId="5" borderId="28" xfId="4" applyNumberFormat="1" applyBorder="1" applyAlignment="1" applyProtection="1">
      <alignment horizontal="center" vertical="center"/>
      <protection locked="0"/>
    </xf>
    <xf numFmtId="0" fontId="6" fillId="3" borderId="28" xfId="2" applyNumberFormat="1" applyBorder="1" applyAlignment="1" applyProtection="1">
      <alignment horizontal="center" vertical="center"/>
      <protection locked="0"/>
    </xf>
    <xf numFmtId="2" fontId="1" fillId="5" borderId="28" xfId="4" applyNumberFormat="1" applyBorder="1" applyAlignment="1" applyProtection="1">
      <alignment horizontal="center" vertical="center"/>
      <protection locked="0"/>
    </xf>
    <xf numFmtId="2" fontId="6" fillId="3" borderId="28" xfId="2" applyNumberFormat="1" applyBorder="1" applyAlignment="1" applyProtection="1">
      <alignment horizontal="center" vertical="center"/>
      <protection locked="0"/>
    </xf>
    <xf numFmtId="0" fontId="1" fillId="5" borderId="28" xfId="4" applyBorder="1" applyAlignment="1" applyProtection="1">
      <alignment horizontal="center" vertical="center"/>
      <protection locked="0"/>
    </xf>
    <xf numFmtId="0" fontId="6" fillId="3" borderId="28" xfId="2" applyBorder="1" applyAlignment="1" applyProtection="1">
      <alignment horizontal="center" vertical="center"/>
      <protection locked="0"/>
    </xf>
    <xf numFmtId="0" fontId="2" fillId="6" borderId="28" xfId="5" applyBorder="1" applyAlignment="1" applyProtection="1">
      <alignment horizontal="center" vertical="center"/>
      <protection locked="0"/>
    </xf>
    <xf numFmtId="2" fontId="2" fillId="6" borderId="28" xfId="5" applyNumberFormat="1" applyBorder="1" applyAlignment="1" applyProtection="1">
      <alignment horizontal="center" vertical="center"/>
      <protection locked="0"/>
    </xf>
    <xf numFmtId="0" fontId="8" fillId="5" borderId="26" xfId="4" applyNumberFormat="1" applyFont="1" applyBorder="1" applyAlignment="1" applyProtection="1">
      <alignment horizontal="center" wrapText="1"/>
      <protection locked="0"/>
    </xf>
    <xf numFmtId="0" fontId="10" fillId="3" borderId="26" xfId="2" applyNumberFormat="1" applyFont="1" applyBorder="1" applyAlignment="1" applyProtection="1">
      <alignment horizontal="center" wrapText="1"/>
      <protection locked="0"/>
    </xf>
    <xf numFmtId="0" fontId="11" fillId="2" borderId="27" xfId="1" applyNumberFormat="1" applyFont="1" applyBorder="1" applyAlignment="1" applyProtection="1">
      <alignment horizontal="center" wrapText="1"/>
      <protection locked="0"/>
    </xf>
    <xf numFmtId="0" fontId="10" fillId="3" borderId="26" xfId="2" applyFont="1" applyBorder="1" applyAlignment="1" applyProtection="1">
      <alignment horizontal="center" wrapText="1"/>
      <protection locked="0"/>
    </xf>
    <xf numFmtId="0" fontId="11" fillId="2" borderId="27" xfId="1" applyFont="1" applyBorder="1" applyAlignment="1" applyProtection="1">
      <alignment horizontal="center" wrapText="1"/>
      <protection locked="0"/>
    </xf>
    <xf numFmtId="0" fontId="8" fillId="6" borderId="26" xfId="5" applyFont="1" applyBorder="1" applyAlignment="1" applyProtection="1">
      <alignment horizontal="center" vertical="center" wrapText="1"/>
      <protection locked="0"/>
    </xf>
    <xf numFmtId="0" fontId="5" fillId="2" borderId="29" xfId="6" applyNumberFormat="1" applyFont="1" applyFill="1" applyBorder="1" applyAlignment="1" applyProtection="1">
      <alignment horizontal="center" vertical="center"/>
      <protection locked="0"/>
    </xf>
    <xf numFmtId="0" fontId="5" fillId="2" borderId="29" xfId="1" applyNumberFormat="1" applyBorder="1" applyAlignment="1" applyProtection="1">
      <alignment horizontal="center" vertical="center"/>
      <protection locked="0"/>
    </xf>
    <xf numFmtId="10" fontId="5" fillId="2" borderId="29" xfId="6" applyNumberFormat="1" applyFont="1" applyFill="1" applyBorder="1" applyAlignment="1" applyProtection="1">
      <alignment horizontal="center" vertical="center"/>
      <protection locked="0"/>
    </xf>
    <xf numFmtId="2" fontId="0" fillId="0" borderId="0" xfId="0" applyNumberFormat="1"/>
    <xf numFmtId="2" fontId="12" fillId="0" borderId="2" xfId="0" applyNumberFormat="1" applyFont="1" applyBorder="1" applyAlignment="1" applyProtection="1">
      <alignment horizontal="center" vertical="center"/>
      <protection locked="0"/>
    </xf>
    <xf numFmtId="2" fontId="8" fillId="5" borderId="31" xfId="4" applyNumberFormat="1" applyFont="1" applyBorder="1" applyAlignment="1" applyProtection="1">
      <alignment horizontal="center" vertical="center"/>
      <protection locked="0"/>
    </xf>
    <xf numFmtId="2" fontId="10" fillId="3" borderId="31" xfId="2" applyNumberFormat="1" applyFont="1" applyBorder="1" applyAlignment="1" applyProtection="1">
      <alignment horizontal="center" vertical="center"/>
      <protection locked="0"/>
    </xf>
    <xf numFmtId="10" fontId="11" fillId="2" borderId="30" xfId="6" applyNumberFormat="1" applyFont="1" applyFill="1" applyBorder="1" applyAlignment="1" applyProtection="1">
      <alignment horizontal="center" vertical="center"/>
      <protection locked="0"/>
    </xf>
    <xf numFmtId="2" fontId="8" fillId="6" borderId="32" xfId="5" applyNumberFormat="1" applyFont="1" applyBorder="1" applyAlignment="1" applyProtection="1">
      <alignment horizontal="center" vertical="center"/>
      <protection locked="0"/>
    </xf>
    <xf numFmtId="10" fontId="11" fillId="2" borderId="22" xfId="1" applyNumberFormat="1" applyFont="1" applyBorder="1" applyAlignment="1" applyProtection="1">
      <alignment horizontal="center"/>
      <protection locked="0"/>
    </xf>
    <xf numFmtId="0" fontId="13" fillId="0" borderId="5" xfId="0" applyFont="1" applyBorder="1" applyAlignment="1" applyProtection="1">
      <alignment horizontal="center" vertical="center" wrapText="1"/>
      <protection locked="0"/>
    </xf>
    <xf numFmtId="0" fontId="13" fillId="0" borderId="6" xfId="0" applyFont="1" applyBorder="1" applyAlignment="1" applyProtection="1">
      <alignment horizontal="center" vertical="center" wrapText="1"/>
      <protection locked="0"/>
    </xf>
    <xf numFmtId="0" fontId="13" fillId="0" borderId="6" xfId="0" applyFont="1" applyBorder="1" applyAlignment="1" applyProtection="1">
      <alignment horizontal="center"/>
      <protection locked="0"/>
    </xf>
    <xf numFmtId="0" fontId="13" fillId="0" borderId="5" xfId="0" applyFont="1" applyBorder="1" applyAlignment="1" applyProtection="1">
      <alignment horizontal="center"/>
      <protection locked="0"/>
    </xf>
    <xf numFmtId="0" fontId="13" fillId="0" borderId="12" xfId="0" applyFont="1" applyBorder="1" applyAlignment="1" applyProtection="1">
      <alignment horizontal="center"/>
      <protection locked="0"/>
    </xf>
    <xf numFmtId="0" fontId="10" fillId="3" borderId="19" xfId="2" applyFont="1" applyBorder="1" applyAlignment="1" applyProtection="1">
      <alignment horizontal="center" vertical="center"/>
      <protection locked="0"/>
    </xf>
    <xf numFmtId="0" fontId="9" fillId="4" borderId="25" xfId="3" applyFont="1" applyBorder="1" applyAlignment="1" applyProtection="1">
      <alignment horizontal="center" vertical="center"/>
      <protection locked="0"/>
    </xf>
    <xf numFmtId="0" fontId="9" fillId="4" borderId="16" xfId="3" applyFont="1" applyBorder="1" applyAlignment="1" applyProtection="1">
      <alignment horizontal="center" vertical="center"/>
      <protection locked="0"/>
    </xf>
    <xf numFmtId="2" fontId="12" fillId="0" borderId="3" xfId="0" applyNumberFormat="1" applyFont="1" applyBorder="1" applyAlignment="1" applyProtection="1">
      <alignment horizontal="center"/>
      <protection locked="0"/>
    </xf>
    <xf numFmtId="2" fontId="12" fillId="0" borderId="0" xfId="0" applyNumberFormat="1" applyFont="1" applyAlignment="1" applyProtection="1">
      <alignment horizontal="center"/>
      <protection locked="0"/>
    </xf>
    <xf numFmtId="0" fontId="12" fillId="0" borderId="3" xfId="0" applyFont="1" applyBorder="1" applyAlignment="1" applyProtection="1">
      <alignment horizontal="center"/>
      <protection locked="0"/>
    </xf>
    <xf numFmtId="0" fontId="12" fillId="0" borderId="0" xfId="0" applyFont="1" applyAlignment="1" applyProtection="1">
      <alignment horizontal="center"/>
      <protection locked="0"/>
    </xf>
    <xf numFmtId="0" fontId="12" fillId="0" borderId="4" xfId="0" applyFont="1" applyBorder="1" applyAlignment="1" applyProtection="1">
      <alignment horizontal="center"/>
      <protection locked="0"/>
    </xf>
    <xf numFmtId="0" fontId="10" fillId="3" borderId="5" xfId="2" applyFont="1" applyBorder="1" applyAlignment="1" applyProtection="1">
      <alignment horizontal="center"/>
      <protection locked="0"/>
    </xf>
    <xf numFmtId="0" fontId="10" fillId="3" borderId="7" xfId="2" applyFont="1" applyBorder="1" applyAlignment="1" applyProtection="1">
      <alignment horizontal="center"/>
      <protection locked="0"/>
    </xf>
    <xf numFmtId="0" fontId="10" fillId="3" borderId="33" xfId="2" applyFont="1" applyBorder="1" applyAlignment="1" applyProtection="1">
      <alignment horizontal="center"/>
      <protection locked="0"/>
    </xf>
    <xf numFmtId="0" fontId="10" fillId="3" borderId="34" xfId="2" applyFont="1" applyBorder="1" applyAlignment="1" applyProtection="1">
      <alignment horizontal="center"/>
      <protection locked="0"/>
    </xf>
    <xf numFmtId="0" fontId="10" fillId="3" borderId="6" xfId="2" applyFont="1" applyBorder="1" applyAlignment="1" applyProtection="1">
      <alignment horizontal="center"/>
      <protection locked="0"/>
    </xf>
    <xf numFmtId="2" fontId="10" fillId="3" borderId="18" xfId="2" applyNumberFormat="1" applyFont="1" applyBorder="1" applyAlignment="1" applyProtection="1">
      <alignment horizontal="center" vertical="center"/>
      <protection locked="0"/>
    </xf>
  </cellXfs>
  <cellStyles count="8">
    <cellStyle name="20% - Accent1" xfId="5" builtinId="30"/>
    <cellStyle name="20% - Accent5" xfId="4" builtinId="46" customBuiltin="1"/>
    <cellStyle name="Bad" xfId="2" builtinId="27"/>
    <cellStyle name="Good" xfId="1" builtinId="26"/>
    <cellStyle name="Neutral" xfId="3" builtinId="28" customBuiltin="1"/>
    <cellStyle name="Normal" xfId="0" builtinId="0" customBuiltin="1"/>
    <cellStyle name="Percent" xfId="6" builtinId="5"/>
    <cellStyle name="Style 1" xfId="7" xr:uid="{484D713F-AD31-6F4B-B7BC-C092C53F7B53}"/>
  </cellStyles>
  <dxfs count="2">
    <dxf>
      <font>
        <b/>
        <i val="0"/>
      </font>
      <fill>
        <patternFill>
          <bgColor rgb="FFD7D7D7"/>
        </patternFill>
      </fill>
    </dxf>
    <dxf>
      <font>
        <b val="0"/>
        <i val="0"/>
      </font>
      <fill>
        <patternFill patternType="none">
          <bgColor indexed="65"/>
        </patternFill>
      </fill>
    </dxf>
  </dxfs>
  <tableStyles count="1" defaultTableStyle="TableStyleMedium2" defaultPivotStyle="PivotStyleLight16">
    <tableStyle name="MySqlDefault" pivot="0" table="0" count="2" xr9:uid="{00000000-0011-0000-FFFF-FFFF00000000}">
      <tableStyleElement type="wholeTable" dxfId="1"/>
      <tableStyleElement type="headerRow" dxfId="0"/>
    </tableStyle>
  </tableStyle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5" Type="http://schemas.openxmlformats.org/officeDocument/2006/relationships/calcChain" Target="calcChain.xml"/><Relationship Id="rId4" Type="http://schemas.openxmlformats.org/officeDocument/2006/relationships/sharedStrings" Target="sharedStrings.xml"/></Relationships>
</file>

<file path=xl/drawings/_rels/drawing1.xml.rels><?xml version="1.0" encoding="UTF-8" standalone="yes"?>
<Relationships xmlns="http://schemas.openxmlformats.org/package/2006/relationships"><Relationship Id="rId1" Type="http://schemas.openxmlformats.org/officeDocument/2006/relationships/image" Target="../media/image1.png"/></Relationships>
</file>

<file path=xl/drawings/drawing1.xml><?xml version="1.0" encoding="utf-8"?>
<xdr:wsDr xmlns:xdr="http://schemas.openxmlformats.org/drawingml/2006/spreadsheetDrawing" xmlns:a="http://schemas.openxmlformats.org/drawingml/2006/main">
  <xdr:oneCellAnchor>
    <xdr:from>
      <xdr:col>1</xdr:col>
      <xdr:colOff>59266</xdr:colOff>
      <xdr:row>0</xdr:row>
      <xdr:rowOff>91016</xdr:rowOff>
    </xdr:from>
    <xdr:ext cx="13360401" cy="3014133"/>
    <xdr:sp macro="" textlink="">
      <xdr:nvSpPr>
        <xdr:cNvPr id="6" name="TextBox 5">
          <a:extLst>
            <a:ext uri="{FF2B5EF4-FFF2-40B4-BE49-F238E27FC236}">
              <a16:creationId xmlns:a16="http://schemas.microsoft.com/office/drawing/2014/main" id="{00000000-0008-0000-0000-000006000000}"/>
            </a:ext>
          </a:extLst>
        </xdr:cNvPr>
        <xdr:cNvSpPr txBox="1"/>
      </xdr:nvSpPr>
      <xdr:spPr>
        <a:xfrm>
          <a:off x="721480" y="91016"/>
          <a:ext cx="13360401" cy="3014133"/>
        </a:xfrm>
        <a:prstGeom prst="rect">
          <a:avLst/>
        </a:prstGeom>
        <a:noFill/>
        <a:ln w="12700">
          <a:solidFill>
            <a:schemeClr val="tx1"/>
          </a:solidFill>
        </a:ln>
      </xdr:spPr>
      <xdr:style>
        <a:lnRef idx="0">
          <a:scrgbClr r="0" g="0" b="0"/>
        </a:lnRef>
        <a:fillRef idx="0">
          <a:scrgbClr r="0" g="0" b="0"/>
        </a:fillRef>
        <a:effectRef idx="0">
          <a:scrgbClr r="0" g="0" b="0"/>
        </a:effectRef>
        <a:fontRef idx="minor">
          <a:schemeClr val="tx1"/>
        </a:fontRef>
      </xdr:style>
      <xdr:txBody>
        <a:bodyPr vertOverflow="clip" horzOverflow="clip" wrap="square" rtlCol="0" anchor="t">
          <a:noAutofit/>
        </a:bodyPr>
        <a:lstStyle/>
        <a:p>
          <a:r>
            <a:rPr lang="sv-FI" sz="1400">
              <a:latin typeface="Times New Roman" panose="02020603050405020304" pitchFamily="18" charset="0"/>
              <a:cs typeface="Times New Roman" panose="02020603050405020304" pitchFamily="18" charset="0"/>
            </a:rPr>
            <a:t>In</a:t>
          </a:r>
          <a:r>
            <a:rPr lang="sv-FI" sz="1400" baseline="0">
              <a:latin typeface="Times New Roman" panose="02020603050405020304" pitchFamily="18" charset="0"/>
              <a:cs typeface="Times New Roman" panose="02020603050405020304" pitchFamily="18" charset="0"/>
            </a:rPr>
            <a:t> the Tablet Computer Sales data, we have the historical data recording the sales quantities for the past 17 weeks. We want to forecast the sales quantities for the next week (Week 18). </a:t>
          </a:r>
        </a:p>
        <a:p>
          <a:endParaRPr lang="sv-FI" sz="1400" baseline="0">
            <a:latin typeface="Times New Roman" panose="02020603050405020304" pitchFamily="18" charset="0"/>
            <a:cs typeface="Times New Roman" panose="02020603050405020304" pitchFamily="18" charset="0"/>
          </a:endParaRPr>
        </a:p>
        <a:p>
          <a:r>
            <a:rPr lang="sv-FI" sz="1400" baseline="0">
              <a:latin typeface="Times New Roman" panose="02020603050405020304" pitchFamily="18" charset="0"/>
              <a:cs typeface="Times New Roman" panose="02020603050405020304" pitchFamily="18" charset="0"/>
            </a:rPr>
            <a:t> - First, let's plot the time series for the data, and examine its pattern (</a:t>
          </a:r>
          <a:r>
            <a:rPr lang="sv-FI" sz="1400" i="1" baseline="0">
              <a:latin typeface="Times New Roman" panose="02020603050405020304" pitchFamily="18" charset="0"/>
              <a:cs typeface="Times New Roman" panose="02020603050405020304" pitchFamily="18" charset="0"/>
            </a:rPr>
            <a:t>i.e.</a:t>
          </a:r>
          <a:r>
            <a:rPr lang="sv-FI" sz="1400" baseline="0">
              <a:latin typeface="Times New Roman" panose="02020603050405020304" pitchFamily="18" charset="0"/>
              <a:cs typeface="Times New Roman" panose="02020603050405020304" pitchFamily="18" charset="0"/>
            </a:rPr>
            <a:t>, horizontal pattern, trend pattern or seasonal pattern).</a:t>
          </a:r>
          <a:br>
            <a:rPr lang="sv-FI" sz="1400" baseline="0">
              <a:latin typeface="Times New Roman" panose="02020603050405020304" pitchFamily="18" charset="0"/>
              <a:cs typeface="Times New Roman" panose="02020603050405020304" pitchFamily="18" charset="0"/>
            </a:rPr>
          </a:br>
          <a:r>
            <a:rPr lang="sv-FI" sz="1400" baseline="0">
              <a:latin typeface="Times New Roman" panose="02020603050405020304" pitchFamily="18" charset="0"/>
              <a:cs typeface="Times New Roman" panose="02020603050405020304" pitchFamily="18" charset="0"/>
            </a:rPr>
            <a:t>   To do this, simply select all the historical data (</a:t>
          </a:r>
          <a:r>
            <a:rPr lang="sv-FI" sz="1400" i="1" baseline="0">
              <a:latin typeface="Times New Roman" panose="02020603050405020304" pitchFamily="18" charset="0"/>
              <a:cs typeface="Times New Roman" panose="02020603050405020304" pitchFamily="18" charset="0"/>
            </a:rPr>
            <a:t>i.e.</a:t>
          </a:r>
          <a:r>
            <a:rPr lang="sv-FI" sz="1400" baseline="0">
              <a:latin typeface="Times New Roman" panose="02020603050405020304" pitchFamily="18" charset="0"/>
              <a:cs typeface="Times New Roman" panose="02020603050405020304" pitchFamily="18" charset="0"/>
            </a:rPr>
            <a:t>, B25:B41) and then pick an appropriate line chart from the lists of </a:t>
          </a:r>
          <a:r>
            <a:rPr lang="sv-FI" sz="1400" b="1" baseline="0">
              <a:latin typeface="Times New Roman" panose="02020603050405020304" pitchFamily="18" charset="0"/>
              <a:cs typeface="Times New Roman" panose="02020603050405020304" pitchFamily="18" charset="0"/>
            </a:rPr>
            <a:t>2-D Line</a:t>
          </a:r>
          <a:r>
            <a:rPr lang="sv-FI" sz="1400" baseline="0">
              <a:latin typeface="Times New Roman" panose="02020603050405020304" pitchFamily="18" charset="0"/>
              <a:cs typeface="Times New Roman" panose="02020603050405020304" pitchFamily="18" charset="0"/>
            </a:rPr>
            <a:t> under the </a:t>
          </a:r>
          <a:r>
            <a:rPr lang="sv-FI" sz="1400" b="1" baseline="0">
              <a:latin typeface="Times New Roman" panose="02020603050405020304" pitchFamily="18" charset="0"/>
              <a:cs typeface="Times New Roman" panose="02020603050405020304" pitchFamily="18" charset="0"/>
            </a:rPr>
            <a:t>Insert</a:t>
          </a:r>
          <a:r>
            <a:rPr lang="sv-FI" sz="1400" baseline="0">
              <a:latin typeface="Times New Roman" panose="02020603050405020304" pitchFamily="18" charset="0"/>
              <a:cs typeface="Times New Roman" panose="02020603050405020304" pitchFamily="18" charset="0"/>
            </a:rPr>
            <a:t> tab.</a:t>
          </a:r>
          <a:endParaRPr lang="sv-FI" sz="1400">
            <a:latin typeface="Times New Roman" panose="02020603050405020304" pitchFamily="18" charset="0"/>
            <a:cs typeface="Times New Roman" panose="02020603050405020304" pitchFamily="18" charset="0"/>
          </a:endParaRPr>
        </a:p>
        <a:p>
          <a:endParaRPr lang="sv-FI" sz="1400">
            <a:latin typeface="Times New Roman" panose="02020603050405020304" pitchFamily="18" charset="0"/>
            <a:cs typeface="Times New Roman" panose="02020603050405020304" pitchFamily="18" charset="0"/>
          </a:endParaRPr>
        </a:p>
        <a:p>
          <a:r>
            <a:rPr lang="sv-FI" sz="1400">
              <a:latin typeface="Times New Roman" panose="02020603050405020304" pitchFamily="18" charset="0"/>
              <a:cs typeface="Times New Roman" panose="02020603050405020304" pitchFamily="18" charset="0"/>
            </a:rPr>
            <a:t> - If</a:t>
          </a:r>
          <a:r>
            <a:rPr lang="sv-FI" sz="1400" baseline="0">
              <a:latin typeface="Times New Roman" panose="02020603050405020304" pitchFamily="18" charset="0"/>
              <a:cs typeface="Times New Roman" panose="02020603050405020304" pitchFamily="18" charset="0"/>
            </a:rPr>
            <a:t> the data exhibits only a horizontal pattern, we then need to find out which forecasting method  (Moving Average or Exponential Smoothing) provides the best forecast accuracy:</a:t>
          </a:r>
        </a:p>
        <a:p>
          <a:r>
            <a:rPr lang="sv-FI" sz="1400" baseline="0">
              <a:latin typeface="Times New Roman" panose="02020603050405020304" pitchFamily="18" charset="0"/>
              <a:cs typeface="Times New Roman" panose="02020603050405020304" pitchFamily="18" charset="0"/>
            </a:rPr>
            <a:t> </a:t>
          </a:r>
        </a:p>
        <a:p>
          <a:pPr lvl="1"/>
          <a:r>
            <a:rPr lang="sv-FI" sz="1400" baseline="0">
              <a:latin typeface="Times New Roman" panose="02020603050405020304" pitchFamily="18" charset="0"/>
              <a:cs typeface="Times New Roman" panose="02020603050405020304" pitchFamily="18" charset="0"/>
            </a:rPr>
            <a:t>Moving Average Method:</a:t>
          </a:r>
        </a:p>
        <a:p>
          <a:pPr lvl="1"/>
          <a:r>
            <a:rPr lang="sv-FI" sz="1400" baseline="0">
              <a:latin typeface="Times New Roman" panose="02020603050405020304" pitchFamily="18" charset="0"/>
              <a:cs typeface="Times New Roman" panose="02020603050405020304" pitchFamily="18" charset="0"/>
            </a:rPr>
            <a:t> - First, for k = 2, 3 and 4, re-produce (forecast) the time series data that are already available.</a:t>
          </a:r>
        </a:p>
        <a:p>
          <a:pPr lvl="1"/>
          <a:r>
            <a:rPr lang="sv-FI" sz="1400" baseline="0">
              <a:latin typeface="Times New Roman" panose="02020603050405020304" pitchFamily="18" charset="0"/>
              <a:cs typeface="Times New Roman" panose="02020603050405020304" pitchFamily="18" charset="0"/>
            </a:rPr>
            <a:t> - Next, please calculate the corresponding error metrics (MAD, MSE, MAPE) for each k, and choose the one with the smallest error metric.</a:t>
          </a:r>
        </a:p>
        <a:p>
          <a:endParaRPr lang="sv-FI" sz="1400" baseline="0">
            <a:latin typeface="Times New Roman" panose="02020603050405020304" pitchFamily="18" charset="0"/>
            <a:cs typeface="Times New Roman" panose="02020603050405020304" pitchFamily="18" charset="0"/>
          </a:endParaRPr>
        </a:p>
        <a:p>
          <a:pPr lvl="1"/>
          <a:r>
            <a:rPr lang="sv-FI" sz="1400" baseline="0">
              <a:latin typeface="Times New Roman" panose="02020603050405020304" pitchFamily="18" charset="0"/>
              <a:cs typeface="Times New Roman" panose="02020603050405020304" pitchFamily="18" charset="0"/>
            </a:rPr>
            <a:t>Exponential Smoothing Method:</a:t>
          </a:r>
        </a:p>
        <a:p>
          <a:pPr lvl="1"/>
          <a:r>
            <a:rPr lang="sv-FI" sz="1400" baseline="0">
              <a:latin typeface="Times New Roman" panose="02020603050405020304" pitchFamily="18" charset="0"/>
              <a:cs typeface="Times New Roman" panose="02020603050405020304" pitchFamily="18" charset="0"/>
            </a:rPr>
            <a:t> - For </a:t>
          </a:r>
          <a:r>
            <a:rPr lang="el-GR" sz="1400" baseline="0">
              <a:latin typeface="Times New Roman" panose="02020603050405020304" pitchFamily="18" charset="0"/>
              <a:cs typeface="Times New Roman" panose="02020603050405020304" pitchFamily="18" charset="0"/>
            </a:rPr>
            <a:t>α</a:t>
          </a:r>
          <a:r>
            <a:rPr lang="sv-FI" sz="1400" baseline="0">
              <a:latin typeface="Times New Roman" panose="02020603050405020304" pitchFamily="18" charset="0"/>
              <a:cs typeface="Times New Roman" panose="02020603050405020304" pitchFamily="18" charset="0"/>
            </a:rPr>
            <a:t> = 0.4, 0.5, 0.6 and 0.7, re-produce (forecast) the time series data that are already available.</a:t>
          </a:r>
        </a:p>
        <a:p>
          <a:pPr lvl="1"/>
          <a:r>
            <a:rPr lang="sv-FI" sz="1400" baseline="0">
              <a:latin typeface="Times New Roman" panose="02020603050405020304" pitchFamily="18" charset="0"/>
              <a:cs typeface="Times New Roman" panose="02020603050405020304" pitchFamily="18" charset="0"/>
            </a:rPr>
            <a:t> - Next, please calculate the corresponding MSE for each </a:t>
          </a:r>
          <a:r>
            <a:rPr lang="el-GR" sz="1400" baseline="0">
              <a:latin typeface="Times New Roman" panose="02020603050405020304" pitchFamily="18" charset="0"/>
              <a:cs typeface="Times New Roman" panose="02020603050405020304" pitchFamily="18" charset="0"/>
            </a:rPr>
            <a:t>α</a:t>
          </a:r>
          <a:r>
            <a:rPr lang="sv-FI" sz="1400" baseline="0">
              <a:latin typeface="Times New Roman" panose="02020603050405020304" pitchFamily="18" charset="0"/>
              <a:cs typeface="Times New Roman" panose="02020603050405020304" pitchFamily="18" charset="0"/>
            </a:rPr>
            <a:t>, and choose the one with the smallest MSE (we will use a more straightforward method to calculate MSE).</a:t>
          </a:r>
          <a:endParaRPr lang="sv-FI" sz="1400">
            <a:latin typeface="Times New Roman" panose="02020603050405020304" pitchFamily="18" charset="0"/>
            <a:cs typeface="Times New Roman" panose="02020603050405020304" pitchFamily="18" charset="0"/>
          </a:endParaRPr>
        </a:p>
      </xdr:txBody>
    </xdr:sp>
    <xdr:clientData/>
  </xdr:oneCellAnchor>
  <xdr:twoCellAnchor editAs="oneCell">
    <xdr:from>
      <xdr:col>12</xdr:col>
      <xdr:colOff>793750</xdr:colOff>
      <xdr:row>0</xdr:row>
      <xdr:rowOff>0</xdr:rowOff>
    </xdr:from>
    <xdr:to>
      <xdr:col>17</xdr:col>
      <xdr:colOff>280987</xdr:colOff>
      <xdr:row>18</xdr:row>
      <xdr:rowOff>149225</xdr:rowOff>
    </xdr:to>
    <xdr:pic>
      <xdr:nvPicPr>
        <xdr:cNvPr id="4" name="Picture 3">
          <a:extLst>
            <a:ext uri="{FF2B5EF4-FFF2-40B4-BE49-F238E27FC236}">
              <a16:creationId xmlns:a16="http://schemas.microsoft.com/office/drawing/2014/main" id="{B219BEC4-7F85-46C9-4FDE-E948A904EF53}"/>
            </a:ext>
          </a:extLst>
        </xdr:cNvPr>
        <xdr:cNvPicPr>
          <a:picLocks noChangeAspect="1"/>
        </xdr:cNvPicPr>
      </xdr:nvPicPr>
      <xdr:blipFill>
        <a:blip xmlns:r="http://schemas.openxmlformats.org/officeDocument/2006/relationships" r:embed="rId1"/>
        <a:stretch>
          <a:fillRect/>
        </a:stretch>
      </xdr:blipFill>
      <xdr:spPr>
        <a:xfrm>
          <a:off x="14271625" y="0"/>
          <a:ext cx="4622800" cy="3149600"/>
        </a:xfrm>
        <a:prstGeom prst="rect">
          <a:avLst/>
        </a:prstGeom>
      </xdr:spPr>
    </xdr:pic>
    <xdr:clientData/>
  </xdr:twoCellAnchor>
</xdr: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3" Type="http://schemas.openxmlformats.org/officeDocument/2006/relationships/vmlDrawing" Target="../drawings/vmlDrawing1.vml"/><Relationship Id="rId2" Type="http://schemas.openxmlformats.org/officeDocument/2006/relationships/drawing" Target="../drawings/drawing1.xml"/><Relationship Id="rId1" Type="http://schemas.openxmlformats.org/officeDocument/2006/relationships/printerSettings" Target="../printerSettings/printerSettings1.bin"/><Relationship Id="rId4" Type="http://schemas.openxmlformats.org/officeDocument/2006/relationships/comments" Target="../comments1.xml"/></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21:AJ71"/>
  <sheetViews>
    <sheetView tabSelected="1" topLeftCell="G24" zoomScale="105" zoomScaleNormal="160" zoomScalePageLayoutView="90" workbookViewId="0">
      <selection activeCell="I70" sqref="I70:J70"/>
    </sheetView>
  </sheetViews>
  <sheetFormatPr defaultColWidth="8.6640625" defaultRowHeight="13.2"/>
  <cols>
    <col min="1" max="1" width="8.6640625" style="2"/>
    <col min="2" max="2" width="18.109375" style="2" bestFit="1" customWidth="1"/>
    <col min="3" max="3" width="25.44140625" style="2" bestFit="1" customWidth="1"/>
    <col min="4" max="4" width="19.33203125" style="2" bestFit="1" customWidth="1"/>
    <col min="5" max="5" width="12.44140625" style="2" customWidth="1"/>
    <col min="6" max="6" width="13" style="2" customWidth="1"/>
    <col min="7" max="7" width="12.77734375" style="2" customWidth="1"/>
    <col min="8" max="8" width="12.44140625" style="2" customWidth="1"/>
    <col min="9" max="9" width="9.77734375" style="2" customWidth="1"/>
    <col min="10" max="10" width="19.109375" style="2" customWidth="1"/>
    <col min="11" max="12" width="12.6640625" style="2" customWidth="1"/>
    <col min="13" max="13" width="12.109375" style="2" customWidth="1"/>
    <col min="14" max="14" width="12.33203125" style="2" customWidth="1"/>
    <col min="15" max="15" width="10.44140625" style="2" customWidth="1"/>
    <col min="16" max="16" width="19.6640625" style="3" customWidth="1"/>
    <col min="17" max="17" width="12.6640625" style="2" customWidth="1"/>
    <col min="18" max="18" width="12" style="2" customWidth="1"/>
    <col min="19" max="19" width="11.77734375" style="2" customWidth="1"/>
    <col min="20" max="20" width="13.44140625" style="3" customWidth="1"/>
    <col min="21" max="21" width="10.109375" style="2" bestFit="1" customWidth="1"/>
    <col min="22" max="22" width="14.33203125" style="2" bestFit="1" customWidth="1"/>
    <col min="23" max="16384" width="8.6640625" style="2"/>
  </cols>
  <sheetData>
    <row r="21" spans="1:36" ht="13.8" thickBot="1">
      <c r="A21" s="1" t="s">
        <v>1</v>
      </c>
    </row>
    <row r="22" spans="1:36">
      <c r="A22" s="1"/>
      <c r="C22" s="58" t="s">
        <v>2</v>
      </c>
      <c r="D22" s="4"/>
      <c r="E22" s="5"/>
      <c r="F22" s="5"/>
      <c r="G22" s="5"/>
      <c r="H22" s="5"/>
      <c r="I22" s="6"/>
      <c r="J22" s="6"/>
      <c r="K22" s="6"/>
      <c r="L22" s="6"/>
      <c r="M22" s="6"/>
      <c r="N22" s="6"/>
      <c r="O22" s="5"/>
      <c r="P22" s="5"/>
      <c r="Q22" s="5"/>
      <c r="R22" s="5"/>
      <c r="S22" s="7"/>
      <c r="T22" s="8"/>
      <c r="V22" s="9"/>
      <c r="W22" s="9"/>
      <c r="X22" s="9"/>
      <c r="Y22" s="9"/>
      <c r="Z22" s="9"/>
      <c r="AA22" s="9"/>
      <c r="AB22" s="9"/>
      <c r="AC22" s="9"/>
      <c r="AD22" s="9"/>
      <c r="AE22" s="9"/>
      <c r="AF22" s="9"/>
      <c r="AG22" s="9"/>
      <c r="AH22" s="9"/>
      <c r="AI22" s="9"/>
      <c r="AJ22" s="9"/>
    </row>
    <row r="23" spans="1:36" ht="14.4">
      <c r="C23" s="10" t="s">
        <v>5</v>
      </c>
      <c r="D23" s="11"/>
      <c r="E23" s="12"/>
      <c r="F23" s="12"/>
      <c r="G23" s="12"/>
      <c r="H23" s="33"/>
      <c r="I23" s="13" t="s">
        <v>3</v>
      </c>
      <c r="J23" s="13"/>
      <c r="K23" s="13"/>
      <c r="L23" s="13"/>
      <c r="M23" s="13"/>
      <c r="N23" s="13"/>
      <c r="O23" s="52" t="s">
        <v>4</v>
      </c>
      <c r="P23" s="14"/>
      <c r="Q23" s="14"/>
      <c r="R23" s="14"/>
      <c r="S23" s="15"/>
      <c r="T23" s="16"/>
      <c r="V23" s="9"/>
      <c r="W23" s="9"/>
      <c r="X23" s="9"/>
      <c r="Y23" s="9"/>
      <c r="Z23" s="9"/>
      <c r="AA23" s="9"/>
      <c r="AB23" s="9"/>
      <c r="AC23" s="9"/>
      <c r="AD23" s="9"/>
      <c r="AE23" s="9"/>
      <c r="AF23" s="9"/>
      <c r="AG23" s="9"/>
      <c r="AH23" s="9"/>
      <c r="AI23" s="9"/>
      <c r="AJ23" s="9"/>
    </row>
    <row r="24" spans="1:36" ht="29.4" thickBot="1">
      <c r="A24" s="17" t="s">
        <v>0</v>
      </c>
      <c r="B24" s="18" t="s">
        <v>26</v>
      </c>
      <c r="C24" s="47" t="s">
        <v>19</v>
      </c>
      <c r="D24" s="30" t="s">
        <v>13</v>
      </c>
      <c r="E24" s="36" t="s">
        <v>18</v>
      </c>
      <c r="F24" s="67" t="s">
        <v>9</v>
      </c>
      <c r="G24" s="68" t="s">
        <v>24</v>
      </c>
      <c r="H24" s="69" t="s">
        <v>10</v>
      </c>
      <c r="I24" s="30" t="s">
        <v>19</v>
      </c>
      <c r="J24" s="30" t="s">
        <v>13</v>
      </c>
      <c r="K24" s="36" t="s">
        <v>18</v>
      </c>
      <c r="L24" s="67" t="s">
        <v>9</v>
      </c>
      <c r="M24" s="68" t="s">
        <v>24</v>
      </c>
      <c r="N24" s="69" t="s">
        <v>11</v>
      </c>
      <c r="O24" s="47" t="s">
        <v>19</v>
      </c>
      <c r="P24" s="19" t="s">
        <v>13</v>
      </c>
      <c r="Q24" s="30" t="s">
        <v>18</v>
      </c>
      <c r="R24" s="72" t="s">
        <v>12</v>
      </c>
      <c r="S24" s="70" t="s">
        <v>24</v>
      </c>
      <c r="T24" s="71" t="s">
        <v>10</v>
      </c>
      <c r="V24" s="9"/>
      <c r="W24" s="9"/>
      <c r="X24" s="9"/>
      <c r="Y24" s="9"/>
      <c r="Z24" s="9"/>
      <c r="AA24" s="9"/>
      <c r="AB24" s="9"/>
      <c r="AC24" s="9"/>
      <c r="AD24" s="9"/>
      <c r="AE24" s="9"/>
      <c r="AF24" s="9"/>
      <c r="AG24" s="9"/>
      <c r="AH24" s="9"/>
      <c r="AI24" s="9"/>
      <c r="AJ24" s="9"/>
    </row>
    <row r="25" spans="1:36" s="20" customFormat="1" ht="15" thickTop="1">
      <c r="A25" s="20">
        <v>1</v>
      </c>
      <c r="B25" s="20">
        <v>88</v>
      </c>
      <c r="C25" s="21"/>
      <c r="D25"/>
      <c r="E25" s="37"/>
      <c r="F25" s="59"/>
      <c r="G25" s="60"/>
      <c r="H25" s="73"/>
      <c r="K25" s="37"/>
      <c r="L25" s="63"/>
      <c r="M25" s="64"/>
      <c r="N25" s="74"/>
      <c r="O25" s="21"/>
      <c r="P25" s="41"/>
      <c r="R25" s="65"/>
      <c r="S25" s="64"/>
      <c r="T25" s="74"/>
      <c r="V25" s="42"/>
      <c r="W25" s="42"/>
      <c r="X25" s="42"/>
      <c r="Y25" s="42"/>
      <c r="Z25" s="42"/>
      <c r="AA25" s="42"/>
      <c r="AB25" s="42"/>
      <c r="AC25" s="42"/>
      <c r="AD25" s="42"/>
      <c r="AE25" s="42"/>
      <c r="AF25" s="42"/>
      <c r="AG25" s="42"/>
      <c r="AH25" s="42"/>
      <c r="AI25" s="42"/>
      <c r="AJ25" s="42"/>
    </row>
    <row r="26" spans="1:36" s="20" customFormat="1" ht="14.4">
      <c r="A26" s="20">
        <v>2</v>
      </c>
      <c r="B26" s="20">
        <v>44</v>
      </c>
      <c r="C26" s="21"/>
      <c r="D26"/>
      <c r="E26" s="43"/>
      <c r="F26" s="59"/>
      <c r="G26" s="60"/>
      <c r="H26" s="73"/>
      <c r="J26"/>
      <c r="K26" s="37"/>
      <c r="L26" s="63"/>
      <c r="M26" s="64"/>
      <c r="N26" s="74"/>
      <c r="O26" s="21"/>
      <c r="P26"/>
      <c r="Q26" s="37"/>
      <c r="R26" s="65"/>
      <c r="S26" s="64"/>
      <c r="T26" s="74"/>
      <c r="V26" s="42"/>
      <c r="W26" s="42"/>
      <c r="X26" s="42"/>
      <c r="Y26" s="42"/>
      <c r="Z26" s="42"/>
      <c r="AA26" s="42"/>
      <c r="AB26" s="42"/>
      <c r="AC26" s="42"/>
      <c r="AD26" s="42"/>
      <c r="AE26" s="42"/>
      <c r="AF26" s="42"/>
      <c r="AG26" s="42"/>
      <c r="AH26" s="42"/>
      <c r="AI26" s="42"/>
      <c r="AJ26" s="42"/>
    </row>
    <row r="27" spans="1:36" s="20" customFormat="1" ht="14.4">
      <c r="A27" s="20">
        <v>3</v>
      </c>
      <c r="B27" s="20">
        <v>60</v>
      </c>
      <c r="C27" s="22">
        <f>AVERAGE(B25:B26)</f>
        <v>66</v>
      </c>
      <c r="D27" s="76">
        <f>AVERAGE(B25:B26)</f>
        <v>66</v>
      </c>
      <c r="E27" s="44">
        <f>B27-C27</f>
        <v>-6</v>
      </c>
      <c r="F27" s="61">
        <f>ABS(E27)</f>
        <v>6</v>
      </c>
      <c r="G27" s="62">
        <f>E27^2</f>
        <v>36</v>
      </c>
      <c r="H27" s="75">
        <f>F27/B27</f>
        <v>0.1</v>
      </c>
      <c r="J27"/>
      <c r="K27" s="43"/>
      <c r="L27" s="63"/>
      <c r="M27" s="64"/>
      <c r="N27" s="74"/>
      <c r="O27" s="21"/>
      <c r="P27"/>
      <c r="Q27" s="37"/>
      <c r="R27" s="65"/>
      <c r="S27" s="64"/>
      <c r="T27" s="74"/>
      <c r="V27" s="42"/>
      <c r="W27" s="42"/>
      <c r="X27" s="42"/>
      <c r="Y27" s="42"/>
      <c r="Z27" s="42"/>
      <c r="AA27" s="42"/>
      <c r="AB27" s="42"/>
      <c r="AC27" s="42"/>
      <c r="AD27" s="42"/>
      <c r="AE27" s="42"/>
      <c r="AF27" s="42"/>
      <c r="AG27" s="42"/>
      <c r="AH27" s="42"/>
      <c r="AI27" s="42"/>
      <c r="AJ27" s="42"/>
    </row>
    <row r="28" spans="1:36" s="20" customFormat="1" ht="14.4">
      <c r="A28" s="20">
        <v>4</v>
      </c>
      <c r="B28" s="20">
        <v>56</v>
      </c>
      <c r="C28" s="22">
        <f t="shared" ref="C28:C41" si="0">AVERAGE(B26:B27)</f>
        <v>52</v>
      </c>
      <c r="D28" s="76">
        <f t="shared" ref="D28:D42" si="1">AVERAGE(B26:B27)</f>
        <v>52</v>
      </c>
      <c r="E28" s="44">
        <f t="shared" ref="E28:E42" si="2">B28-C28</f>
        <v>4</v>
      </c>
      <c r="F28" s="61">
        <f t="shared" ref="F28:F42" si="3">ABS(E28)</f>
        <v>4</v>
      </c>
      <c r="G28" s="62">
        <f t="shared" ref="G28:G41" si="4">E28^2</f>
        <v>16</v>
      </c>
      <c r="H28" s="75">
        <f t="shared" ref="H28:H41" si="5">F28/B28</f>
        <v>7.1428571428571425E-2</v>
      </c>
      <c r="I28" s="31">
        <f>AVERAGE(B25:B27)</f>
        <v>64</v>
      </c>
      <c r="J28" s="76">
        <f>AVERAGE(B25:B27)</f>
        <v>64</v>
      </c>
      <c r="K28" s="44">
        <f>B28-I28</f>
        <v>-8</v>
      </c>
      <c r="L28" s="61">
        <f>ABS(K28)</f>
        <v>8</v>
      </c>
      <c r="M28" s="62">
        <f>K28^2</f>
        <v>64</v>
      </c>
      <c r="N28" s="75">
        <f>L28/B28</f>
        <v>0.14285714285714285</v>
      </c>
      <c r="O28" s="21"/>
      <c r="P28"/>
      <c r="Q28" s="37"/>
      <c r="R28" s="65"/>
      <c r="S28" s="64"/>
      <c r="T28" s="74"/>
      <c r="V28" s="42"/>
      <c r="W28" s="42"/>
      <c r="X28" s="42"/>
      <c r="Y28" s="42"/>
      <c r="Z28" s="42"/>
      <c r="AA28" s="42"/>
      <c r="AB28" s="42"/>
      <c r="AC28" s="42"/>
      <c r="AD28" s="42"/>
      <c r="AE28" s="42"/>
      <c r="AF28" s="42"/>
      <c r="AG28" s="42"/>
      <c r="AH28" s="42"/>
      <c r="AI28" s="42"/>
      <c r="AJ28" s="42"/>
    </row>
    <row r="29" spans="1:36" s="20" customFormat="1" ht="14.4">
      <c r="A29" s="20">
        <v>5</v>
      </c>
      <c r="B29" s="20">
        <v>70</v>
      </c>
      <c r="C29" s="22">
        <f t="shared" si="0"/>
        <v>58</v>
      </c>
      <c r="D29" s="76">
        <f t="shared" si="1"/>
        <v>58</v>
      </c>
      <c r="E29" s="44">
        <f t="shared" si="2"/>
        <v>12</v>
      </c>
      <c r="F29" s="61">
        <f t="shared" si="3"/>
        <v>12</v>
      </c>
      <c r="G29" s="62">
        <f t="shared" si="4"/>
        <v>144</v>
      </c>
      <c r="H29" s="75">
        <f t="shared" si="5"/>
        <v>0.17142857142857143</v>
      </c>
      <c r="I29" s="31">
        <f t="shared" ref="I29:I41" si="6">AVERAGE(B26:B28)</f>
        <v>53.333333333333336</v>
      </c>
      <c r="J29" s="76">
        <f t="shared" ref="J29:J42" si="7">AVERAGE(B26:B28)</f>
        <v>53.333333333333336</v>
      </c>
      <c r="K29" s="44">
        <f t="shared" ref="K29:K41" si="8">B29-I29</f>
        <v>16.666666666666664</v>
      </c>
      <c r="L29" s="61">
        <f t="shared" ref="L29:L41" si="9">ABS(K29)</f>
        <v>16.666666666666664</v>
      </c>
      <c r="M29" s="62">
        <f t="shared" ref="M29:M41" si="10">K29^2</f>
        <v>277.77777777777771</v>
      </c>
      <c r="N29" s="75">
        <f t="shared" ref="N29:N41" si="11">L29/B29</f>
        <v>0.23809523809523805</v>
      </c>
      <c r="O29" s="22">
        <f>AVERAGE(B25:B28)</f>
        <v>62</v>
      </c>
      <c r="P29" s="76">
        <f>AVERAGE(B25:B28)</f>
        <v>62</v>
      </c>
      <c r="Q29" s="44">
        <f>B29-O29</f>
        <v>8</v>
      </c>
      <c r="R29" s="66">
        <f>ABS(Q29)</f>
        <v>8</v>
      </c>
      <c r="S29" s="62">
        <f>Q29^2</f>
        <v>64</v>
      </c>
      <c r="T29" s="75">
        <f>R29/ABS(B29)</f>
        <v>0.11428571428571428</v>
      </c>
      <c r="V29" s="42"/>
      <c r="W29" s="42"/>
      <c r="X29" s="42"/>
      <c r="Y29" s="42"/>
      <c r="Z29" s="42"/>
      <c r="AA29" s="42"/>
      <c r="AB29" s="42"/>
      <c r="AC29" s="42"/>
      <c r="AD29" s="42"/>
      <c r="AE29" s="42"/>
      <c r="AF29" s="42"/>
      <c r="AG29" s="42"/>
      <c r="AH29" s="42"/>
      <c r="AI29" s="42"/>
      <c r="AJ29" s="42"/>
    </row>
    <row r="30" spans="1:36" s="20" customFormat="1" ht="14.4">
      <c r="A30" s="20">
        <v>6</v>
      </c>
      <c r="B30" s="20">
        <v>91</v>
      </c>
      <c r="C30" s="22">
        <f t="shared" si="0"/>
        <v>63</v>
      </c>
      <c r="D30" s="76">
        <f t="shared" si="1"/>
        <v>63</v>
      </c>
      <c r="E30" s="44">
        <f t="shared" si="2"/>
        <v>28</v>
      </c>
      <c r="F30" s="61">
        <f t="shared" si="3"/>
        <v>28</v>
      </c>
      <c r="G30" s="62">
        <f t="shared" si="4"/>
        <v>784</v>
      </c>
      <c r="H30" s="75">
        <f t="shared" si="5"/>
        <v>0.30769230769230771</v>
      </c>
      <c r="I30" s="31">
        <f t="shared" si="6"/>
        <v>62</v>
      </c>
      <c r="J30" s="76">
        <f t="shared" si="7"/>
        <v>62</v>
      </c>
      <c r="K30" s="44">
        <f t="shared" si="8"/>
        <v>29</v>
      </c>
      <c r="L30" s="61">
        <f t="shared" si="9"/>
        <v>29</v>
      </c>
      <c r="M30" s="62">
        <f t="shared" si="10"/>
        <v>841</v>
      </c>
      <c r="N30" s="75">
        <f t="shared" si="11"/>
        <v>0.31868131868131866</v>
      </c>
      <c r="O30" s="22">
        <f t="shared" ref="O30:O42" si="12">AVERAGE(B26:B29)</f>
        <v>57.5</v>
      </c>
      <c r="P30" s="76">
        <f t="shared" ref="P30:P42" si="13">AVERAGE(B26:B29)</f>
        <v>57.5</v>
      </c>
      <c r="Q30" s="44">
        <f t="shared" ref="Q30:Q41" si="14">B30-O30</f>
        <v>33.5</v>
      </c>
      <c r="R30" s="66">
        <f t="shared" ref="R30:R41" si="15">ABS(Q30)</f>
        <v>33.5</v>
      </c>
      <c r="S30" s="62">
        <f t="shared" ref="S30:S41" si="16">Q30^2</f>
        <v>1122.25</v>
      </c>
      <c r="T30" s="75">
        <f t="shared" ref="T30:T41" si="17">R30/B30</f>
        <v>0.36813186813186816</v>
      </c>
      <c r="V30" s="42"/>
      <c r="W30" s="42"/>
      <c r="X30" s="42"/>
      <c r="Y30" s="42"/>
      <c r="Z30" s="42"/>
      <c r="AA30" s="42"/>
      <c r="AB30" s="42"/>
      <c r="AC30" s="42"/>
      <c r="AD30" s="42"/>
      <c r="AE30" s="42"/>
      <c r="AF30" s="42"/>
      <c r="AG30" s="42"/>
      <c r="AH30" s="42"/>
      <c r="AI30" s="42"/>
      <c r="AJ30" s="42"/>
    </row>
    <row r="31" spans="1:36" s="20" customFormat="1" ht="14.4">
      <c r="A31" s="20">
        <v>7</v>
      </c>
      <c r="B31" s="20">
        <v>54</v>
      </c>
      <c r="C31" s="22">
        <f t="shared" si="0"/>
        <v>80.5</v>
      </c>
      <c r="D31" s="76">
        <f t="shared" si="1"/>
        <v>80.5</v>
      </c>
      <c r="E31" s="44">
        <f t="shared" si="2"/>
        <v>-26.5</v>
      </c>
      <c r="F31" s="61">
        <f t="shared" si="3"/>
        <v>26.5</v>
      </c>
      <c r="G31" s="62">
        <f t="shared" si="4"/>
        <v>702.25</v>
      </c>
      <c r="H31" s="75">
        <f t="shared" si="5"/>
        <v>0.49074074074074076</v>
      </c>
      <c r="I31" s="31">
        <f t="shared" si="6"/>
        <v>72.333333333333329</v>
      </c>
      <c r="J31" s="76">
        <f t="shared" si="7"/>
        <v>72.333333333333329</v>
      </c>
      <c r="K31" s="44">
        <f t="shared" si="8"/>
        <v>-18.333333333333329</v>
      </c>
      <c r="L31" s="61">
        <f t="shared" si="9"/>
        <v>18.333333333333329</v>
      </c>
      <c r="M31" s="62">
        <f t="shared" si="10"/>
        <v>336.11111111111092</v>
      </c>
      <c r="N31" s="75">
        <f t="shared" si="11"/>
        <v>0.33950617283950607</v>
      </c>
      <c r="O31" s="22">
        <f t="shared" si="12"/>
        <v>69.25</v>
      </c>
      <c r="P31" s="76">
        <f t="shared" si="13"/>
        <v>69.25</v>
      </c>
      <c r="Q31" s="44">
        <f t="shared" si="14"/>
        <v>-15.25</v>
      </c>
      <c r="R31" s="66">
        <f t="shared" si="15"/>
        <v>15.25</v>
      </c>
      <c r="S31" s="62">
        <f t="shared" si="16"/>
        <v>232.5625</v>
      </c>
      <c r="T31" s="75">
        <f t="shared" si="17"/>
        <v>0.28240740740740738</v>
      </c>
      <c r="V31" s="42"/>
      <c r="W31" s="42"/>
      <c r="X31" s="42"/>
      <c r="Y31" s="42"/>
      <c r="Z31" s="42"/>
      <c r="AA31" s="42"/>
      <c r="AB31" s="42"/>
      <c r="AC31" s="42"/>
      <c r="AD31" s="42"/>
      <c r="AE31" s="42"/>
      <c r="AF31" s="42"/>
      <c r="AG31" s="42"/>
      <c r="AH31" s="42"/>
      <c r="AI31" s="42"/>
      <c r="AJ31" s="42"/>
    </row>
    <row r="32" spans="1:36" s="20" customFormat="1" ht="14.4">
      <c r="A32" s="20">
        <v>8</v>
      </c>
      <c r="B32" s="20">
        <v>60</v>
      </c>
      <c r="C32" s="22">
        <f t="shared" si="0"/>
        <v>72.5</v>
      </c>
      <c r="D32" s="76">
        <f t="shared" si="1"/>
        <v>72.5</v>
      </c>
      <c r="E32" s="44">
        <f t="shared" si="2"/>
        <v>-12.5</v>
      </c>
      <c r="F32" s="61">
        <f t="shared" si="3"/>
        <v>12.5</v>
      </c>
      <c r="G32" s="62">
        <f t="shared" si="4"/>
        <v>156.25</v>
      </c>
      <c r="H32" s="75">
        <f t="shared" si="5"/>
        <v>0.20833333333333334</v>
      </c>
      <c r="I32" s="31">
        <f t="shared" si="6"/>
        <v>71.666666666666671</v>
      </c>
      <c r="J32" s="76">
        <f t="shared" si="7"/>
        <v>71.666666666666671</v>
      </c>
      <c r="K32" s="44">
        <f t="shared" si="8"/>
        <v>-11.666666666666671</v>
      </c>
      <c r="L32" s="61">
        <f t="shared" si="9"/>
        <v>11.666666666666671</v>
      </c>
      <c r="M32" s="62">
        <f t="shared" si="10"/>
        <v>136.11111111111123</v>
      </c>
      <c r="N32" s="75">
        <f t="shared" si="11"/>
        <v>0.19444444444444453</v>
      </c>
      <c r="O32" s="22">
        <f t="shared" si="12"/>
        <v>67.75</v>
      </c>
      <c r="P32" s="76">
        <f t="shared" si="13"/>
        <v>67.75</v>
      </c>
      <c r="Q32" s="44">
        <f t="shared" si="14"/>
        <v>-7.75</v>
      </c>
      <c r="R32" s="66">
        <f t="shared" si="15"/>
        <v>7.75</v>
      </c>
      <c r="S32" s="62">
        <f t="shared" si="16"/>
        <v>60.0625</v>
      </c>
      <c r="T32" s="75">
        <f t="shared" si="17"/>
        <v>0.12916666666666668</v>
      </c>
      <c r="V32" s="42"/>
      <c r="W32" s="42"/>
      <c r="X32" s="42"/>
      <c r="Y32" s="42"/>
      <c r="Z32" s="42"/>
      <c r="AA32" s="42"/>
      <c r="AB32" s="42"/>
      <c r="AC32" s="42"/>
      <c r="AD32" s="42"/>
      <c r="AE32" s="42"/>
      <c r="AF32" s="42"/>
      <c r="AG32" s="42"/>
      <c r="AH32" s="42"/>
      <c r="AI32" s="42"/>
      <c r="AJ32" s="42"/>
    </row>
    <row r="33" spans="1:36" s="20" customFormat="1" ht="14.4">
      <c r="A33" s="20">
        <v>9</v>
      </c>
      <c r="B33" s="20">
        <v>48</v>
      </c>
      <c r="C33" s="22">
        <f t="shared" si="0"/>
        <v>57</v>
      </c>
      <c r="D33" s="76">
        <f t="shared" si="1"/>
        <v>57</v>
      </c>
      <c r="E33" s="44">
        <f t="shared" si="2"/>
        <v>-9</v>
      </c>
      <c r="F33" s="61">
        <f t="shared" si="3"/>
        <v>9</v>
      </c>
      <c r="G33" s="62">
        <f t="shared" si="4"/>
        <v>81</v>
      </c>
      <c r="H33" s="75">
        <f t="shared" si="5"/>
        <v>0.1875</v>
      </c>
      <c r="I33" s="31">
        <f t="shared" si="6"/>
        <v>68.333333333333329</v>
      </c>
      <c r="J33" s="76">
        <f t="shared" si="7"/>
        <v>68.333333333333329</v>
      </c>
      <c r="K33" s="44">
        <f t="shared" si="8"/>
        <v>-20.333333333333329</v>
      </c>
      <c r="L33" s="61">
        <f t="shared" si="9"/>
        <v>20.333333333333329</v>
      </c>
      <c r="M33" s="62">
        <f t="shared" si="10"/>
        <v>413.44444444444423</v>
      </c>
      <c r="N33" s="75">
        <f t="shared" si="11"/>
        <v>0.42361111111111099</v>
      </c>
      <c r="O33" s="22">
        <f t="shared" si="12"/>
        <v>68.75</v>
      </c>
      <c r="P33" s="76">
        <f t="shared" si="13"/>
        <v>68.75</v>
      </c>
      <c r="Q33" s="44">
        <f t="shared" si="14"/>
        <v>-20.75</v>
      </c>
      <c r="R33" s="66">
        <f t="shared" si="15"/>
        <v>20.75</v>
      </c>
      <c r="S33" s="62">
        <f t="shared" si="16"/>
        <v>430.5625</v>
      </c>
      <c r="T33" s="75">
        <f t="shared" si="17"/>
        <v>0.43229166666666669</v>
      </c>
      <c r="V33" s="42"/>
      <c r="W33" s="42"/>
      <c r="X33" s="42"/>
      <c r="Y33" s="42"/>
      <c r="Z33" s="42"/>
      <c r="AA33" s="42"/>
      <c r="AB33" s="42"/>
      <c r="AC33" s="42"/>
      <c r="AD33" s="42"/>
      <c r="AE33" s="42"/>
      <c r="AF33" s="42"/>
      <c r="AG33" s="42"/>
      <c r="AH33" s="42"/>
      <c r="AI33" s="42"/>
      <c r="AJ33" s="42"/>
    </row>
    <row r="34" spans="1:36" s="20" customFormat="1" ht="14.4">
      <c r="A34" s="20">
        <v>10</v>
      </c>
      <c r="B34" s="20">
        <v>35</v>
      </c>
      <c r="C34" s="22">
        <f t="shared" si="0"/>
        <v>54</v>
      </c>
      <c r="D34" s="76">
        <f t="shared" si="1"/>
        <v>54</v>
      </c>
      <c r="E34" s="44">
        <f t="shared" si="2"/>
        <v>-19</v>
      </c>
      <c r="F34" s="61">
        <f t="shared" si="3"/>
        <v>19</v>
      </c>
      <c r="G34" s="62">
        <f t="shared" si="4"/>
        <v>361</v>
      </c>
      <c r="H34" s="75">
        <f t="shared" si="5"/>
        <v>0.54285714285714282</v>
      </c>
      <c r="I34" s="31">
        <f t="shared" si="6"/>
        <v>54</v>
      </c>
      <c r="J34" s="76">
        <f t="shared" si="7"/>
        <v>54</v>
      </c>
      <c r="K34" s="44">
        <f t="shared" si="8"/>
        <v>-19</v>
      </c>
      <c r="L34" s="61">
        <f t="shared" si="9"/>
        <v>19</v>
      </c>
      <c r="M34" s="62">
        <f t="shared" si="10"/>
        <v>361</v>
      </c>
      <c r="N34" s="75">
        <f t="shared" si="11"/>
        <v>0.54285714285714282</v>
      </c>
      <c r="O34" s="22">
        <f t="shared" si="12"/>
        <v>63.25</v>
      </c>
      <c r="P34" s="76">
        <f t="shared" si="13"/>
        <v>63.25</v>
      </c>
      <c r="Q34" s="44">
        <f t="shared" si="14"/>
        <v>-28.25</v>
      </c>
      <c r="R34" s="66">
        <f t="shared" si="15"/>
        <v>28.25</v>
      </c>
      <c r="S34" s="62">
        <f t="shared" si="16"/>
        <v>798.0625</v>
      </c>
      <c r="T34" s="75">
        <f t="shared" si="17"/>
        <v>0.80714285714285716</v>
      </c>
      <c r="V34" s="42"/>
      <c r="W34" s="42"/>
      <c r="X34" s="42"/>
      <c r="Y34" s="42"/>
      <c r="Z34" s="42"/>
      <c r="AA34" s="42"/>
      <c r="AB34" s="42"/>
      <c r="AC34" s="42"/>
      <c r="AD34" s="42"/>
      <c r="AE34" s="42"/>
      <c r="AF34" s="42"/>
      <c r="AG34" s="42"/>
      <c r="AH34" s="42"/>
      <c r="AI34" s="42"/>
      <c r="AJ34" s="42"/>
    </row>
    <row r="35" spans="1:36" s="20" customFormat="1" ht="14.4">
      <c r="A35" s="20">
        <v>11</v>
      </c>
      <c r="B35" s="20">
        <v>49</v>
      </c>
      <c r="C35" s="22">
        <f t="shared" si="0"/>
        <v>41.5</v>
      </c>
      <c r="D35" s="76">
        <f t="shared" si="1"/>
        <v>41.5</v>
      </c>
      <c r="E35" s="44">
        <f t="shared" si="2"/>
        <v>7.5</v>
      </c>
      <c r="F35" s="61">
        <f t="shared" si="3"/>
        <v>7.5</v>
      </c>
      <c r="G35" s="62">
        <f t="shared" si="4"/>
        <v>56.25</v>
      </c>
      <c r="H35" s="75">
        <f t="shared" si="5"/>
        <v>0.15306122448979592</v>
      </c>
      <c r="I35" s="31">
        <f t="shared" si="6"/>
        <v>47.666666666666664</v>
      </c>
      <c r="J35" s="76">
        <f t="shared" si="7"/>
        <v>47.666666666666664</v>
      </c>
      <c r="K35" s="44">
        <f t="shared" si="8"/>
        <v>1.3333333333333357</v>
      </c>
      <c r="L35" s="61">
        <f t="shared" si="9"/>
        <v>1.3333333333333357</v>
      </c>
      <c r="M35" s="62">
        <f t="shared" si="10"/>
        <v>1.7777777777777841</v>
      </c>
      <c r="N35" s="75">
        <f t="shared" si="11"/>
        <v>2.7210884353741544E-2</v>
      </c>
      <c r="O35" s="22">
        <f t="shared" si="12"/>
        <v>49.25</v>
      </c>
      <c r="P35" s="76">
        <f t="shared" si="13"/>
        <v>49.25</v>
      </c>
      <c r="Q35" s="44">
        <f t="shared" si="14"/>
        <v>-0.25</v>
      </c>
      <c r="R35" s="66">
        <f t="shared" si="15"/>
        <v>0.25</v>
      </c>
      <c r="S35" s="62">
        <f t="shared" si="16"/>
        <v>6.25E-2</v>
      </c>
      <c r="T35" s="75">
        <f t="shared" si="17"/>
        <v>5.1020408163265302E-3</v>
      </c>
      <c r="V35" s="42"/>
      <c r="W35" s="42"/>
      <c r="X35" s="42"/>
      <c r="Y35" s="42"/>
      <c r="Z35" s="42"/>
      <c r="AA35" s="42"/>
      <c r="AB35" s="42"/>
      <c r="AC35" s="42"/>
      <c r="AD35" s="42"/>
      <c r="AE35" s="42"/>
      <c r="AF35" s="42"/>
      <c r="AG35" s="42"/>
      <c r="AH35" s="42"/>
      <c r="AI35" s="42"/>
      <c r="AJ35" s="42"/>
    </row>
    <row r="36" spans="1:36" s="20" customFormat="1" ht="14.4">
      <c r="A36" s="20">
        <v>12</v>
      </c>
      <c r="B36" s="20">
        <v>44</v>
      </c>
      <c r="C36" s="22">
        <f t="shared" si="0"/>
        <v>42</v>
      </c>
      <c r="D36" s="76">
        <f t="shared" si="1"/>
        <v>42</v>
      </c>
      <c r="E36" s="44">
        <f t="shared" si="2"/>
        <v>2</v>
      </c>
      <c r="F36" s="61">
        <f t="shared" si="3"/>
        <v>2</v>
      </c>
      <c r="G36" s="62">
        <f t="shared" si="4"/>
        <v>4</v>
      </c>
      <c r="H36" s="75">
        <f t="shared" si="5"/>
        <v>4.5454545454545456E-2</v>
      </c>
      <c r="I36" s="31">
        <f t="shared" si="6"/>
        <v>44</v>
      </c>
      <c r="J36" s="76">
        <f t="shared" si="7"/>
        <v>44</v>
      </c>
      <c r="K36" s="44">
        <f t="shared" si="8"/>
        <v>0</v>
      </c>
      <c r="L36" s="61">
        <f t="shared" si="9"/>
        <v>0</v>
      </c>
      <c r="M36" s="62">
        <f t="shared" si="10"/>
        <v>0</v>
      </c>
      <c r="N36" s="75">
        <f t="shared" si="11"/>
        <v>0</v>
      </c>
      <c r="O36" s="22">
        <f t="shared" si="12"/>
        <v>48</v>
      </c>
      <c r="P36" s="76">
        <f t="shared" si="13"/>
        <v>48</v>
      </c>
      <c r="Q36" s="44">
        <f t="shared" si="14"/>
        <v>-4</v>
      </c>
      <c r="R36" s="66">
        <f t="shared" si="15"/>
        <v>4</v>
      </c>
      <c r="S36" s="62">
        <f t="shared" si="16"/>
        <v>16</v>
      </c>
      <c r="T36" s="75">
        <f t="shared" si="17"/>
        <v>9.0909090909090912E-2</v>
      </c>
      <c r="V36" s="42"/>
      <c r="W36" s="42"/>
      <c r="X36" s="42"/>
      <c r="Y36" s="42"/>
      <c r="Z36" s="42"/>
      <c r="AA36" s="42"/>
      <c r="AB36" s="42"/>
      <c r="AC36" s="42"/>
      <c r="AD36" s="42"/>
      <c r="AE36" s="42"/>
      <c r="AF36" s="42"/>
      <c r="AG36" s="42"/>
      <c r="AH36" s="42"/>
      <c r="AI36" s="42"/>
      <c r="AJ36" s="42"/>
    </row>
    <row r="37" spans="1:36" s="20" customFormat="1" ht="14.4">
      <c r="A37" s="20">
        <v>13</v>
      </c>
      <c r="B37" s="20">
        <v>61</v>
      </c>
      <c r="C37" s="22">
        <f t="shared" si="0"/>
        <v>46.5</v>
      </c>
      <c r="D37" s="76">
        <f t="shared" si="1"/>
        <v>46.5</v>
      </c>
      <c r="E37" s="44">
        <f t="shared" si="2"/>
        <v>14.5</v>
      </c>
      <c r="F37" s="61">
        <f t="shared" si="3"/>
        <v>14.5</v>
      </c>
      <c r="G37" s="62">
        <f t="shared" si="4"/>
        <v>210.25</v>
      </c>
      <c r="H37" s="75">
        <f t="shared" si="5"/>
        <v>0.23770491803278687</v>
      </c>
      <c r="I37" s="31">
        <f t="shared" si="6"/>
        <v>42.666666666666664</v>
      </c>
      <c r="J37" s="76">
        <f t="shared" si="7"/>
        <v>42.666666666666664</v>
      </c>
      <c r="K37" s="44">
        <f t="shared" si="8"/>
        <v>18.333333333333336</v>
      </c>
      <c r="L37" s="61">
        <f t="shared" si="9"/>
        <v>18.333333333333336</v>
      </c>
      <c r="M37" s="62">
        <f t="shared" si="10"/>
        <v>336.1111111111112</v>
      </c>
      <c r="N37" s="75">
        <f t="shared" si="11"/>
        <v>0.30054644808743175</v>
      </c>
      <c r="O37" s="22">
        <f t="shared" si="12"/>
        <v>44</v>
      </c>
      <c r="P37" s="76">
        <f t="shared" si="13"/>
        <v>44</v>
      </c>
      <c r="Q37" s="44">
        <f t="shared" si="14"/>
        <v>17</v>
      </c>
      <c r="R37" s="66">
        <f t="shared" si="15"/>
        <v>17</v>
      </c>
      <c r="S37" s="62">
        <f t="shared" si="16"/>
        <v>289</v>
      </c>
      <c r="T37" s="75">
        <f t="shared" si="17"/>
        <v>0.27868852459016391</v>
      </c>
      <c r="V37" s="42"/>
      <c r="W37" s="42"/>
      <c r="X37" s="42"/>
      <c r="Y37" s="42"/>
      <c r="Z37" s="42"/>
      <c r="AA37" s="42"/>
      <c r="AB37" s="42"/>
      <c r="AC37" s="42"/>
      <c r="AD37" s="42"/>
      <c r="AE37" s="42"/>
      <c r="AF37" s="42"/>
      <c r="AG37" s="42"/>
      <c r="AH37" s="42"/>
      <c r="AI37" s="42"/>
      <c r="AJ37" s="42"/>
    </row>
    <row r="38" spans="1:36" s="20" customFormat="1" ht="14.4">
      <c r="A38" s="20">
        <v>14</v>
      </c>
      <c r="B38" s="20">
        <v>68</v>
      </c>
      <c r="C38" s="22">
        <f t="shared" si="0"/>
        <v>52.5</v>
      </c>
      <c r="D38" s="76">
        <f t="shared" si="1"/>
        <v>52.5</v>
      </c>
      <c r="E38" s="44">
        <f t="shared" si="2"/>
        <v>15.5</v>
      </c>
      <c r="F38" s="61">
        <f t="shared" si="3"/>
        <v>15.5</v>
      </c>
      <c r="G38" s="62">
        <f t="shared" si="4"/>
        <v>240.25</v>
      </c>
      <c r="H38" s="75">
        <f t="shared" si="5"/>
        <v>0.22794117647058823</v>
      </c>
      <c r="I38" s="31">
        <f t="shared" si="6"/>
        <v>51.333333333333336</v>
      </c>
      <c r="J38" s="76">
        <f t="shared" si="7"/>
        <v>51.333333333333336</v>
      </c>
      <c r="K38" s="44">
        <f t="shared" si="8"/>
        <v>16.666666666666664</v>
      </c>
      <c r="L38" s="61">
        <f t="shared" si="9"/>
        <v>16.666666666666664</v>
      </c>
      <c r="M38" s="62">
        <f t="shared" si="10"/>
        <v>277.77777777777771</v>
      </c>
      <c r="N38" s="75">
        <f t="shared" si="11"/>
        <v>0.24509803921568624</v>
      </c>
      <c r="O38" s="22">
        <f t="shared" si="12"/>
        <v>47.25</v>
      </c>
      <c r="P38" s="76">
        <f t="shared" si="13"/>
        <v>47.25</v>
      </c>
      <c r="Q38" s="44">
        <f t="shared" si="14"/>
        <v>20.75</v>
      </c>
      <c r="R38" s="66">
        <f t="shared" si="15"/>
        <v>20.75</v>
      </c>
      <c r="S38" s="62">
        <f t="shared" si="16"/>
        <v>430.5625</v>
      </c>
      <c r="T38" s="75">
        <f t="shared" si="17"/>
        <v>0.30514705882352944</v>
      </c>
      <c r="V38" s="42"/>
      <c r="W38" s="42"/>
      <c r="X38" s="42"/>
      <c r="Y38" s="42"/>
      <c r="Z38" s="42"/>
      <c r="AA38" s="42"/>
      <c r="AB38" s="42"/>
      <c r="AC38" s="42"/>
      <c r="AD38" s="42"/>
      <c r="AE38" s="42"/>
      <c r="AF38" s="42"/>
      <c r="AG38" s="42"/>
      <c r="AH38" s="42"/>
      <c r="AI38" s="42"/>
      <c r="AJ38" s="42"/>
    </row>
    <row r="39" spans="1:36" s="20" customFormat="1" ht="14.4">
      <c r="A39" s="20">
        <v>15</v>
      </c>
      <c r="B39" s="20">
        <v>82</v>
      </c>
      <c r="C39" s="22">
        <f t="shared" si="0"/>
        <v>64.5</v>
      </c>
      <c r="D39" s="76">
        <f t="shared" si="1"/>
        <v>64.5</v>
      </c>
      <c r="E39" s="44">
        <f t="shared" si="2"/>
        <v>17.5</v>
      </c>
      <c r="F39" s="61">
        <f t="shared" si="3"/>
        <v>17.5</v>
      </c>
      <c r="G39" s="62">
        <f t="shared" si="4"/>
        <v>306.25</v>
      </c>
      <c r="H39" s="75">
        <f t="shared" si="5"/>
        <v>0.21341463414634146</v>
      </c>
      <c r="I39" s="31">
        <f t="shared" si="6"/>
        <v>57.666666666666664</v>
      </c>
      <c r="J39" s="76">
        <f t="shared" si="7"/>
        <v>57.666666666666664</v>
      </c>
      <c r="K39" s="44">
        <f t="shared" si="8"/>
        <v>24.333333333333336</v>
      </c>
      <c r="L39" s="61">
        <f t="shared" si="9"/>
        <v>24.333333333333336</v>
      </c>
      <c r="M39" s="62">
        <f t="shared" si="10"/>
        <v>592.1111111111112</v>
      </c>
      <c r="N39" s="75">
        <f t="shared" si="11"/>
        <v>0.2967479674796748</v>
      </c>
      <c r="O39" s="22">
        <f t="shared" si="12"/>
        <v>55.5</v>
      </c>
      <c r="P39" s="76">
        <f t="shared" si="13"/>
        <v>55.5</v>
      </c>
      <c r="Q39" s="44">
        <f t="shared" si="14"/>
        <v>26.5</v>
      </c>
      <c r="R39" s="66">
        <f t="shared" si="15"/>
        <v>26.5</v>
      </c>
      <c r="S39" s="62">
        <f t="shared" si="16"/>
        <v>702.25</v>
      </c>
      <c r="T39" s="75">
        <f t="shared" si="17"/>
        <v>0.32317073170731708</v>
      </c>
      <c r="V39" s="42"/>
      <c r="W39" s="42"/>
      <c r="X39" s="42"/>
      <c r="Y39" s="42"/>
      <c r="Z39" s="42"/>
      <c r="AA39" s="42"/>
      <c r="AB39" s="42"/>
      <c r="AC39" s="42"/>
      <c r="AD39" s="42"/>
      <c r="AE39" s="42"/>
      <c r="AF39" s="42"/>
      <c r="AG39" s="42"/>
      <c r="AH39" s="42"/>
      <c r="AI39" s="42"/>
      <c r="AJ39" s="42"/>
    </row>
    <row r="40" spans="1:36" s="20" customFormat="1" ht="14.4">
      <c r="A40" s="20">
        <v>16</v>
      </c>
      <c r="B40" s="20">
        <v>71</v>
      </c>
      <c r="C40" s="22">
        <f t="shared" si="0"/>
        <v>75</v>
      </c>
      <c r="D40" s="76">
        <f t="shared" si="1"/>
        <v>75</v>
      </c>
      <c r="E40" s="44">
        <f t="shared" si="2"/>
        <v>-4</v>
      </c>
      <c r="F40" s="61">
        <f t="shared" si="3"/>
        <v>4</v>
      </c>
      <c r="G40" s="62">
        <f t="shared" si="4"/>
        <v>16</v>
      </c>
      <c r="H40" s="75">
        <f t="shared" si="5"/>
        <v>5.6338028169014086E-2</v>
      </c>
      <c r="I40" s="31">
        <f t="shared" si="6"/>
        <v>70.333333333333329</v>
      </c>
      <c r="J40" s="76">
        <f t="shared" si="7"/>
        <v>70.333333333333329</v>
      </c>
      <c r="K40" s="44">
        <f t="shared" si="8"/>
        <v>0.6666666666666714</v>
      </c>
      <c r="L40" s="61">
        <f t="shared" si="9"/>
        <v>0.6666666666666714</v>
      </c>
      <c r="M40" s="62">
        <f t="shared" si="10"/>
        <v>0.44444444444445075</v>
      </c>
      <c r="N40" s="75">
        <f t="shared" si="11"/>
        <v>9.3896713615024135E-3</v>
      </c>
      <c r="O40" s="22">
        <f t="shared" si="12"/>
        <v>63.75</v>
      </c>
      <c r="P40" s="76">
        <f t="shared" si="13"/>
        <v>63.75</v>
      </c>
      <c r="Q40" s="44">
        <f t="shared" si="14"/>
        <v>7.25</v>
      </c>
      <c r="R40" s="66">
        <f t="shared" si="15"/>
        <v>7.25</v>
      </c>
      <c r="S40" s="62">
        <f t="shared" si="16"/>
        <v>52.5625</v>
      </c>
      <c r="T40" s="75">
        <f t="shared" si="17"/>
        <v>0.10211267605633803</v>
      </c>
      <c r="V40" s="42"/>
      <c r="W40" s="42"/>
      <c r="X40" s="42"/>
      <c r="Y40" s="42"/>
      <c r="Z40" s="42"/>
      <c r="AA40" s="42"/>
      <c r="AB40" s="42"/>
      <c r="AC40" s="42"/>
      <c r="AD40" s="42"/>
      <c r="AE40" s="42"/>
      <c r="AF40" s="42"/>
      <c r="AG40" s="42"/>
      <c r="AH40" s="42"/>
      <c r="AI40" s="42"/>
      <c r="AJ40" s="42"/>
    </row>
    <row r="41" spans="1:36" s="20" customFormat="1" ht="15" thickBot="1">
      <c r="A41" s="20">
        <v>17</v>
      </c>
      <c r="B41" s="20">
        <v>50</v>
      </c>
      <c r="C41" s="22">
        <f t="shared" si="0"/>
        <v>76.5</v>
      </c>
      <c r="D41" s="76">
        <f t="shared" si="1"/>
        <v>76.5</v>
      </c>
      <c r="E41" s="44">
        <f t="shared" si="2"/>
        <v>-26.5</v>
      </c>
      <c r="F41" s="61">
        <f t="shared" si="3"/>
        <v>26.5</v>
      </c>
      <c r="G41" s="62">
        <f t="shared" si="4"/>
        <v>702.25</v>
      </c>
      <c r="H41" s="75">
        <f t="shared" si="5"/>
        <v>0.53</v>
      </c>
      <c r="I41" s="31">
        <f t="shared" si="6"/>
        <v>73.666666666666671</v>
      </c>
      <c r="J41" s="76">
        <f t="shared" si="7"/>
        <v>73.666666666666671</v>
      </c>
      <c r="K41" s="44">
        <f t="shared" si="8"/>
        <v>-23.666666666666671</v>
      </c>
      <c r="L41" s="61">
        <f t="shared" si="9"/>
        <v>23.666666666666671</v>
      </c>
      <c r="M41" s="62">
        <f t="shared" si="10"/>
        <v>560.11111111111131</v>
      </c>
      <c r="N41" s="75">
        <f t="shared" si="11"/>
        <v>0.47333333333333344</v>
      </c>
      <c r="O41" s="22">
        <f t="shared" si="12"/>
        <v>70.5</v>
      </c>
      <c r="P41" s="76">
        <f t="shared" si="13"/>
        <v>70.5</v>
      </c>
      <c r="Q41" s="44">
        <f t="shared" si="14"/>
        <v>-20.5</v>
      </c>
      <c r="R41" s="66">
        <f t="shared" si="15"/>
        <v>20.5</v>
      </c>
      <c r="S41" s="62">
        <f t="shared" si="16"/>
        <v>420.25</v>
      </c>
      <c r="T41" s="75">
        <f t="shared" si="17"/>
        <v>0.41</v>
      </c>
      <c r="V41" s="42"/>
      <c r="W41" s="42"/>
      <c r="X41" s="42"/>
      <c r="Y41" s="42"/>
      <c r="Z41" s="42"/>
      <c r="AA41" s="42"/>
      <c r="AB41" s="42"/>
      <c r="AC41" s="42"/>
      <c r="AD41" s="42"/>
      <c r="AE41" s="42"/>
      <c r="AF41" s="42"/>
      <c r="AG41" s="42"/>
      <c r="AH41" s="42"/>
      <c r="AI41" s="42"/>
      <c r="AJ41" s="42"/>
    </row>
    <row r="42" spans="1:36" s="20" customFormat="1" ht="15" thickBot="1">
      <c r="A42" s="23">
        <v>18</v>
      </c>
      <c r="B42" s="28" t="s">
        <v>17</v>
      </c>
      <c r="C42" s="22">
        <f>AVERAGE(B40:B41)</f>
        <v>60.5</v>
      </c>
      <c r="D42" s="76">
        <f t="shared" si="1"/>
        <v>60.5</v>
      </c>
      <c r="E42" s="44"/>
      <c r="F42" s="78">
        <f>AVERAGE(F27:F41)</f>
        <v>13.633333333333333</v>
      </c>
      <c r="G42" s="79">
        <f>AVERAGE(G27:G41)</f>
        <v>254.38333333333333</v>
      </c>
      <c r="H42" s="80">
        <f>AVERAGE(H27:H41)</f>
        <v>0.2362596796162493</v>
      </c>
      <c r="I42" s="31">
        <f>AVERAGE(B39:B41)</f>
        <v>67.666666666666671</v>
      </c>
      <c r="J42" s="76">
        <f t="shared" si="7"/>
        <v>67.666666666666671</v>
      </c>
      <c r="K42" s="46"/>
      <c r="L42" s="78">
        <f>AVERAGE(L28:L41)</f>
        <v>14.857142857142861</v>
      </c>
      <c r="M42" s="79">
        <f>AVERAGE(M28:M41)</f>
        <v>299.84126984126988</v>
      </c>
      <c r="N42" s="80">
        <f>AVERAGE(N28:N41)</f>
        <v>0.25374135105123391</v>
      </c>
      <c r="O42" s="22">
        <f t="shared" si="12"/>
        <v>67.75</v>
      </c>
      <c r="P42" s="76">
        <f t="shared" si="13"/>
        <v>67.75</v>
      </c>
      <c r="Q42" s="45"/>
      <c r="R42" s="81">
        <f>AVERAGE(R29:R41)</f>
        <v>16.134615384615383</v>
      </c>
      <c r="S42" s="79">
        <f>AVERAGE(S29:S41)</f>
        <v>355.24519230769232</v>
      </c>
      <c r="T42" s="80">
        <f>AVERAGE(T29:T41)</f>
        <v>0.28065817716953434</v>
      </c>
      <c r="V42" s="42"/>
      <c r="W42" s="42"/>
      <c r="X42" s="42"/>
      <c r="Y42" s="42"/>
      <c r="Z42" s="42"/>
      <c r="AA42" s="42"/>
      <c r="AB42" s="42"/>
      <c r="AC42" s="42"/>
      <c r="AD42" s="42"/>
      <c r="AE42" s="42"/>
      <c r="AF42" s="42"/>
      <c r="AG42" s="42"/>
      <c r="AH42" s="42"/>
      <c r="AI42" s="42"/>
      <c r="AJ42" s="42"/>
    </row>
    <row r="43" spans="1:36" ht="15.75" customHeight="1" thickBot="1">
      <c r="C43" s="83" t="s">
        <v>16</v>
      </c>
      <c r="D43" s="84"/>
      <c r="E43" s="35"/>
      <c r="F43" s="32" t="s">
        <v>6</v>
      </c>
      <c r="G43" s="29" t="s">
        <v>7</v>
      </c>
      <c r="H43" s="82" t="s">
        <v>8</v>
      </c>
      <c r="I43" s="85" t="s">
        <v>16</v>
      </c>
      <c r="J43" s="85"/>
      <c r="K43" s="34"/>
      <c r="L43" s="25" t="s">
        <v>6</v>
      </c>
      <c r="M43" s="29" t="s">
        <v>7</v>
      </c>
      <c r="N43" s="53" t="s">
        <v>8</v>
      </c>
      <c r="O43" s="86" t="s">
        <v>16</v>
      </c>
      <c r="P43" s="87"/>
      <c r="Q43" s="24"/>
      <c r="R43" s="38" t="s">
        <v>6</v>
      </c>
      <c r="S43" s="39" t="s">
        <v>7</v>
      </c>
      <c r="T43" s="40" t="s">
        <v>8</v>
      </c>
      <c r="V43" s="9"/>
      <c r="W43" s="9"/>
      <c r="X43" s="9"/>
      <c r="Y43" s="9"/>
      <c r="Z43" s="9"/>
      <c r="AA43" s="9"/>
      <c r="AB43" s="9"/>
      <c r="AC43" s="9"/>
      <c r="AD43" s="9"/>
      <c r="AE43" s="9"/>
      <c r="AF43" s="9"/>
      <c r="AG43" s="9"/>
      <c r="AH43" s="9"/>
      <c r="AI43" s="9"/>
      <c r="AJ43" s="9"/>
    </row>
    <row r="44" spans="1:36">
      <c r="U44" s="26"/>
      <c r="V44" s="9"/>
      <c r="W44" s="9"/>
      <c r="X44" s="9"/>
      <c r="Y44" s="9"/>
      <c r="Z44" s="9"/>
      <c r="AA44" s="9"/>
      <c r="AB44" s="9"/>
      <c r="AC44" s="9"/>
      <c r="AD44" s="9"/>
      <c r="AE44" s="9"/>
      <c r="AF44" s="9"/>
      <c r="AG44" s="9"/>
      <c r="AH44" s="9"/>
      <c r="AI44" s="9"/>
      <c r="AJ44" s="9"/>
    </row>
    <row r="45" spans="1:36">
      <c r="U45" s="26"/>
      <c r="V45" s="9"/>
      <c r="W45" s="9"/>
      <c r="X45" s="9"/>
      <c r="Y45" s="9"/>
      <c r="Z45" s="9"/>
      <c r="AA45" s="9"/>
      <c r="AB45" s="9"/>
      <c r="AC45" s="9"/>
      <c r="AD45" s="9"/>
      <c r="AE45" s="9"/>
      <c r="AF45" s="9"/>
      <c r="AG45" s="9"/>
      <c r="AH45" s="9"/>
      <c r="AI45" s="9"/>
      <c r="AJ45" s="9"/>
    </row>
    <row r="46" spans="1:36" ht="13.8" thickBot="1">
      <c r="P46" s="2"/>
    </row>
    <row r="47" spans="1:36">
      <c r="C47" s="58" t="s">
        <v>14</v>
      </c>
      <c r="D47" s="4"/>
      <c r="E47" s="4"/>
      <c r="F47" s="4"/>
      <c r="G47" s="4"/>
      <c r="H47" s="4"/>
      <c r="I47" s="4"/>
      <c r="J47" s="57"/>
      <c r="K47"/>
      <c r="L47"/>
      <c r="M47"/>
      <c r="N47"/>
      <c r="O47"/>
      <c r="P47"/>
      <c r="Q47"/>
      <c r="R47"/>
      <c r="S47"/>
      <c r="T47"/>
      <c r="U47" s="9"/>
      <c r="V47" s="9"/>
      <c r="W47" s="9"/>
      <c r="X47" s="9"/>
      <c r="Y47" s="3"/>
      <c r="AC47" s="3"/>
      <c r="AE47" s="9"/>
      <c r="AF47" s="9"/>
    </row>
    <row r="48" spans="1:36" ht="14.4">
      <c r="C48" s="89" t="s">
        <v>20</v>
      </c>
      <c r="D48" s="90"/>
      <c r="E48" s="89" t="s">
        <v>21</v>
      </c>
      <c r="F48" s="90"/>
      <c r="G48" s="89" t="s">
        <v>22</v>
      </c>
      <c r="H48" s="90"/>
      <c r="I48" s="89" t="s">
        <v>23</v>
      </c>
      <c r="J48" s="90"/>
      <c r="K48"/>
      <c r="L48"/>
      <c r="M48"/>
      <c r="N48"/>
      <c r="O48"/>
      <c r="P48"/>
      <c r="Q48"/>
      <c r="R48"/>
      <c r="S48"/>
      <c r="T48"/>
      <c r="U48" s="9"/>
      <c r="V48" s="9"/>
      <c r="W48" s="9"/>
      <c r="X48" s="9"/>
      <c r="Y48" s="3"/>
      <c r="AC48" s="3"/>
      <c r="AE48" s="9"/>
      <c r="AF48" s="9"/>
    </row>
    <row r="49" spans="1:32" ht="40.200000000000003" thickBot="1">
      <c r="A49" s="17" t="s">
        <v>0</v>
      </c>
      <c r="B49" s="18" t="s">
        <v>15</v>
      </c>
      <c r="C49" s="48" t="s">
        <v>19</v>
      </c>
      <c r="D49" s="49" t="s">
        <v>25</v>
      </c>
      <c r="E49" s="48" t="s">
        <v>19</v>
      </c>
      <c r="F49" s="49" t="s">
        <v>13</v>
      </c>
      <c r="G49" s="48" t="s">
        <v>19</v>
      </c>
      <c r="H49" s="49" t="s">
        <v>13</v>
      </c>
      <c r="I49" s="48" t="s">
        <v>19</v>
      </c>
      <c r="J49" s="27" t="s">
        <v>13</v>
      </c>
      <c r="K49"/>
      <c r="L49"/>
      <c r="M49"/>
      <c r="N49"/>
      <c r="O49"/>
      <c r="P49"/>
      <c r="Q49"/>
      <c r="R49"/>
      <c r="S49"/>
      <c r="T49"/>
      <c r="U49" s="9"/>
      <c r="V49" s="9"/>
      <c r="W49" s="9"/>
      <c r="X49" s="9"/>
      <c r="Y49" s="3"/>
      <c r="AC49" s="3"/>
      <c r="AE49" s="9"/>
      <c r="AF49" s="9"/>
    </row>
    <row r="50" spans="1:32" s="20" customFormat="1" ht="13.8" thickTop="1">
      <c r="A50" s="20">
        <v>1</v>
      </c>
      <c r="B50" s="50">
        <v>88</v>
      </c>
      <c r="C50" s="51">
        <f>B50</f>
        <v>88</v>
      </c>
      <c r="D50"/>
      <c r="E50" s="51">
        <f>B50</f>
        <v>88</v>
      </c>
      <c r="F50"/>
      <c r="G50" s="21">
        <f>B50</f>
        <v>88</v>
      </c>
      <c r="H50"/>
      <c r="I50" s="21">
        <f>B50</f>
        <v>88</v>
      </c>
      <c r="J50"/>
      <c r="K50" s="54"/>
      <c r="L50"/>
      <c r="M50"/>
      <c r="N50"/>
      <c r="O50"/>
      <c r="P50"/>
      <c r="Q50"/>
      <c r="R50"/>
      <c r="S50"/>
      <c r="T50"/>
      <c r="U50" s="42"/>
      <c r="V50" s="42"/>
      <c r="W50" s="42"/>
      <c r="X50" s="42"/>
      <c r="AE50" s="42"/>
      <c r="AF50" s="42"/>
    </row>
    <row r="51" spans="1:32" s="20" customFormat="1">
      <c r="A51" s="20">
        <v>2</v>
      </c>
      <c r="B51" s="20">
        <v>44</v>
      </c>
      <c r="C51" s="51">
        <f>0.4*B50+(1-0.4)*C50</f>
        <v>88</v>
      </c>
      <c r="D51" s="76">
        <f>C51</f>
        <v>88</v>
      </c>
      <c r="E51" s="51">
        <f>0.5*B50+(1-0.5)*E50</f>
        <v>88</v>
      </c>
      <c r="F51" s="76">
        <f>E51</f>
        <v>88</v>
      </c>
      <c r="G51" s="22">
        <f>0.6*B50+(1-0.6)*G50</f>
        <v>88</v>
      </c>
      <c r="H51" s="76">
        <f>G51</f>
        <v>88</v>
      </c>
      <c r="I51" s="22">
        <f>0.7*B50+(1-0.7)*I50</f>
        <v>88</v>
      </c>
      <c r="J51" s="76">
        <f>I51</f>
        <v>88</v>
      </c>
      <c r="K51" s="54"/>
      <c r="L51"/>
      <c r="M51"/>
      <c r="N51"/>
      <c r="O51"/>
      <c r="P51"/>
      <c r="Q51"/>
      <c r="R51"/>
      <c r="S51"/>
      <c r="T51"/>
      <c r="U51" s="42"/>
      <c r="V51" s="42"/>
      <c r="W51" s="42"/>
      <c r="X51" s="42"/>
      <c r="AE51" s="42"/>
      <c r="AF51" s="42"/>
    </row>
    <row r="52" spans="1:32" s="20" customFormat="1">
      <c r="A52" s="20">
        <v>3</v>
      </c>
      <c r="B52" s="20">
        <v>60</v>
      </c>
      <c r="C52" s="51">
        <f t="shared" ref="C52:C67" si="18">0.4*B51+(1-0.4)*C51</f>
        <v>70.400000000000006</v>
      </c>
      <c r="D52" s="76">
        <f t="shared" ref="D52:D66" si="19">C52</f>
        <v>70.400000000000006</v>
      </c>
      <c r="E52" s="51">
        <f t="shared" ref="E52:E67" si="20">0.5*B51+(1-0.5)*E51</f>
        <v>66</v>
      </c>
      <c r="F52" s="76">
        <f t="shared" ref="F52:F66" si="21">E52</f>
        <v>66</v>
      </c>
      <c r="G52" s="22">
        <f t="shared" ref="G52:G67" si="22">0.6*B51+(1-0.6)*G51</f>
        <v>61.6</v>
      </c>
      <c r="H52" s="76">
        <f t="shared" ref="H52:H66" si="23">G52</f>
        <v>61.6</v>
      </c>
      <c r="I52" s="22">
        <f t="shared" ref="I52:I67" si="24">0.7*B51+(1-0.7)*I51</f>
        <v>57.2</v>
      </c>
      <c r="J52" s="76">
        <f t="shared" ref="J52:J66" si="25">I52</f>
        <v>57.2</v>
      </c>
      <c r="K52" s="54"/>
      <c r="L52"/>
      <c r="M52"/>
      <c r="N52"/>
      <c r="O52"/>
      <c r="P52"/>
      <c r="Q52"/>
      <c r="R52"/>
      <c r="S52"/>
      <c r="T52"/>
      <c r="U52" s="42"/>
      <c r="V52" s="42"/>
      <c r="W52" s="42"/>
      <c r="X52" s="42"/>
      <c r="AE52" s="42"/>
      <c r="AF52" s="42"/>
    </row>
    <row r="53" spans="1:32" s="20" customFormat="1">
      <c r="A53" s="20">
        <v>4</v>
      </c>
      <c r="B53" s="20">
        <v>56</v>
      </c>
      <c r="C53" s="51">
        <f t="shared" si="18"/>
        <v>66.240000000000009</v>
      </c>
      <c r="D53" s="76">
        <f t="shared" si="19"/>
        <v>66.240000000000009</v>
      </c>
      <c r="E53" s="51">
        <f t="shared" si="20"/>
        <v>63</v>
      </c>
      <c r="F53" s="76">
        <f t="shared" si="21"/>
        <v>63</v>
      </c>
      <c r="G53" s="22">
        <f t="shared" si="22"/>
        <v>60.64</v>
      </c>
      <c r="H53" s="76">
        <f t="shared" si="23"/>
        <v>60.64</v>
      </c>
      <c r="I53" s="22">
        <f t="shared" si="24"/>
        <v>59.160000000000004</v>
      </c>
      <c r="J53" s="76">
        <f t="shared" si="25"/>
        <v>59.160000000000004</v>
      </c>
      <c r="K53" s="54"/>
      <c r="L53"/>
      <c r="M53"/>
      <c r="N53"/>
      <c r="O53"/>
      <c r="P53"/>
      <c r="Q53"/>
      <c r="R53"/>
      <c r="S53"/>
      <c r="T53"/>
      <c r="U53" s="42"/>
      <c r="V53" s="42"/>
      <c r="W53" s="42"/>
      <c r="X53" s="42"/>
      <c r="AE53" s="42"/>
      <c r="AF53" s="42"/>
    </row>
    <row r="54" spans="1:32" s="20" customFormat="1">
      <c r="A54" s="20">
        <v>5</v>
      </c>
      <c r="B54" s="20">
        <v>70</v>
      </c>
      <c r="C54" s="51">
        <f t="shared" si="18"/>
        <v>62.144000000000005</v>
      </c>
      <c r="D54" s="76">
        <f t="shared" si="19"/>
        <v>62.144000000000005</v>
      </c>
      <c r="E54" s="51">
        <f t="shared" si="20"/>
        <v>59.5</v>
      </c>
      <c r="F54" s="76">
        <f t="shared" si="21"/>
        <v>59.5</v>
      </c>
      <c r="G54" s="22">
        <f t="shared" si="22"/>
        <v>57.856000000000002</v>
      </c>
      <c r="H54" s="76">
        <f t="shared" si="23"/>
        <v>57.856000000000002</v>
      </c>
      <c r="I54" s="22">
        <f t="shared" si="24"/>
        <v>56.948</v>
      </c>
      <c r="J54" s="76">
        <f t="shared" si="25"/>
        <v>56.948</v>
      </c>
      <c r="K54" s="54"/>
      <c r="L54"/>
      <c r="M54"/>
      <c r="N54"/>
      <c r="O54"/>
      <c r="P54"/>
      <c r="Q54"/>
      <c r="R54"/>
      <c r="S54"/>
      <c r="T54"/>
      <c r="U54" s="42"/>
      <c r="V54" s="42"/>
      <c r="W54" s="42"/>
      <c r="X54" s="42"/>
      <c r="AE54" s="42"/>
      <c r="AF54" s="42"/>
    </row>
    <row r="55" spans="1:32" s="20" customFormat="1">
      <c r="A55" s="20">
        <v>6</v>
      </c>
      <c r="B55" s="20">
        <v>91</v>
      </c>
      <c r="C55" s="51">
        <f t="shared" si="18"/>
        <v>65.2864</v>
      </c>
      <c r="D55" s="76">
        <f t="shared" si="19"/>
        <v>65.2864</v>
      </c>
      <c r="E55" s="51">
        <f t="shared" si="20"/>
        <v>64.75</v>
      </c>
      <c r="F55" s="76">
        <f t="shared" si="21"/>
        <v>64.75</v>
      </c>
      <c r="G55" s="22">
        <f t="shared" si="22"/>
        <v>65.142400000000009</v>
      </c>
      <c r="H55" s="76">
        <f t="shared" si="23"/>
        <v>65.142400000000009</v>
      </c>
      <c r="I55" s="22">
        <f t="shared" si="24"/>
        <v>66.084400000000002</v>
      </c>
      <c r="J55" s="76">
        <f t="shared" si="25"/>
        <v>66.084400000000002</v>
      </c>
      <c r="K55" s="54"/>
      <c r="L55"/>
      <c r="M55"/>
      <c r="N55"/>
      <c r="O55"/>
      <c r="P55"/>
      <c r="Q55"/>
      <c r="R55"/>
      <c r="S55"/>
      <c r="T55"/>
      <c r="U55" s="42"/>
      <c r="V55" s="42"/>
      <c r="W55" s="42"/>
      <c r="X55" s="42"/>
      <c r="AE55" s="42"/>
      <c r="AF55" s="42"/>
    </row>
    <row r="56" spans="1:32" s="20" customFormat="1">
      <c r="A56" s="20">
        <v>7</v>
      </c>
      <c r="B56" s="20">
        <v>54</v>
      </c>
      <c r="C56" s="51">
        <f t="shared" si="18"/>
        <v>75.571839999999995</v>
      </c>
      <c r="D56" s="76">
        <f t="shared" si="19"/>
        <v>75.571839999999995</v>
      </c>
      <c r="E56" s="51">
        <f t="shared" si="20"/>
        <v>77.875</v>
      </c>
      <c r="F56" s="76">
        <f t="shared" si="21"/>
        <v>77.875</v>
      </c>
      <c r="G56" s="22">
        <f t="shared" si="22"/>
        <v>80.656959999999998</v>
      </c>
      <c r="H56" s="76">
        <f t="shared" si="23"/>
        <v>80.656959999999998</v>
      </c>
      <c r="I56" s="22">
        <f t="shared" si="24"/>
        <v>83.525319999999994</v>
      </c>
      <c r="J56" s="76">
        <f t="shared" si="25"/>
        <v>83.525319999999994</v>
      </c>
      <c r="K56" s="54"/>
      <c r="L56"/>
      <c r="M56"/>
      <c r="N56"/>
      <c r="O56"/>
      <c r="P56"/>
      <c r="Q56"/>
      <c r="R56"/>
      <c r="S56"/>
      <c r="T56"/>
      <c r="U56" s="42"/>
      <c r="V56" s="42"/>
      <c r="W56" s="42"/>
      <c r="X56" s="42"/>
      <c r="AE56" s="42"/>
      <c r="AF56" s="42"/>
    </row>
    <row r="57" spans="1:32" s="20" customFormat="1">
      <c r="A57" s="20">
        <v>8</v>
      </c>
      <c r="B57" s="20">
        <v>60</v>
      </c>
      <c r="C57" s="51">
        <f t="shared" si="18"/>
        <v>66.943104000000005</v>
      </c>
      <c r="D57" s="76">
        <f t="shared" si="19"/>
        <v>66.943104000000005</v>
      </c>
      <c r="E57" s="51">
        <f t="shared" si="20"/>
        <v>65.9375</v>
      </c>
      <c r="F57" s="76">
        <f t="shared" si="21"/>
        <v>65.9375</v>
      </c>
      <c r="G57" s="22">
        <f t="shared" si="22"/>
        <v>64.662784000000002</v>
      </c>
      <c r="H57" s="76">
        <f t="shared" si="23"/>
        <v>64.662784000000002</v>
      </c>
      <c r="I57" s="22">
        <f t="shared" si="24"/>
        <v>62.857596000000001</v>
      </c>
      <c r="J57" s="76">
        <f t="shared" si="25"/>
        <v>62.857596000000001</v>
      </c>
      <c r="K57" s="54"/>
      <c r="L57"/>
      <c r="M57"/>
      <c r="N57"/>
      <c r="O57"/>
      <c r="P57"/>
      <c r="Q57"/>
      <c r="R57"/>
      <c r="S57"/>
      <c r="T57"/>
      <c r="U57" s="42"/>
      <c r="V57" s="42"/>
      <c r="W57" s="42"/>
      <c r="X57" s="42"/>
      <c r="AE57" s="42"/>
      <c r="AF57" s="42"/>
    </row>
    <row r="58" spans="1:32" s="20" customFormat="1">
      <c r="A58" s="20">
        <v>9</v>
      </c>
      <c r="B58" s="20">
        <v>48</v>
      </c>
      <c r="C58" s="51">
        <f t="shared" si="18"/>
        <v>64.165862400000009</v>
      </c>
      <c r="D58" s="76">
        <f t="shared" si="19"/>
        <v>64.165862400000009</v>
      </c>
      <c r="E58" s="51">
        <f t="shared" si="20"/>
        <v>62.96875</v>
      </c>
      <c r="F58" s="76">
        <f t="shared" si="21"/>
        <v>62.96875</v>
      </c>
      <c r="G58" s="22">
        <f t="shared" si="22"/>
        <v>61.865113600000001</v>
      </c>
      <c r="H58" s="76">
        <f t="shared" si="23"/>
        <v>61.865113600000001</v>
      </c>
      <c r="I58" s="22">
        <f t="shared" si="24"/>
        <v>60.857278800000003</v>
      </c>
      <c r="J58" s="76">
        <f t="shared" si="25"/>
        <v>60.857278800000003</v>
      </c>
      <c r="K58" s="54"/>
      <c r="L58"/>
      <c r="M58"/>
      <c r="N58"/>
      <c r="O58"/>
      <c r="P58"/>
      <c r="Q58"/>
      <c r="R58"/>
      <c r="S58"/>
      <c r="T58"/>
      <c r="U58" s="42"/>
      <c r="V58" s="42"/>
      <c r="W58" s="42"/>
      <c r="X58" s="42"/>
      <c r="AE58" s="42"/>
      <c r="AF58" s="42"/>
    </row>
    <row r="59" spans="1:32" s="20" customFormat="1">
      <c r="A59" s="20">
        <v>10</v>
      </c>
      <c r="B59" s="20">
        <v>35</v>
      </c>
      <c r="C59" s="51">
        <f t="shared" si="18"/>
        <v>57.699517440000008</v>
      </c>
      <c r="D59" s="76">
        <f t="shared" si="19"/>
        <v>57.699517440000008</v>
      </c>
      <c r="E59" s="51">
        <f t="shared" si="20"/>
        <v>55.484375</v>
      </c>
      <c r="F59" s="76">
        <f t="shared" si="21"/>
        <v>55.484375</v>
      </c>
      <c r="G59" s="22">
        <f t="shared" si="22"/>
        <v>53.54604544</v>
      </c>
      <c r="H59" s="76">
        <f t="shared" si="23"/>
        <v>53.54604544</v>
      </c>
      <c r="I59" s="22">
        <f t="shared" si="24"/>
        <v>51.857183640000002</v>
      </c>
      <c r="J59" s="76">
        <f t="shared" si="25"/>
        <v>51.857183640000002</v>
      </c>
      <c r="K59" s="54"/>
      <c r="L59"/>
      <c r="M59"/>
      <c r="N59"/>
      <c r="O59"/>
      <c r="P59"/>
      <c r="Q59"/>
      <c r="R59"/>
      <c r="S59"/>
      <c r="T59"/>
      <c r="U59" s="42"/>
      <c r="V59" s="42"/>
      <c r="W59" s="42"/>
      <c r="X59" s="42"/>
      <c r="AE59" s="42"/>
      <c r="AF59" s="42"/>
    </row>
    <row r="60" spans="1:32" s="20" customFormat="1">
      <c r="A60" s="20">
        <v>11</v>
      </c>
      <c r="B60" s="20">
        <v>49</v>
      </c>
      <c r="C60" s="51">
        <f t="shared" si="18"/>
        <v>48.619710464000001</v>
      </c>
      <c r="D60" s="76">
        <f t="shared" si="19"/>
        <v>48.619710464000001</v>
      </c>
      <c r="E60" s="51">
        <f t="shared" si="20"/>
        <v>45.2421875</v>
      </c>
      <c r="F60" s="76">
        <f t="shared" si="21"/>
        <v>45.2421875</v>
      </c>
      <c r="G60" s="22">
        <f t="shared" si="22"/>
        <v>42.418418176000003</v>
      </c>
      <c r="H60" s="76">
        <f t="shared" si="23"/>
        <v>42.418418176000003</v>
      </c>
      <c r="I60" s="22">
        <f t="shared" si="24"/>
        <v>40.057155092000002</v>
      </c>
      <c r="J60" s="76">
        <f t="shared" si="25"/>
        <v>40.057155092000002</v>
      </c>
      <c r="K60" s="54"/>
      <c r="L60"/>
      <c r="M60"/>
      <c r="N60"/>
      <c r="O60"/>
      <c r="P60"/>
      <c r="Q60"/>
      <c r="R60"/>
      <c r="S60"/>
      <c r="T60"/>
      <c r="U60" s="42"/>
      <c r="V60" s="42"/>
      <c r="W60" s="42"/>
      <c r="X60" s="42"/>
      <c r="AE60" s="42"/>
      <c r="AF60" s="42"/>
    </row>
    <row r="61" spans="1:32" s="20" customFormat="1">
      <c r="A61" s="20">
        <v>12</v>
      </c>
      <c r="B61" s="20">
        <v>44</v>
      </c>
      <c r="C61" s="51">
        <f t="shared" si="18"/>
        <v>48.771826278399999</v>
      </c>
      <c r="D61" s="76">
        <f t="shared" si="19"/>
        <v>48.771826278399999</v>
      </c>
      <c r="E61" s="51">
        <f t="shared" si="20"/>
        <v>47.12109375</v>
      </c>
      <c r="F61" s="76">
        <f t="shared" si="21"/>
        <v>47.12109375</v>
      </c>
      <c r="G61" s="22">
        <f t="shared" si="22"/>
        <v>46.367367270399996</v>
      </c>
      <c r="H61" s="76">
        <f t="shared" si="23"/>
        <v>46.367367270399996</v>
      </c>
      <c r="I61" s="22">
        <f t="shared" si="24"/>
        <v>46.317146527600002</v>
      </c>
      <c r="J61" s="76">
        <f t="shared" si="25"/>
        <v>46.317146527600002</v>
      </c>
      <c r="K61" s="54"/>
      <c r="L61"/>
      <c r="M61"/>
      <c r="N61"/>
      <c r="O61"/>
      <c r="P61"/>
      <c r="Q61"/>
      <c r="R61"/>
      <c r="S61"/>
      <c r="T61"/>
      <c r="U61" s="42"/>
      <c r="V61" s="42"/>
      <c r="W61" s="42"/>
      <c r="X61" s="42"/>
      <c r="AE61" s="42"/>
      <c r="AF61" s="42"/>
    </row>
    <row r="62" spans="1:32" s="20" customFormat="1">
      <c r="A62" s="20">
        <v>13</v>
      </c>
      <c r="B62" s="20">
        <v>61</v>
      </c>
      <c r="C62" s="51">
        <f t="shared" si="18"/>
        <v>46.863095767040001</v>
      </c>
      <c r="D62" s="76">
        <f t="shared" si="19"/>
        <v>46.863095767040001</v>
      </c>
      <c r="E62" s="51">
        <f t="shared" si="20"/>
        <v>45.560546875</v>
      </c>
      <c r="F62" s="76">
        <f t="shared" si="21"/>
        <v>45.560546875</v>
      </c>
      <c r="G62" s="22">
        <f t="shared" si="22"/>
        <v>44.946946908160001</v>
      </c>
      <c r="H62" s="76">
        <f t="shared" si="23"/>
        <v>44.946946908160001</v>
      </c>
      <c r="I62" s="22">
        <f t="shared" si="24"/>
        <v>44.695143958279999</v>
      </c>
      <c r="J62" s="76">
        <f t="shared" si="25"/>
        <v>44.695143958279999</v>
      </c>
      <c r="K62" s="54"/>
      <c r="L62"/>
      <c r="M62"/>
      <c r="N62"/>
      <c r="O62"/>
      <c r="P62"/>
      <c r="Q62"/>
      <c r="R62"/>
      <c r="S62"/>
      <c r="T62"/>
      <c r="U62" s="42"/>
      <c r="V62" s="42"/>
      <c r="W62" s="42"/>
      <c r="X62" s="42"/>
      <c r="AE62" s="42"/>
      <c r="AF62" s="42"/>
    </row>
    <row r="63" spans="1:32" s="20" customFormat="1">
      <c r="A63" s="20">
        <v>14</v>
      </c>
      <c r="B63" s="20">
        <v>68</v>
      </c>
      <c r="C63" s="51">
        <f t="shared" si="18"/>
        <v>52.517857460224</v>
      </c>
      <c r="D63" s="76">
        <f t="shared" si="19"/>
        <v>52.517857460224</v>
      </c>
      <c r="E63" s="51">
        <f t="shared" si="20"/>
        <v>53.2802734375</v>
      </c>
      <c r="F63" s="76">
        <f t="shared" si="21"/>
        <v>53.2802734375</v>
      </c>
      <c r="G63" s="22">
        <f t="shared" si="22"/>
        <v>54.578778763263998</v>
      </c>
      <c r="H63" s="76">
        <f t="shared" si="23"/>
        <v>54.578778763263998</v>
      </c>
      <c r="I63" s="22">
        <f t="shared" si="24"/>
        <v>56.108543187483995</v>
      </c>
      <c r="J63" s="76">
        <f t="shared" si="25"/>
        <v>56.108543187483995</v>
      </c>
      <c r="K63" s="54"/>
      <c r="L63"/>
      <c r="M63"/>
      <c r="N63"/>
      <c r="O63"/>
      <c r="P63"/>
      <c r="Q63"/>
      <c r="R63"/>
      <c r="S63"/>
      <c r="T63"/>
      <c r="U63" s="42"/>
      <c r="V63" s="42"/>
      <c r="W63" s="42"/>
      <c r="X63" s="42"/>
      <c r="AE63" s="42"/>
      <c r="AF63" s="42"/>
    </row>
    <row r="64" spans="1:32" s="20" customFormat="1">
      <c r="A64" s="20">
        <v>15</v>
      </c>
      <c r="B64" s="20">
        <v>82</v>
      </c>
      <c r="C64" s="51">
        <f t="shared" si="18"/>
        <v>58.710714476134399</v>
      </c>
      <c r="D64" s="76">
        <f t="shared" si="19"/>
        <v>58.710714476134399</v>
      </c>
      <c r="E64" s="51">
        <f t="shared" si="20"/>
        <v>60.64013671875</v>
      </c>
      <c r="F64" s="76">
        <f t="shared" si="21"/>
        <v>60.64013671875</v>
      </c>
      <c r="G64" s="22">
        <f t="shared" si="22"/>
        <v>62.631511505305596</v>
      </c>
      <c r="H64" s="76">
        <f t="shared" si="23"/>
        <v>62.631511505305596</v>
      </c>
      <c r="I64" s="22">
        <f t="shared" si="24"/>
        <v>64.432562956245192</v>
      </c>
      <c r="J64" s="76">
        <f t="shared" si="25"/>
        <v>64.432562956245192</v>
      </c>
      <c r="K64" s="54"/>
      <c r="L64"/>
      <c r="M64"/>
      <c r="N64"/>
      <c r="O64"/>
      <c r="P64"/>
      <c r="Q64"/>
      <c r="R64"/>
      <c r="S64"/>
      <c r="T64"/>
      <c r="U64" s="42"/>
      <c r="V64" s="42"/>
      <c r="W64" s="42"/>
      <c r="X64" s="42"/>
      <c r="AE64" s="42"/>
    </row>
    <row r="65" spans="1:29" s="20" customFormat="1">
      <c r="A65" s="20">
        <v>16</v>
      </c>
      <c r="B65" s="20">
        <v>71</v>
      </c>
      <c r="C65" s="51">
        <f t="shared" si="18"/>
        <v>68.026428685680642</v>
      </c>
      <c r="D65" s="76">
        <f t="shared" si="19"/>
        <v>68.026428685680642</v>
      </c>
      <c r="E65" s="51">
        <f t="shared" si="20"/>
        <v>71.320068359375</v>
      </c>
      <c r="F65" s="76">
        <f t="shared" si="21"/>
        <v>71.320068359375</v>
      </c>
      <c r="G65" s="22">
        <f t="shared" si="22"/>
        <v>74.252604602122233</v>
      </c>
      <c r="H65" s="76">
        <f t="shared" si="23"/>
        <v>74.252604602122233</v>
      </c>
      <c r="I65" s="22">
        <f t="shared" si="24"/>
        <v>76.729768886873558</v>
      </c>
      <c r="J65" s="76">
        <f t="shared" si="25"/>
        <v>76.729768886873558</v>
      </c>
      <c r="K65" s="54"/>
      <c r="L65"/>
      <c r="M65"/>
      <c r="N65"/>
      <c r="O65"/>
      <c r="P65"/>
      <c r="Q65"/>
      <c r="R65"/>
      <c r="S65"/>
      <c r="T65"/>
      <c r="U65" s="42"/>
      <c r="V65" s="42"/>
      <c r="W65" s="42"/>
      <c r="X65" s="42"/>
    </row>
    <row r="66" spans="1:29" s="20" customFormat="1" ht="13.8" thickBot="1">
      <c r="A66" s="20">
        <v>17</v>
      </c>
      <c r="B66" s="20">
        <v>50</v>
      </c>
      <c r="C66" s="51">
        <f t="shared" si="18"/>
        <v>69.215857211408391</v>
      </c>
      <c r="D66" s="76">
        <f t="shared" si="19"/>
        <v>69.215857211408391</v>
      </c>
      <c r="E66" s="51">
        <f t="shared" si="20"/>
        <v>71.1600341796875</v>
      </c>
      <c r="F66" s="76">
        <f t="shared" si="21"/>
        <v>71.1600341796875</v>
      </c>
      <c r="G66" s="22">
        <f t="shared" si="22"/>
        <v>72.301041840848896</v>
      </c>
      <c r="H66" s="76">
        <f t="shared" si="23"/>
        <v>72.301041840848896</v>
      </c>
      <c r="I66" s="22">
        <f t="shared" si="24"/>
        <v>72.718930666062064</v>
      </c>
      <c r="J66" s="76">
        <f t="shared" si="25"/>
        <v>72.718930666062064</v>
      </c>
      <c r="K66" s="54"/>
      <c r="L66"/>
      <c r="M66"/>
      <c r="N66"/>
      <c r="O66"/>
      <c r="P66"/>
      <c r="Q66"/>
      <c r="R66"/>
      <c r="S66"/>
      <c r="T66"/>
      <c r="U66" s="42"/>
      <c r="V66" s="42"/>
      <c r="W66" s="42"/>
      <c r="X66" s="42"/>
    </row>
    <row r="67" spans="1:29" s="20" customFormat="1" ht="13.8" thickBot="1">
      <c r="A67" s="23">
        <v>18</v>
      </c>
      <c r="B67" s="23" t="s">
        <v>17</v>
      </c>
      <c r="C67" s="51">
        <f t="shared" si="18"/>
        <v>61.529514326845032</v>
      </c>
      <c r="D67" s="76"/>
      <c r="E67" s="51">
        <f t="shared" si="20"/>
        <v>60.58001708984375</v>
      </c>
      <c r="F67" s="77"/>
      <c r="G67" s="22">
        <f t="shared" si="22"/>
        <v>58.920416736339561</v>
      </c>
      <c r="H67" s="55"/>
      <c r="I67" s="22">
        <f t="shared" si="24"/>
        <v>56.815679199818618</v>
      </c>
      <c r="J67" s="56"/>
      <c r="K67"/>
      <c r="L67"/>
      <c r="M67"/>
      <c r="N67"/>
      <c r="O67"/>
      <c r="P67"/>
      <c r="Q67"/>
      <c r="R67"/>
      <c r="S67"/>
      <c r="T67"/>
      <c r="U67" s="42"/>
      <c r="V67" s="42"/>
      <c r="W67" s="42"/>
      <c r="X67" s="42"/>
    </row>
    <row r="68" spans="1:29" ht="13.8" thickBot="1">
      <c r="B68" s="9"/>
      <c r="C68" s="91" t="s">
        <v>16</v>
      </c>
      <c r="D68" s="92"/>
      <c r="E68" s="93" t="s">
        <v>16</v>
      </c>
      <c r="F68" s="94"/>
      <c r="G68" s="93" t="s">
        <v>16</v>
      </c>
      <c r="H68" s="94"/>
      <c r="I68" s="93" t="s">
        <v>16</v>
      </c>
      <c r="J68" s="95"/>
      <c r="K68"/>
      <c r="L68"/>
      <c r="M68"/>
      <c r="N68"/>
      <c r="O68"/>
      <c r="P68"/>
      <c r="Q68"/>
      <c r="R68"/>
      <c r="S68"/>
      <c r="T68"/>
      <c r="U68" s="9"/>
      <c r="V68" s="9"/>
      <c r="W68" s="9"/>
      <c r="X68" s="9"/>
      <c r="Y68" s="3"/>
      <c r="AC68" s="3"/>
    </row>
    <row r="69" spans="1:29" ht="14.4">
      <c r="A69" s="9"/>
      <c r="B69" s="9"/>
      <c r="C69" s="101">
        <f>SUMXMY2(B51:B66,D51:D66)/COUNT(D51:D66)</f>
        <v>346.56397464149831</v>
      </c>
      <c r="D69" s="88"/>
      <c r="E69" s="101">
        <f>SUMXMY2(B51:B66,F51:F66)/COUNT(F51:F66)</f>
        <v>340.76611377764493</v>
      </c>
      <c r="F69" s="88"/>
      <c r="G69" s="101">
        <f>SUMXMY2(B51:B66,H51:H66)/COUNT(H51:H66)</f>
        <v>338.40747825272939</v>
      </c>
      <c r="H69" s="88"/>
      <c r="I69" s="101">
        <f>SUMXMY2(B51:B66,J51:J66)/COUNT(J51:J66)</f>
        <v>339.03410543199334</v>
      </c>
      <c r="J69" s="88"/>
      <c r="K69"/>
      <c r="L69"/>
      <c r="M69"/>
      <c r="N69"/>
      <c r="O69"/>
      <c r="P69"/>
      <c r="Q69"/>
      <c r="R69"/>
      <c r="S69"/>
      <c r="T69"/>
      <c r="U69" s="9"/>
      <c r="V69" s="9"/>
      <c r="W69" s="9"/>
      <c r="X69" s="9"/>
      <c r="AC69" s="3"/>
    </row>
    <row r="70" spans="1:29" ht="15" thickBot="1">
      <c r="B70" s="9"/>
      <c r="C70" s="98" t="s">
        <v>7</v>
      </c>
      <c r="D70" s="99"/>
      <c r="E70" s="96" t="s">
        <v>7</v>
      </c>
      <c r="F70" s="100"/>
      <c r="G70" s="96" t="s">
        <v>7</v>
      </c>
      <c r="H70" s="100"/>
      <c r="I70" s="96" t="s">
        <v>7</v>
      </c>
      <c r="J70" s="97"/>
      <c r="K70"/>
      <c r="L70"/>
      <c r="M70"/>
      <c r="N70"/>
      <c r="O70"/>
      <c r="P70"/>
      <c r="Q70"/>
      <c r="R70"/>
      <c r="S70"/>
      <c r="T70"/>
    </row>
    <row r="71" spans="1:29">
      <c r="C71" s="9"/>
      <c r="D71" s="9"/>
      <c r="E71" s="9"/>
      <c r="F71" s="9"/>
      <c r="G71" s="9"/>
      <c r="H71" s="9"/>
      <c r="I71" s="9"/>
      <c r="J71" s="9"/>
      <c r="K71" s="9"/>
      <c r="L71" s="9"/>
      <c r="M71" s="9"/>
      <c r="N71" s="9"/>
      <c r="O71" s="9"/>
      <c r="P71" s="9"/>
      <c r="Q71" s="9"/>
      <c r="R71" s="9"/>
      <c r="S71" s="9"/>
      <c r="T71" s="9"/>
    </row>
  </sheetData>
  <sheetProtection formatColumns="0" formatRows="0" insertColumns="0" insertRows="0" insertHyperlinks="0" deleteColumns="0" deleteRows="0" sort="0" autoFilter="0" pivotTables="0"/>
  <mergeCells count="19">
    <mergeCell ref="I70:J70"/>
    <mergeCell ref="I48:J48"/>
    <mergeCell ref="E48:F48"/>
    <mergeCell ref="C70:D70"/>
    <mergeCell ref="E70:F70"/>
    <mergeCell ref="G70:H70"/>
    <mergeCell ref="C43:D43"/>
    <mergeCell ref="I43:J43"/>
    <mergeCell ref="O43:P43"/>
    <mergeCell ref="C69:D69"/>
    <mergeCell ref="E69:F69"/>
    <mergeCell ref="G69:H69"/>
    <mergeCell ref="I69:J69"/>
    <mergeCell ref="C48:D48"/>
    <mergeCell ref="G48:H48"/>
    <mergeCell ref="C68:D68"/>
    <mergeCell ref="E68:F68"/>
    <mergeCell ref="G68:H68"/>
    <mergeCell ref="I68:J68"/>
  </mergeCells>
  <pageMargins left="0.7" right="0.7" top="0.75" bottom="0.75" header="0.3" footer="0.3"/>
  <pageSetup orientation="portrait" r:id="rId1"/>
  <drawing r:id="rId2"/>
  <legacyDrawing r:id="rId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Data</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James Evans</dc:creator>
  <cp:lastModifiedBy>hektor</cp:lastModifiedBy>
  <dcterms:created xsi:type="dcterms:W3CDTF">2001-09-08T01:06:33Z</dcterms:created>
  <dcterms:modified xsi:type="dcterms:W3CDTF">2024-11-19T15:34:34Z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WorkbookGuid">
    <vt:lpwstr>10d616d5-a2ef-4fb5-8470-afbee41d8b24</vt:lpwstr>
  </property>
</Properties>
</file>