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P6" i="1" l="1"/>
  <c r="AP5" i="1"/>
  <c r="AP4" i="1"/>
  <c r="AT4" i="1" s="1"/>
  <c r="AU5" i="1"/>
  <c r="AW5" i="1"/>
  <c r="AW6" i="1"/>
  <c r="AQ5" i="1"/>
  <c r="AR5" i="1"/>
  <c r="AS5" i="1"/>
  <c r="AT5" i="1"/>
  <c r="AV5" i="1" s="1"/>
  <c r="AQ6" i="1"/>
  <c r="AR6" i="1"/>
  <c r="AU6" i="1" s="1"/>
  <c r="AS6" i="1"/>
  <c r="AT6" i="1"/>
  <c r="AX6" i="1" s="1"/>
  <c r="AQ7" i="1"/>
  <c r="AU7" i="1" s="1"/>
  <c r="AR7" i="1"/>
  <c r="AS7" i="1"/>
  <c r="AW7" i="1" s="1"/>
  <c r="AT7" i="1"/>
  <c r="AV7" i="1" s="1"/>
  <c r="AQ8" i="1"/>
  <c r="AU8" i="1" s="1"/>
  <c r="AR8" i="1"/>
  <c r="AS8" i="1"/>
  <c r="AW8" i="1" s="1"/>
  <c r="AT8" i="1"/>
  <c r="AV8" i="1" s="1"/>
  <c r="AQ9" i="1"/>
  <c r="AU9" i="1" s="1"/>
  <c r="AR9" i="1"/>
  <c r="AS9" i="1"/>
  <c r="AW9" i="1" s="1"/>
  <c r="AT9" i="1"/>
  <c r="AV9" i="1" s="1"/>
  <c r="AQ10" i="1"/>
  <c r="AU10" i="1" s="1"/>
  <c r="AR10" i="1"/>
  <c r="AS10" i="1"/>
  <c r="AW10" i="1" s="1"/>
  <c r="AT10" i="1"/>
  <c r="AV10" i="1" s="1"/>
  <c r="AQ11" i="1"/>
  <c r="AU11" i="1" s="1"/>
  <c r="AR11" i="1"/>
  <c r="AS11" i="1"/>
  <c r="AW11" i="1" s="1"/>
  <c r="AT11" i="1"/>
  <c r="AV11" i="1" s="1"/>
  <c r="AQ12" i="1"/>
  <c r="AU12" i="1" s="1"/>
  <c r="AR12" i="1"/>
  <c r="AS12" i="1"/>
  <c r="AW12" i="1" s="1"/>
  <c r="AT12" i="1"/>
  <c r="AV12" i="1" s="1"/>
  <c r="AS4" i="1"/>
  <c r="AR4" i="1"/>
  <c r="AW4" i="1" s="1"/>
  <c r="AQ4" i="1"/>
  <c r="AX12" i="1" l="1"/>
  <c r="AX10" i="1"/>
  <c r="AX8" i="1"/>
  <c r="AV6" i="1"/>
  <c r="AX11" i="1"/>
  <c r="AX9" i="1"/>
  <c r="AX7" i="1"/>
  <c r="AX4" i="1"/>
  <c r="AU4" i="1"/>
  <c r="AX5" i="1"/>
  <c r="AV4" i="1"/>
  <c r="M5" i="1"/>
  <c r="M6" i="1"/>
  <c r="M7" i="1"/>
  <c r="M8" i="1"/>
  <c r="M9" i="1"/>
  <c r="M10" i="1"/>
  <c r="M11" i="1"/>
  <c r="M12" i="1"/>
  <c r="M4" i="1"/>
</calcChain>
</file>

<file path=xl/sharedStrings.xml><?xml version="1.0" encoding="utf-8"?>
<sst xmlns="http://schemas.openxmlformats.org/spreadsheetml/2006/main" count="83" uniqueCount="77">
  <si>
    <t>Version</t>
  </si>
  <si>
    <t>Design</t>
  </si>
  <si>
    <t>Multiplier</t>
  </si>
  <si>
    <t>Divider</t>
  </si>
  <si>
    <t># of cycles</t>
  </si>
  <si>
    <t>Algorithm</t>
  </si>
  <si>
    <t>Resource Utilization</t>
  </si>
  <si>
    <t>Frequency (MHz)</t>
  </si>
  <si>
    <t>Area</t>
  </si>
  <si>
    <t>Power</t>
  </si>
  <si>
    <t>Timing Summary</t>
  </si>
  <si>
    <t>On Board</t>
  </si>
  <si>
    <t># of Occupied Slices</t>
    <phoneticPr fontId="1" type="noConversion"/>
  </si>
  <si>
    <t>Total # of 4-input LUTs</t>
    <phoneticPr fontId="1" type="noConversion"/>
  </si>
  <si>
    <t>Quiescent</t>
    <phoneticPr fontId="1" type="noConversion"/>
  </si>
  <si>
    <t>Dynamic</t>
    <phoneticPr fontId="1" type="noConversion"/>
  </si>
  <si>
    <t>Total</t>
    <phoneticPr fontId="1" type="noConversion"/>
  </si>
  <si>
    <t>P/f</t>
    <phoneticPr fontId="1" type="noConversion"/>
  </si>
  <si>
    <t>Stanford</t>
  </si>
  <si>
    <t>Whetstone Benchmark</t>
  </si>
  <si>
    <t>Perm</t>
  </si>
  <si>
    <t>Towers</t>
  </si>
  <si>
    <t>Queens</t>
  </si>
  <si>
    <t>Intmm</t>
  </si>
  <si>
    <t>Mm</t>
  </si>
  <si>
    <t>Puzzle</t>
  </si>
  <si>
    <t>Quick</t>
  </si>
  <si>
    <t>Bubble</t>
  </si>
  <si>
    <t>Tree</t>
  </si>
  <si>
    <t>FFT</t>
  </si>
  <si>
    <t>Non-FP</t>
    <phoneticPr fontId="1" type="noConversion"/>
  </si>
  <si>
    <t>FP</t>
    <phoneticPr fontId="1" type="noConversion"/>
  </si>
  <si>
    <t>MWIPS</t>
  </si>
  <si>
    <t>Mflops1</t>
  </si>
  <si>
    <t>Mflops2</t>
  </si>
  <si>
    <t>Mflops3</t>
  </si>
  <si>
    <t>Cosmops</t>
  </si>
  <si>
    <t>Expmops</t>
  </si>
  <si>
    <t>Fixpmops</t>
  </si>
  <si>
    <t>Ifmops</t>
  </si>
  <si>
    <t>Eqmops</t>
  </si>
  <si>
    <t>Remarks</t>
  </si>
  <si>
    <t>Baseline</t>
  </si>
  <si>
    <t>0.454</t>
  </si>
  <si>
    <t>0.291</t>
  </si>
  <si>
    <t>0.274</t>
  </si>
  <si>
    <t>0.246</t>
  </si>
  <si>
    <t>0.008</t>
  </si>
  <si>
    <t>0.004</t>
  </si>
  <si>
    <t>Non</t>
  </si>
  <si>
    <t>Non r2</t>
  </si>
  <si>
    <t>gmpbench</t>
  </si>
  <si>
    <t>Multiply</t>
  </si>
  <si>
    <t>Divide</t>
  </si>
  <si>
    <t>RSA</t>
  </si>
  <si>
    <t>Division</t>
  </si>
  <si>
    <t>1st run</t>
  </si>
  <si>
    <t>2nd run</t>
  </si>
  <si>
    <t>SSD</t>
  </si>
  <si>
    <t>"</t>
  </si>
  <si>
    <t>r4</t>
  </si>
  <si>
    <t>division v1</t>
  </si>
  <si>
    <t>division v2</t>
  </si>
  <si>
    <t>Final Evaluation</t>
  </si>
  <si>
    <t>Basic Parameters</t>
  </si>
  <si>
    <t>Composite Parameters</t>
  </si>
  <si>
    <t>A</t>
  </si>
  <si>
    <t>D</t>
  </si>
  <si>
    <t>Total Ex. Time</t>
  </si>
  <si>
    <t>P</t>
  </si>
  <si>
    <t>BS</t>
  </si>
  <si>
    <t>A*D</t>
  </si>
  <si>
    <t>A*BS</t>
  </si>
  <si>
    <t>P*D</t>
  </si>
  <si>
    <t>P*BS</t>
  </si>
  <si>
    <t>Benchmarks</t>
  </si>
  <si>
    <t>Mibench 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</si>
</sst>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7" formatCode="#,##0.000"/>
    <numFmt numFmtId="169" formatCode="0.00000"/>
  </numFmts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3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B2B2B2"/>
      </left>
      <right style="thin">
        <color indexed="64"/>
      </right>
      <top style="thin">
        <color rgb="FF7F7F7F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5" fillId="5" borderId="27" applyNumberFormat="0" applyFont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2" borderId="16" xfId="3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3" fillId="2" borderId="26" xfId="3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2" fillId="2" borderId="24" xfId="2" applyFill="1" applyBorder="1" applyAlignment="1">
      <alignment horizontal="center" vertical="center"/>
    </xf>
    <xf numFmtId="0" fontId="2" fillId="2" borderId="25" xfId="2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2" fillId="2" borderId="12" xfId="2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14" xfId="1" applyFill="1" applyBorder="1" applyAlignment="1">
      <alignment horizontal="center" vertical="center"/>
    </xf>
    <xf numFmtId="0" fontId="2" fillId="2" borderId="10" xfId="2" applyFill="1" applyBorder="1" applyAlignment="1">
      <alignment horizontal="center" vertical="center"/>
    </xf>
    <xf numFmtId="0" fontId="2" fillId="2" borderId="11" xfId="2" applyFill="1" applyBorder="1" applyAlignment="1">
      <alignment horizontal="center" vertical="center"/>
    </xf>
    <xf numFmtId="0" fontId="2" fillId="2" borderId="21" xfId="2" applyFill="1" applyBorder="1" applyAlignment="1">
      <alignment horizontal="center" vertical="center"/>
    </xf>
    <xf numFmtId="0" fontId="2" fillId="2" borderId="22" xfId="2" applyFill="1" applyBorder="1" applyAlignment="1">
      <alignment horizontal="center" vertical="center"/>
    </xf>
    <xf numFmtId="0" fontId="2" fillId="2" borderId="23" xfId="2" applyFill="1" applyBorder="1" applyAlignment="1">
      <alignment horizontal="center" vertical="center"/>
    </xf>
    <xf numFmtId="0" fontId="1" fillId="2" borderId="13" xfId="1" applyFill="1" applyBorder="1" applyAlignment="1">
      <alignment horizontal="center" vertical="center"/>
    </xf>
    <xf numFmtId="0" fontId="1" fillId="2" borderId="28" xfId="1" applyFill="1" applyBorder="1" applyAlignment="1">
      <alignment horizontal="center" vertical="center"/>
    </xf>
    <xf numFmtId="0" fontId="3" fillId="2" borderId="12" xfId="3" applyBorder="1" applyAlignment="1">
      <alignment horizontal="center" vertical="center" wrapText="1"/>
    </xf>
    <xf numFmtId="0" fontId="2" fillId="2" borderId="30" xfId="2" applyFill="1" applyBorder="1" applyAlignment="1">
      <alignment horizontal="center" vertical="center" wrapText="1"/>
    </xf>
    <xf numFmtId="0" fontId="2" fillId="2" borderId="31" xfId="2" applyFill="1" applyBorder="1" applyAlignment="1">
      <alignment horizontal="center" vertical="center" wrapText="1"/>
    </xf>
    <xf numFmtId="0" fontId="7" fillId="2" borderId="12" xfId="2" applyFont="1" applyFill="1" applyBorder="1" applyAlignment="1">
      <alignment horizontal="center" vertical="center"/>
    </xf>
    <xf numFmtId="4" fontId="0" fillId="3" borderId="6" xfId="0" applyNumberFormat="1" applyFill="1" applyBorder="1" applyAlignment="1">
      <alignment horizontal="center" vertical="center"/>
    </xf>
    <xf numFmtId="167" fontId="0" fillId="3" borderId="6" xfId="0" applyNumberForma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21" xfId="2" applyFont="1" applyFill="1" applyBorder="1" applyAlignment="1">
      <alignment horizontal="center" vertical="center"/>
    </xf>
    <xf numFmtId="11" fontId="0" fillId="6" borderId="7" xfId="0" applyNumberFormat="1" applyFill="1" applyBorder="1" applyAlignment="1">
      <alignment horizontal="center" vertical="center"/>
    </xf>
    <xf numFmtId="11" fontId="0" fillId="6" borderId="0" xfId="0" applyNumberFormat="1" applyFill="1" applyBorder="1" applyAlignment="1">
      <alignment horizontal="center" vertical="center"/>
    </xf>
    <xf numFmtId="11" fontId="0" fillId="6" borderId="29" xfId="0" applyNumberFormat="1" applyFill="1" applyBorder="1" applyAlignment="1">
      <alignment horizontal="center" vertical="center"/>
    </xf>
    <xf numFmtId="11" fontId="0" fillId="6" borderId="4" xfId="0" applyNumberFormat="1" applyFill="1" applyBorder="1" applyAlignment="1">
      <alignment horizontal="center" vertical="center"/>
    </xf>
    <xf numFmtId="11" fontId="0" fillId="6" borderId="8" xfId="0" applyNumberFormat="1" applyFill="1" applyBorder="1" applyAlignment="1">
      <alignment horizontal="center" vertical="center"/>
    </xf>
    <xf numFmtId="11" fontId="0" fillId="6" borderId="9" xfId="0" applyNumberFormat="1" applyFill="1" applyBorder="1" applyAlignment="1">
      <alignment horizontal="center" vertical="center"/>
    </xf>
    <xf numFmtId="11" fontId="0" fillId="6" borderId="17" xfId="0" applyNumberFormat="1" applyFill="1" applyBorder="1" applyAlignment="1">
      <alignment horizontal="center" vertical="center"/>
    </xf>
    <xf numFmtId="169" fontId="0" fillId="6" borderId="32" xfId="4" applyNumberFormat="1" applyFont="1" applyFill="1" applyBorder="1" applyAlignment="1">
      <alignment horizontal="center" vertical="center"/>
    </xf>
    <xf numFmtId="169" fontId="0" fillId="6" borderId="33" xfId="4" applyNumberFormat="1" applyFont="1" applyFill="1" applyBorder="1" applyAlignment="1">
      <alignment horizontal="center" vertical="center"/>
    </xf>
    <xf numFmtId="0" fontId="0" fillId="6" borderId="33" xfId="4" applyFont="1" applyFill="1" applyBorder="1" applyAlignment="1">
      <alignment horizontal="center" vertical="center"/>
    </xf>
    <xf numFmtId="0" fontId="0" fillId="6" borderId="34" xfId="4" applyFont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</cellXfs>
  <cellStyles count="5">
    <cellStyle name="Input" xfId="3" builtinId="20"/>
    <cellStyle name="Normale" xfId="0" builtinId="0"/>
    <cellStyle name="Nota" xfId="4" builtinId="10"/>
    <cellStyle name="Titolo" xfId="1" builtinId="15"/>
    <cellStyle name="Titolo 2" xfId="2" builtin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6"/>
  <sheetViews>
    <sheetView tabSelected="1" topLeftCell="K1" zoomScale="60" zoomScaleNormal="60" workbookViewId="0">
      <selection activeCell="AT14" sqref="AT14"/>
    </sheetView>
  </sheetViews>
  <sheetFormatPr defaultRowHeight="15" x14ac:dyDescent="0.25"/>
  <cols>
    <col min="1" max="1" width="18.5703125" customWidth="1"/>
    <col min="13" max="13" width="12.7109375" customWidth="1"/>
    <col min="38" max="38" width="13" customWidth="1"/>
    <col min="43" max="43" width="10.85546875" customWidth="1"/>
    <col min="44" max="44" width="14" customWidth="1"/>
    <col min="45" max="45" width="10.5703125" customWidth="1"/>
    <col min="46" max="46" width="12" customWidth="1"/>
    <col min="47" max="47" width="12.5703125" bestFit="1" customWidth="1"/>
    <col min="48" max="48" width="11.28515625" customWidth="1"/>
    <col min="49" max="49" width="12.5703125" bestFit="1" customWidth="1"/>
    <col min="50" max="50" width="11.5703125" customWidth="1"/>
    <col min="51" max="51" width="63.7109375" customWidth="1"/>
  </cols>
  <sheetData>
    <row r="1" spans="1:64" ht="24.75" customHeight="1" x14ac:dyDescent="0.25">
      <c r="A1" s="39" t="s">
        <v>0</v>
      </c>
      <c r="B1" s="37" t="s">
        <v>1</v>
      </c>
      <c r="C1" s="37"/>
      <c r="D1" s="37"/>
      <c r="E1" s="37"/>
      <c r="F1" s="37" t="s">
        <v>6</v>
      </c>
      <c r="G1" s="37"/>
      <c r="H1" s="37"/>
      <c r="I1" s="37"/>
      <c r="J1" s="37"/>
      <c r="K1" s="37"/>
      <c r="L1" s="37"/>
      <c r="M1" s="37"/>
      <c r="N1" s="47" t="s">
        <v>75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67" t="s">
        <v>63</v>
      </c>
      <c r="AR1" s="67"/>
      <c r="AS1" s="67"/>
      <c r="AT1" s="67"/>
      <c r="AU1" s="67"/>
      <c r="AV1" s="67"/>
      <c r="AW1" s="67"/>
      <c r="AX1" s="67"/>
      <c r="AY1" s="40" t="s">
        <v>41</v>
      </c>
      <c r="AZ1" s="3"/>
      <c r="BA1" s="3"/>
      <c r="BB1" s="3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7.25" x14ac:dyDescent="0.25">
      <c r="A2" s="46"/>
      <c r="B2" s="38" t="s">
        <v>2</v>
      </c>
      <c r="C2" s="38"/>
      <c r="D2" s="38" t="s">
        <v>3</v>
      </c>
      <c r="E2" s="38"/>
      <c r="F2" s="38" t="s">
        <v>7</v>
      </c>
      <c r="G2" s="38"/>
      <c r="H2" s="38" t="s">
        <v>8</v>
      </c>
      <c r="I2" s="38"/>
      <c r="J2" s="38" t="s">
        <v>9</v>
      </c>
      <c r="K2" s="38"/>
      <c r="L2" s="38"/>
      <c r="M2" s="38"/>
      <c r="N2" s="38" t="s">
        <v>18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41" t="s">
        <v>19</v>
      </c>
      <c r="AA2" s="42"/>
      <c r="AB2" s="42"/>
      <c r="AC2" s="42"/>
      <c r="AD2" s="42"/>
      <c r="AE2" s="42"/>
      <c r="AF2" s="42"/>
      <c r="AG2" s="42"/>
      <c r="AH2" s="43"/>
      <c r="AI2" s="41" t="s">
        <v>51</v>
      </c>
      <c r="AJ2" s="42"/>
      <c r="AK2" s="43"/>
      <c r="AL2" s="44" t="s">
        <v>55</v>
      </c>
      <c r="AM2" s="54" t="s">
        <v>76</v>
      </c>
      <c r="AN2" s="55"/>
      <c r="AO2" s="35" t="s">
        <v>58</v>
      </c>
      <c r="AP2" s="49" t="s">
        <v>68</v>
      </c>
      <c r="AQ2" s="41" t="s">
        <v>64</v>
      </c>
      <c r="AR2" s="42"/>
      <c r="AS2" s="42"/>
      <c r="AT2" s="43"/>
      <c r="AU2" s="41" t="s">
        <v>65</v>
      </c>
      <c r="AV2" s="42"/>
      <c r="AW2" s="42"/>
      <c r="AX2" s="43"/>
      <c r="AY2" s="40"/>
      <c r="AZ2" s="3"/>
      <c r="BA2" s="3"/>
      <c r="BB2" s="3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70.5" customHeight="1" x14ac:dyDescent="0.25">
      <c r="A3" s="39"/>
      <c r="B3" s="15" t="s">
        <v>4</v>
      </c>
      <c r="C3" s="15" t="s">
        <v>5</v>
      </c>
      <c r="D3" s="15" t="s">
        <v>4</v>
      </c>
      <c r="E3" s="15" t="s">
        <v>5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15</v>
      </c>
      <c r="L3" s="15" t="s">
        <v>16</v>
      </c>
      <c r="M3" s="15" t="s">
        <v>17</v>
      </c>
      <c r="N3" s="15" t="s">
        <v>20</v>
      </c>
      <c r="O3" s="15" t="s">
        <v>21</v>
      </c>
      <c r="P3" s="15" t="s">
        <v>22</v>
      </c>
      <c r="Q3" s="15" t="s">
        <v>23</v>
      </c>
      <c r="R3" s="15" t="s">
        <v>24</v>
      </c>
      <c r="S3" s="15" t="s">
        <v>25</v>
      </c>
      <c r="T3" s="15" t="s">
        <v>26</v>
      </c>
      <c r="U3" s="15" t="s">
        <v>27</v>
      </c>
      <c r="V3" s="15" t="s">
        <v>28</v>
      </c>
      <c r="W3" s="15" t="s">
        <v>29</v>
      </c>
      <c r="X3" s="15" t="s">
        <v>30</v>
      </c>
      <c r="Y3" s="15" t="s">
        <v>31</v>
      </c>
      <c r="Z3" s="15" t="s">
        <v>32</v>
      </c>
      <c r="AA3" s="15" t="s">
        <v>33</v>
      </c>
      <c r="AB3" s="15" t="s">
        <v>34</v>
      </c>
      <c r="AC3" s="15" t="s">
        <v>35</v>
      </c>
      <c r="AD3" s="15" t="s">
        <v>36</v>
      </c>
      <c r="AE3" s="15" t="s">
        <v>37</v>
      </c>
      <c r="AF3" s="15" t="s">
        <v>38</v>
      </c>
      <c r="AG3" s="15" t="s">
        <v>39</v>
      </c>
      <c r="AH3" s="24" t="s">
        <v>40</v>
      </c>
      <c r="AI3" s="15" t="s">
        <v>52</v>
      </c>
      <c r="AJ3" s="15" t="s">
        <v>53</v>
      </c>
      <c r="AK3" s="15" t="s">
        <v>54</v>
      </c>
      <c r="AL3" s="45"/>
      <c r="AM3" s="15" t="s">
        <v>56</v>
      </c>
      <c r="AN3" s="15" t="s">
        <v>57</v>
      </c>
      <c r="AO3" s="36"/>
      <c r="AP3" s="50"/>
      <c r="AQ3" s="48" t="s">
        <v>66</v>
      </c>
      <c r="AR3" s="48" t="s">
        <v>67</v>
      </c>
      <c r="AS3" s="48" t="s">
        <v>69</v>
      </c>
      <c r="AT3" s="48" t="s">
        <v>70</v>
      </c>
      <c r="AU3" s="48" t="s">
        <v>71</v>
      </c>
      <c r="AV3" s="48" t="s">
        <v>72</v>
      </c>
      <c r="AW3" s="48" t="s">
        <v>73</v>
      </c>
      <c r="AX3" s="51" t="s">
        <v>74</v>
      </c>
      <c r="AY3" s="40"/>
      <c r="AZ3" s="3"/>
      <c r="BA3" s="3"/>
      <c r="BB3" s="3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5" customHeight="1" x14ac:dyDescent="0.25">
      <c r="A4" s="4" t="s">
        <v>42</v>
      </c>
      <c r="B4" s="7">
        <v>5</v>
      </c>
      <c r="C4" s="8" t="s">
        <v>49</v>
      </c>
      <c r="D4" s="8">
        <v>35</v>
      </c>
      <c r="E4" s="16" t="s">
        <v>50</v>
      </c>
      <c r="F4" s="52">
        <v>106.36</v>
      </c>
      <c r="G4" s="8">
        <v>80</v>
      </c>
      <c r="H4" s="8">
        <v>9904</v>
      </c>
      <c r="I4" s="8">
        <v>16889</v>
      </c>
      <c r="J4" s="53">
        <v>2.4670000000000001</v>
      </c>
      <c r="K4" s="53">
        <v>0.72099999999999997</v>
      </c>
      <c r="L4" s="53">
        <v>3.1880000000000002</v>
      </c>
      <c r="M4" s="63">
        <f>L4/F4</f>
        <v>2.9973674313651749E-2</v>
      </c>
      <c r="N4" s="29">
        <v>100</v>
      </c>
      <c r="O4" s="29">
        <v>117</v>
      </c>
      <c r="P4" s="29">
        <v>67</v>
      </c>
      <c r="Q4" s="29">
        <v>100</v>
      </c>
      <c r="R4" s="29">
        <v>816</v>
      </c>
      <c r="S4" s="29">
        <v>717</v>
      </c>
      <c r="T4" s="29">
        <v>83</v>
      </c>
      <c r="U4" s="29">
        <v>150</v>
      </c>
      <c r="V4" s="29">
        <v>417</v>
      </c>
      <c r="W4" s="29">
        <v>1150</v>
      </c>
      <c r="X4" s="29">
        <v>253</v>
      </c>
      <c r="Y4" s="29">
        <v>1001</v>
      </c>
      <c r="Z4" s="32" t="s">
        <v>43</v>
      </c>
      <c r="AA4" s="32" t="s">
        <v>44</v>
      </c>
      <c r="AB4" s="32" t="s">
        <v>45</v>
      </c>
      <c r="AC4" s="32" t="s">
        <v>46</v>
      </c>
      <c r="AD4" s="32" t="s">
        <v>47</v>
      </c>
      <c r="AE4" s="32" t="s">
        <v>48</v>
      </c>
      <c r="AF4" s="32">
        <v>1.6579999999999999</v>
      </c>
      <c r="AG4" s="32">
        <v>4.5999999999999996</v>
      </c>
      <c r="AH4" s="33">
        <v>2.3849999999999998</v>
      </c>
      <c r="AI4" s="25">
        <v>801</v>
      </c>
      <c r="AJ4" s="29">
        <v>16286</v>
      </c>
      <c r="AK4" s="29">
        <v>5257</v>
      </c>
      <c r="AL4" s="25">
        <v>7.86</v>
      </c>
      <c r="AM4" s="25">
        <v>20.5</v>
      </c>
      <c r="AN4" s="25">
        <v>20.57</v>
      </c>
      <c r="AO4" s="25">
        <v>9.84</v>
      </c>
      <c r="AP4" s="25">
        <f>3*60+29.32</f>
        <v>209.32</v>
      </c>
      <c r="AQ4" s="56">
        <f>H4+I4</f>
        <v>26793</v>
      </c>
      <c r="AR4" s="57">
        <f>1/F4</f>
        <v>9.4020308386611514E-3</v>
      </c>
      <c r="AS4" s="57">
        <f>L4</f>
        <v>3.1880000000000002</v>
      </c>
      <c r="AT4" s="57">
        <f>AP4</f>
        <v>209.32</v>
      </c>
      <c r="AU4" s="58">
        <f>AQ4*AR4</f>
        <v>251.90861226024822</v>
      </c>
      <c r="AV4" s="57">
        <f>AQ4*AT4</f>
        <v>5608310.7599999998</v>
      </c>
      <c r="AW4" s="57">
        <f>AS4*AR4</f>
        <v>2.9973674313651753E-2</v>
      </c>
      <c r="AX4" s="59">
        <f>AS4*AT4</f>
        <v>667.31216000000006</v>
      </c>
      <c r="AY4" s="20"/>
      <c r="AZ4" s="3"/>
      <c r="BA4" s="3"/>
      <c r="BB4" s="3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x14ac:dyDescent="0.25">
      <c r="A5" s="5" t="s">
        <v>61</v>
      </c>
      <c r="B5" s="9" t="s">
        <v>59</v>
      </c>
      <c r="C5" s="10" t="s">
        <v>59</v>
      </c>
      <c r="D5" s="10">
        <v>18</v>
      </c>
      <c r="E5" s="17" t="s">
        <v>60</v>
      </c>
      <c r="F5" s="10">
        <v>106.39</v>
      </c>
      <c r="G5" s="10">
        <v>80</v>
      </c>
      <c r="H5" s="10">
        <v>10481</v>
      </c>
      <c r="I5" s="10">
        <v>17915</v>
      </c>
      <c r="J5" s="10">
        <v>2.468</v>
      </c>
      <c r="K5" s="10">
        <v>0.74299999999999999</v>
      </c>
      <c r="L5" s="10">
        <v>3.2109999999999999</v>
      </c>
      <c r="M5" s="64">
        <f t="shared" ref="M5:M12" si="0">L5/F5</f>
        <v>3.0181408027070211E-2</v>
      </c>
      <c r="N5" s="30">
        <v>100</v>
      </c>
      <c r="O5" s="30">
        <v>117</v>
      </c>
      <c r="P5" s="30">
        <v>67</v>
      </c>
      <c r="Q5" s="30">
        <v>100</v>
      </c>
      <c r="R5" s="30">
        <v>816</v>
      </c>
      <c r="S5" s="30">
        <v>717</v>
      </c>
      <c r="T5" s="30">
        <v>83</v>
      </c>
      <c r="U5" s="30">
        <v>150</v>
      </c>
      <c r="V5" s="30">
        <v>417</v>
      </c>
      <c r="W5" s="30">
        <v>1150</v>
      </c>
      <c r="X5" s="30">
        <v>253</v>
      </c>
      <c r="Y5" s="30">
        <v>1001</v>
      </c>
      <c r="Z5" s="34">
        <v>0.45400000000000001</v>
      </c>
      <c r="AA5" s="34">
        <v>0.29099999999999998</v>
      </c>
      <c r="AB5" s="34">
        <v>0.27400000000000002</v>
      </c>
      <c r="AC5" s="34">
        <v>0.246</v>
      </c>
      <c r="AD5" s="34">
        <v>8.0000000000000002E-3</v>
      </c>
      <c r="AE5" s="34">
        <v>4.0000000000000001E-3</v>
      </c>
      <c r="AF5" s="34">
        <v>1.68</v>
      </c>
      <c r="AG5" s="34">
        <v>4.5999999999999996</v>
      </c>
      <c r="AH5" s="34">
        <v>2.3849999999999998</v>
      </c>
      <c r="AI5" s="27">
        <v>800</v>
      </c>
      <c r="AJ5" s="30">
        <v>16292</v>
      </c>
      <c r="AK5" s="30">
        <v>5258</v>
      </c>
      <c r="AL5" s="27">
        <v>7.86</v>
      </c>
      <c r="AM5" s="27">
        <v>20.66</v>
      </c>
      <c r="AN5" s="27">
        <v>20.52</v>
      </c>
      <c r="AO5" s="27">
        <v>9.75</v>
      </c>
      <c r="AP5" s="27">
        <f>3*60+28.7</f>
        <v>208.7</v>
      </c>
      <c r="AQ5" s="56">
        <f>H5+I5</f>
        <v>28396</v>
      </c>
      <c r="AR5" s="57">
        <f>1/F5</f>
        <v>9.3993796409436985E-3</v>
      </c>
      <c r="AS5" s="57">
        <f>L5</f>
        <v>3.2109999999999999</v>
      </c>
      <c r="AT5" s="57">
        <f t="shared" ref="AT5:AT12" si="1">AP5</f>
        <v>208.7</v>
      </c>
      <c r="AU5" s="56">
        <f t="shared" ref="AU5:AU12" si="2">AQ5*AR5</f>
        <v>266.90478428423728</v>
      </c>
      <c r="AV5" s="57">
        <f t="shared" ref="AV5:AV12" si="3">AQ5*AT5</f>
        <v>5926245.1999999993</v>
      </c>
      <c r="AW5" s="57">
        <f t="shared" ref="AW5:AW12" si="4">AS5*AR5</f>
        <v>3.0181408027070214E-2</v>
      </c>
      <c r="AX5" s="59">
        <f t="shared" ref="AX5:AX12" si="5">AS5*AT5</f>
        <v>670.13569999999993</v>
      </c>
      <c r="AY5" s="21"/>
      <c r="AZ5" s="3"/>
      <c r="BA5" s="3"/>
      <c r="BB5" s="3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x14ac:dyDescent="0.25">
      <c r="A6" s="6" t="s">
        <v>62</v>
      </c>
      <c r="B6" s="11" t="s">
        <v>59</v>
      </c>
      <c r="C6" s="12" t="s">
        <v>59</v>
      </c>
      <c r="D6" s="12">
        <v>19</v>
      </c>
      <c r="E6" s="18" t="s">
        <v>60</v>
      </c>
      <c r="F6" s="12">
        <v>106.32899999999999</v>
      </c>
      <c r="G6" s="12">
        <v>80</v>
      </c>
      <c r="H6" s="12">
        <v>10468</v>
      </c>
      <c r="I6" s="12">
        <v>17894</v>
      </c>
      <c r="J6" s="12">
        <v>2.4689999999999999</v>
      </c>
      <c r="K6" s="12">
        <v>0.75800000000000001</v>
      </c>
      <c r="L6" s="12">
        <v>3.2269999999999999</v>
      </c>
      <c r="M6" s="64">
        <f t="shared" si="0"/>
        <v>3.0349199183665791E-2</v>
      </c>
      <c r="N6" s="31">
        <v>100</v>
      </c>
      <c r="O6" s="31">
        <v>117</v>
      </c>
      <c r="P6" s="31">
        <v>67</v>
      </c>
      <c r="Q6" s="31">
        <v>100</v>
      </c>
      <c r="R6" s="31">
        <v>816</v>
      </c>
      <c r="S6" s="31">
        <v>717</v>
      </c>
      <c r="T6" s="31">
        <v>83</v>
      </c>
      <c r="U6" s="31">
        <v>150</v>
      </c>
      <c r="V6" s="31">
        <v>434</v>
      </c>
      <c r="W6" s="31">
        <v>1150</v>
      </c>
      <c r="X6" s="31">
        <v>257</v>
      </c>
      <c r="Y6" s="31">
        <v>1006</v>
      </c>
      <c r="Z6" s="33">
        <v>0.45400000000000001</v>
      </c>
      <c r="AA6" s="33">
        <v>0.28999999999999998</v>
      </c>
      <c r="AB6" s="33">
        <v>0.27400000000000002</v>
      </c>
      <c r="AC6" s="33">
        <v>0.246</v>
      </c>
      <c r="AD6" s="33">
        <v>8.0000000000000002E-3</v>
      </c>
      <c r="AE6" s="33">
        <v>4.0000000000000001E-3</v>
      </c>
      <c r="AF6" s="33">
        <v>1.68</v>
      </c>
      <c r="AG6" s="33">
        <v>4.5999999999999996</v>
      </c>
      <c r="AH6" s="33">
        <v>2.3839999999999999</v>
      </c>
      <c r="AI6" s="26">
        <v>801</v>
      </c>
      <c r="AJ6" s="31">
        <v>16286</v>
      </c>
      <c r="AK6" s="31">
        <v>5257</v>
      </c>
      <c r="AL6" s="26">
        <v>7.86</v>
      </c>
      <c r="AM6" s="26">
        <v>20.53</v>
      </c>
      <c r="AN6" s="26">
        <v>20.41</v>
      </c>
      <c r="AO6" s="26">
        <v>9.85</v>
      </c>
      <c r="AP6" s="26">
        <f>3*60+29.23</f>
        <v>209.23</v>
      </c>
      <c r="AQ6" s="56">
        <f>H6+I6</f>
        <v>28362</v>
      </c>
      <c r="AR6" s="57">
        <f>1/F6</f>
        <v>9.4047719813033139E-3</v>
      </c>
      <c r="AS6" s="57">
        <f>L6</f>
        <v>3.2269999999999999</v>
      </c>
      <c r="AT6" s="57">
        <f t="shared" si="1"/>
        <v>209.23</v>
      </c>
      <c r="AU6" s="56">
        <f t="shared" si="2"/>
        <v>266.73814293372459</v>
      </c>
      <c r="AV6" s="57">
        <f t="shared" si="3"/>
        <v>5934181.2599999998</v>
      </c>
      <c r="AW6" s="57">
        <f t="shared" si="4"/>
        <v>3.0349199183665791E-2</v>
      </c>
      <c r="AX6" s="59">
        <f t="shared" si="5"/>
        <v>675.18520999999998</v>
      </c>
      <c r="AY6" s="22"/>
      <c r="AZ6" s="3"/>
      <c r="BA6" s="3"/>
      <c r="BB6" s="3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x14ac:dyDescent="0.25">
      <c r="A7" s="5"/>
      <c r="B7" s="9"/>
      <c r="C7" s="10"/>
      <c r="D7" s="10"/>
      <c r="E7" s="17"/>
      <c r="F7" s="10"/>
      <c r="G7" s="10"/>
      <c r="H7" s="10"/>
      <c r="I7" s="10"/>
      <c r="J7" s="10"/>
      <c r="K7" s="10"/>
      <c r="L7" s="10"/>
      <c r="M7" s="65" t="e">
        <f t="shared" si="0"/>
        <v>#DIV/0!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56">
        <f>H7+I7</f>
        <v>0</v>
      </c>
      <c r="AR7" s="57" t="e">
        <f>1/F7</f>
        <v>#DIV/0!</v>
      </c>
      <c r="AS7" s="57">
        <f>L7</f>
        <v>0</v>
      </c>
      <c r="AT7" s="57">
        <f t="shared" si="1"/>
        <v>0</v>
      </c>
      <c r="AU7" s="56" t="e">
        <f t="shared" si="2"/>
        <v>#DIV/0!</v>
      </c>
      <c r="AV7" s="57">
        <f t="shared" si="3"/>
        <v>0</v>
      </c>
      <c r="AW7" s="57" t="e">
        <f t="shared" si="4"/>
        <v>#DIV/0!</v>
      </c>
      <c r="AX7" s="59">
        <f t="shared" si="5"/>
        <v>0</v>
      </c>
      <c r="AY7" s="21"/>
      <c r="AZ7" s="3"/>
      <c r="BA7" s="3"/>
      <c r="BB7" s="3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x14ac:dyDescent="0.25">
      <c r="A8" s="6"/>
      <c r="B8" s="11"/>
      <c r="C8" s="12"/>
      <c r="D8" s="12"/>
      <c r="E8" s="18"/>
      <c r="F8" s="12"/>
      <c r="G8" s="12"/>
      <c r="H8" s="12"/>
      <c r="I8" s="12"/>
      <c r="J8" s="12"/>
      <c r="K8" s="12"/>
      <c r="L8" s="12"/>
      <c r="M8" s="65" t="e">
        <f t="shared" si="0"/>
        <v>#DIV/0!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56">
        <f>H8+I8</f>
        <v>0</v>
      </c>
      <c r="AR8" s="57" t="e">
        <f>1/F8</f>
        <v>#DIV/0!</v>
      </c>
      <c r="AS8" s="57">
        <f>L8</f>
        <v>0</v>
      </c>
      <c r="AT8" s="57">
        <f t="shared" si="1"/>
        <v>0</v>
      </c>
      <c r="AU8" s="56" t="e">
        <f t="shared" si="2"/>
        <v>#DIV/0!</v>
      </c>
      <c r="AV8" s="57">
        <f t="shared" si="3"/>
        <v>0</v>
      </c>
      <c r="AW8" s="57" t="e">
        <f t="shared" si="4"/>
        <v>#DIV/0!</v>
      </c>
      <c r="AX8" s="59">
        <f t="shared" si="5"/>
        <v>0</v>
      </c>
      <c r="AY8" s="22"/>
      <c r="AZ8" s="3"/>
      <c r="BA8" s="3"/>
      <c r="BB8" s="3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x14ac:dyDescent="0.25">
      <c r="A9" s="5"/>
      <c r="B9" s="9"/>
      <c r="C9" s="10"/>
      <c r="D9" s="10"/>
      <c r="E9" s="17"/>
      <c r="F9" s="10"/>
      <c r="G9" s="10"/>
      <c r="H9" s="10"/>
      <c r="I9" s="10"/>
      <c r="J9" s="10"/>
      <c r="K9" s="10"/>
      <c r="L9" s="10"/>
      <c r="M9" s="65" t="e">
        <f t="shared" si="0"/>
        <v>#DIV/0!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56">
        <f>H9+I9</f>
        <v>0</v>
      </c>
      <c r="AR9" s="57" t="e">
        <f>1/F9</f>
        <v>#DIV/0!</v>
      </c>
      <c r="AS9" s="57">
        <f>L9</f>
        <v>0</v>
      </c>
      <c r="AT9" s="57">
        <f t="shared" si="1"/>
        <v>0</v>
      </c>
      <c r="AU9" s="56" t="e">
        <f t="shared" si="2"/>
        <v>#DIV/0!</v>
      </c>
      <c r="AV9" s="57">
        <f t="shared" si="3"/>
        <v>0</v>
      </c>
      <c r="AW9" s="57" t="e">
        <f t="shared" si="4"/>
        <v>#DIV/0!</v>
      </c>
      <c r="AX9" s="59">
        <f t="shared" si="5"/>
        <v>0</v>
      </c>
      <c r="AY9" s="21"/>
      <c r="AZ9" s="3"/>
      <c r="BA9" s="3"/>
      <c r="BB9" s="3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x14ac:dyDescent="0.25">
      <c r="A10" s="6"/>
      <c r="B10" s="11"/>
      <c r="C10" s="12"/>
      <c r="D10" s="12"/>
      <c r="E10" s="18"/>
      <c r="F10" s="12"/>
      <c r="G10" s="12"/>
      <c r="H10" s="12"/>
      <c r="I10" s="12"/>
      <c r="J10" s="12"/>
      <c r="K10" s="12"/>
      <c r="L10" s="12"/>
      <c r="M10" s="65" t="e">
        <f t="shared" si="0"/>
        <v>#DIV/0!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56">
        <f>H10+I10</f>
        <v>0</v>
      </c>
      <c r="AR10" s="57" t="e">
        <f>1/F10</f>
        <v>#DIV/0!</v>
      </c>
      <c r="AS10" s="57">
        <f>L10</f>
        <v>0</v>
      </c>
      <c r="AT10" s="57">
        <f t="shared" si="1"/>
        <v>0</v>
      </c>
      <c r="AU10" s="56" t="e">
        <f t="shared" si="2"/>
        <v>#DIV/0!</v>
      </c>
      <c r="AV10" s="57">
        <f t="shared" si="3"/>
        <v>0</v>
      </c>
      <c r="AW10" s="57" t="e">
        <f t="shared" si="4"/>
        <v>#DIV/0!</v>
      </c>
      <c r="AX10" s="59">
        <f t="shared" si="5"/>
        <v>0</v>
      </c>
      <c r="AY10" s="22"/>
      <c r="AZ10" s="3"/>
      <c r="BA10" s="3"/>
      <c r="BB10" s="3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x14ac:dyDescent="0.25">
      <c r="A11" s="5"/>
      <c r="B11" s="9"/>
      <c r="C11" s="10"/>
      <c r="D11" s="10"/>
      <c r="E11" s="17"/>
      <c r="F11" s="10"/>
      <c r="G11" s="10"/>
      <c r="H11" s="10"/>
      <c r="I11" s="10"/>
      <c r="J11" s="10"/>
      <c r="K11" s="10"/>
      <c r="L11" s="10"/>
      <c r="M11" s="65" t="e">
        <f t="shared" si="0"/>
        <v>#DIV/0!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56">
        <f>H11+I11</f>
        <v>0</v>
      </c>
      <c r="AR11" s="57" t="e">
        <f>1/F11</f>
        <v>#DIV/0!</v>
      </c>
      <c r="AS11" s="57">
        <f>L11</f>
        <v>0</v>
      </c>
      <c r="AT11" s="57">
        <f t="shared" si="1"/>
        <v>0</v>
      </c>
      <c r="AU11" s="56" t="e">
        <f t="shared" si="2"/>
        <v>#DIV/0!</v>
      </c>
      <c r="AV11" s="57">
        <f t="shared" si="3"/>
        <v>0</v>
      </c>
      <c r="AW11" s="57" t="e">
        <f t="shared" si="4"/>
        <v>#DIV/0!</v>
      </c>
      <c r="AX11" s="59">
        <f t="shared" si="5"/>
        <v>0</v>
      </c>
      <c r="AY11" s="21"/>
      <c r="AZ11" s="3"/>
      <c r="BA11" s="3"/>
      <c r="BB11" s="3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x14ac:dyDescent="0.25">
      <c r="A12" s="6"/>
      <c r="B12" s="13"/>
      <c r="C12" s="14"/>
      <c r="D12" s="14"/>
      <c r="E12" s="19"/>
      <c r="F12" s="14"/>
      <c r="G12" s="14"/>
      <c r="H12" s="14"/>
      <c r="I12" s="14"/>
      <c r="J12" s="14"/>
      <c r="K12" s="14"/>
      <c r="L12" s="14"/>
      <c r="M12" s="66" t="e">
        <f t="shared" si="0"/>
        <v>#DIV/0!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60">
        <f>H12+I12</f>
        <v>0</v>
      </c>
      <c r="AR12" s="61" t="e">
        <f>1/F12</f>
        <v>#DIV/0!</v>
      </c>
      <c r="AS12" s="61">
        <f>L12</f>
        <v>0</v>
      </c>
      <c r="AT12" s="61">
        <f t="shared" si="1"/>
        <v>0</v>
      </c>
      <c r="AU12" s="60" t="e">
        <f t="shared" si="2"/>
        <v>#DIV/0!</v>
      </c>
      <c r="AV12" s="61">
        <f t="shared" si="3"/>
        <v>0</v>
      </c>
      <c r="AW12" s="61" t="e">
        <f t="shared" si="4"/>
        <v>#DIV/0!</v>
      </c>
      <c r="AX12" s="62">
        <f t="shared" si="5"/>
        <v>0</v>
      </c>
      <c r="AY12" s="23"/>
      <c r="AZ12" s="3"/>
      <c r="BA12" s="3"/>
      <c r="BB12" s="3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6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1:6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spans="1:6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1:6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spans="1:6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1:6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1:6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1:6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1:6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1:6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1:6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1:6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spans="1:6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1:6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spans="1:6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1:6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1:6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1:6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spans="1:6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spans="1:6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spans="1:6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spans="1:6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spans="1:6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spans="1:6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spans="1:6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</sheetData>
  <mergeCells count="20">
    <mergeCell ref="B1:E1"/>
    <mergeCell ref="A1:A3"/>
    <mergeCell ref="B2:C2"/>
    <mergeCell ref="D2:E2"/>
    <mergeCell ref="F1:M1"/>
    <mergeCell ref="F2:G2"/>
    <mergeCell ref="H2:I2"/>
    <mergeCell ref="J2:M2"/>
    <mergeCell ref="N2:Y2"/>
    <mergeCell ref="AY1:AY3"/>
    <mergeCell ref="Z2:AH2"/>
    <mergeCell ref="AI2:AK2"/>
    <mergeCell ref="AL2:AL3"/>
    <mergeCell ref="AM2:AN2"/>
    <mergeCell ref="AP2:AP3"/>
    <mergeCell ref="N1:AP1"/>
    <mergeCell ref="AQ1:AX1"/>
    <mergeCell ref="AQ2:AT2"/>
    <mergeCell ref="AU2:AX2"/>
    <mergeCell ref="AO2:A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2013-05-20T14:49:33Z</dcterms:modified>
</cp:coreProperties>
</file>