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Team-Rocket\"/>
    </mc:Choice>
  </mc:AlternateContent>
  <xr:revisionPtr revIDLastSave="0" documentId="13_ncr:1_{6494348B-857B-4066-9686-F0DD3B64F2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ttempt 8" sheetId="1" r:id="rId1"/>
    <sheet name="Attempt 1" sheetId="2" r:id="rId2"/>
    <sheet name="Attempt 2" sheetId="3" r:id="rId3"/>
    <sheet name="Attempt 3" sheetId="4" r:id="rId4"/>
    <sheet name="Attempt 4" sheetId="5" r:id="rId5"/>
    <sheet name="Attempt 5" sheetId="6" r:id="rId6"/>
    <sheet name="Attempt 6" sheetId="7" r:id="rId7"/>
    <sheet name="Attempt 7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1" i="8" l="1"/>
  <c r="D69" i="8"/>
  <c r="D68" i="8"/>
  <c r="D60" i="8"/>
  <c r="D59" i="8"/>
  <c r="J54" i="8"/>
  <c r="D46" i="8"/>
  <c r="D47" i="8" s="1"/>
  <c r="D43" i="8"/>
  <c r="D37" i="8"/>
  <c r="D38" i="8" s="1"/>
  <c r="J36" i="8"/>
  <c r="I30" i="8"/>
  <c r="D30" i="8"/>
  <c r="D72" i="8" s="1"/>
  <c r="I29" i="8"/>
  <c r="D19" i="8"/>
  <c r="D22" i="8" s="1"/>
  <c r="D23" i="8" s="1"/>
  <c r="D16" i="8"/>
  <c r="D27" i="8" s="1"/>
  <c r="D71" i="7"/>
  <c r="D69" i="7"/>
  <c r="D68" i="7"/>
  <c r="D60" i="7"/>
  <c r="D59" i="7"/>
  <c r="J54" i="7"/>
  <c r="D46" i="7"/>
  <c r="D47" i="7" s="1"/>
  <c r="D43" i="7"/>
  <c r="D38" i="7"/>
  <c r="D37" i="7"/>
  <c r="J36" i="7"/>
  <c r="I30" i="7"/>
  <c r="D30" i="7"/>
  <c r="D72" i="7" s="1"/>
  <c r="I29" i="7"/>
  <c r="D22" i="7"/>
  <c r="D23" i="7" s="1"/>
  <c r="D20" i="7"/>
  <c r="D19" i="7"/>
  <c r="D16" i="7"/>
  <c r="D27" i="7" s="1"/>
  <c r="D71" i="6"/>
  <c r="D69" i="6"/>
  <c r="D68" i="6"/>
  <c r="D60" i="6"/>
  <c r="D59" i="6"/>
  <c r="J54" i="6"/>
  <c r="D46" i="6"/>
  <c r="D47" i="6" s="1"/>
  <c r="D43" i="6"/>
  <c r="D37" i="6"/>
  <c r="D38" i="6" s="1"/>
  <c r="J36" i="6"/>
  <c r="I30" i="6"/>
  <c r="D30" i="6"/>
  <c r="D64" i="6" s="1"/>
  <c r="D66" i="6" s="1"/>
  <c r="D27" i="6"/>
  <c r="D41" i="6" s="1"/>
  <c r="D20" i="6"/>
  <c r="D19" i="6"/>
  <c r="D22" i="6" s="1"/>
  <c r="D23" i="6" s="1"/>
  <c r="D16" i="6"/>
  <c r="D74" i="5"/>
  <c r="D71" i="5"/>
  <c r="D69" i="5"/>
  <c r="D68" i="5"/>
  <c r="D60" i="5"/>
  <c r="D59" i="5"/>
  <c r="J54" i="5"/>
  <c r="D46" i="5"/>
  <c r="D47" i="5" s="1"/>
  <c r="D43" i="5"/>
  <c r="D37" i="5"/>
  <c r="D38" i="5" s="1"/>
  <c r="J36" i="5"/>
  <c r="D30" i="5"/>
  <c r="D72" i="5" s="1"/>
  <c r="D27" i="5"/>
  <c r="D41" i="5" s="1"/>
  <c r="D16" i="5"/>
  <c r="D19" i="5" s="1"/>
  <c r="D74" i="4"/>
  <c r="D71" i="4"/>
  <c r="D69" i="4"/>
  <c r="D68" i="4"/>
  <c r="D59" i="4"/>
  <c r="D60" i="4" s="1"/>
  <c r="J54" i="4"/>
  <c r="D47" i="4"/>
  <c r="D46" i="4"/>
  <c r="D43" i="4"/>
  <c r="D41" i="4"/>
  <c r="D44" i="4" s="1"/>
  <c r="D37" i="4"/>
  <c r="D38" i="4" s="1"/>
  <c r="J36" i="4"/>
  <c r="D30" i="4"/>
  <c r="D72" i="4" s="1"/>
  <c r="D27" i="4"/>
  <c r="D16" i="4"/>
  <c r="D19" i="4" s="1"/>
  <c r="D71" i="3"/>
  <c r="D69" i="3"/>
  <c r="D68" i="3"/>
  <c r="D59" i="3"/>
  <c r="D60" i="3" s="1"/>
  <c r="J54" i="3"/>
  <c r="D46" i="3"/>
  <c r="D47" i="3" s="1"/>
  <c r="D43" i="3"/>
  <c r="D38" i="3"/>
  <c r="D37" i="3"/>
  <c r="J36" i="3"/>
  <c r="D30" i="3"/>
  <c r="D72" i="3" s="1"/>
  <c r="D19" i="3"/>
  <c r="D22" i="3" s="1"/>
  <c r="D23" i="3" s="1"/>
  <c r="D16" i="3"/>
  <c r="D27" i="3" s="1"/>
  <c r="D72" i="2"/>
  <c r="D71" i="2"/>
  <c r="D69" i="2"/>
  <c r="D68" i="2"/>
  <c r="D64" i="2"/>
  <c r="D66" i="2" s="1"/>
  <c r="D60" i="2"/>
  <c r="D59" i="2"/>
  <c r="J54" i="2"/>
  <c r="D46" i="2"/>
  <c r="D47" i="2" s="1"/>
  <c r="D43" i="2"/>
  <c r="D38" i="2"/>
  <c r="D37" i="2"/>
  <c r="J36" i="2"/>
  <c r="D30" i="2"/>
  <c r="D27" i="2"/>
  <c r="D74" i="2" s="1"/>
  <c r="D16" i="2"/>
  <c r="D19" i="2" s="1"/>
  <c r="D73" i="1"/>
  <c r="D71" i="1"/>
  <c r="D70" i="1"/>
  <c r="D61" i="1"/>
  <c r="D62" i="1" s="1"/>
  <c r="J56" i="1"/>
  <c r="D49" i="1"/>
  <c r="D48" i="1"/>
  <c r="D45" i="1"/>
  <c r="D39" i="1"/>
  <c r="D40" i="1" s="1"/>
  <c r="J38" i="1"/>
  <c r="I32" i="1"/>
  <c r="D32" i="1"/>
  <c r="I31" i="1"/>
  <c r="D29" i="1"/>
  <c r="D43" i="1" s="1"/>
  <c r="D21" i="1"/>
  <c r="D24" i="1" s="1"/>
  <c r="D25" i="1" s="1"/>
  <c r="D18" i="1"/>
  <c r="D16" i="1"/>
  <c r="D17" i="1" s="1"/>
  <c r="D22" i="5" l="1"/>
  <c r="D23" i="5" s="1"/>
  <c r="D20" i="5"/>
  <c r="D32" i="6"/>
  <c r="D35" i="6" s="1"/>
  <c r="D36" i="6" s="1"/>
  <c r="D39" i="6" s="1"/>
  <c r="D44" i="6"/>
  <c r="D32" i="5"/>
  <c r="D35" i="5" s="1"/>
  <c r="D36" i="5" s="1"/>
  <c r="D44" i="5"/>
  <c r="D46" i="1"/>
  <c r="D34" i="1"/>
  <c r="D37" i="1" s="1"/>
  <c r="D38" i="1" s="1"/>
  <c r="D41" i="1" s="1"/>
  <c r="D45" i="4"/>
  <c r="D48" i="4" s="1"/>
  <c r="D22" i="2"/>
  <c r="D20" i="2"/>
  <c r="G19" i="2"/>
  <c r="D20" i="4"/>
  <c r="D22" i="4"/>
  <c r="D23" i="4" s="1"/>
  <c r="D74" i="3"/>
  <c r="D41" i="3"/>
  <c r="D74" i="1"/>
  <c r="D39" i="5"/>
  <c r="D74" i="8"/>
  <c r="D41" i="8"/>
  <c r="D74" i="7"/>
  <c r="D41" i="7"/>
  <c r="D64" i="3"/>
  <c r="D66" i="3" s="1"/>
  <c r="D76" i="1"/>
  <c r="D64" i="5"/>
  <c r="D66" i="5" s="1"/>
  <c r="D72" i="6"/>
  <c r="D64" i="8"/>
  <c r="D66" i="8" s="1"/>
  <c r="D32" i="4"/>
  <c r="D35" i="4" s="1"/>
  <c r="D36" i="4" s="1"/>
  <c r="D39" i="4" s="1"/>
  <c r="D74" i="6"/>
  <c r="D20" i="8"/>
  <c r="D20" i="3"/>
  <c r="D41" i="2"/>
  <c r="D64" i="7"/>
  <c r="D66" i="7" s="1"/>
  <c r="D66" i="1"/>
  <c r="D68" i="1" s="1"/>
  <c r="D64" i="4"/>
  <c r="D66" i="4" s="1"/>
  <c r="D22" i="1"/>
  <c r="G22" i="1" s="1"/>
  <c r="D57" i="4" l="1"/>
  <c r="D32" i="8"/>
  <c r="D35" i="8" s="1"/>
  <c r="D36" i="8" s="1"/>
  <c r="D39" i="8" s="1"/>
  <c r="D44" i="8"/>
  <c r="D44" i="7"/>
  <c r="D32" i="7"/>
  <c r="D35" i="7" s="1"/>
  <c r="D36" i="7" s="1"/>
  <c r="D39" i="7" s="1"/>
  <c r="D47" i="1"/>
  <c r="D50" i="1" s="1"/>
  <c r="D75" i="1" s="1"/>
  <c r="D59" i="1"/>
  <c r="D57" i="6"/>
  <c r="D45" i="6"/>
  <c r="D48" i="6" s="1"/>
  <c r="D73" i="6" s="1"/>
  <c r="D23" i="2"/>
  <c r="E22" i="2"/>
  <c r="D57" i="5"/>
  <c r="D45" i="5"/>
  <c r="D48" i="5" s="1"/>
  <c r="D73" i="5" s="1"/>
  <c r="D32" i="3"/>
  <c r="D35" i="3" s="1"/>
  <c r="D36" i="3" s="1"/>
  <c r="D39" i="3" s="1"/>
  <c r="D44" i="3"/>
  <c r="D73" i="4"/>
  <c r="D44" i="2"/>
  <c r="D32" i="2"/>
  <c r="D35" i="2" s="1"/>
  <c r="D36" i="2" s="1"/>
  <c r="D39" i="2" s="1"/>
  <c r="D80" i="5" l="1"/>
  <c r="D75" i="5"/>
  <c r="D76" i="5" s="1"/>
  <c r="D77" i="5" s="1"/>
  <c r="D82" i="1"/>
  <c r="D77" i="1"/>
  <c r="D78" i="1" s="1"/>
  <c r="D79" i="1" s="1"/>
  <c r="D57" i="8"/>
  <c r="D45" i="8"/>
  <c r="D48" i="8" s="1"/>
  <c r="D73" i="8" s="1"/>
  <c r="D80" i="6"/>
  <c r="D75" i="6"/>
  <c r="D76" i="6" s="1"/>
  <c r="D77" i="6" s="1"/>
  <c r="D60" i="1"/>
  <c r="D53" i="1"/>
  <c r="D58" i="5"/>
  <c r="D51" i="5"/>
  <c r="D58" i="6"/>
  <c r="D51" i="6"/>
  <c r="D45" i="2"/>
  <c r="D48" i="2" s="1"/>
  <c r="D73" i="2" s="1"/>
  <c r="D57" i="2"/>
  <c r="D80" i="4"/>
  <c r="D75" i="4"/>
  <c r="D76" i="4" s="1"/>
  <c r="D77" i="4" s="1"/>
  <c r="D45" i="7"/>
  <c r="D48" i="7" s="1"/>
  <c r="D73" i="7" s="1"/>
  <c r="D57" i="7"/>
  <c r="D57" i="3"/>
  <c r="D45" i="3"/>
  <c r="D48" i="3" s="1"/>
  <c r="D73" i="3" s="1"/>
  <c r="D58" i="4"/>
  <c r="D51" i="4"/>
  <c r="D51" i="2" l="1"/>
  <c r="D58" i="2"/>
  <c r="D63" i="1"/>
  <c r="D72" i="1"/>
  <c r="D84" i="1" s="1"/>
  <c r="D80" i="8"/>
  <c r="D75" i="8"/>
  <c r="D76" i="8" s="1"/>
  <c r="D77" i="8" s="1"/>
  <c r="D61" i="4"/>
  <c r="D70" i="4"/>
  <c r="D58" i="3"/>
  <c r="D51" i="3"/>
  <c r="D58" i="8"/>
  <c r="D51" i="8"/>
  <c r="D75" i="2"/>
  <c r="D76" i="2" s="1"/>
  <c r="D77" i="2" s="1"/>
  <c r="D82" i="2"/>
  <c r="F82" i="2" s="1"/>
  <c r="D80" i="2"/>
  <c r="D61" i="6"/>
  <c r="D70" i="6"/>
  <c r="D61" i="5"/>
  <c r="D70" i="5"/>
  <c r="D80" i="3"/>
  <c r="D75" i="3"/>
  <c r="D76" i="3" s="1"/>
  <c r="D77" i="3" s="1"/>
  <c r="D58" i="7"/>
  <c r="D51" i="7"/>
  <c r="D80" i="7"/>
  <c r="D75" i="7"/>
  <c r="D76" i="7" s="1"/>
  <c r="D77" i="7" s="1"/>
  <c r="D70" i="7" l="1"/>
  <c r="D61" i="7"/>
  <c r="D61" i="8"/>
  <c r="D70" i="8"/>
  <c r="D82" i="8" s="1"/>
  <c r="D70" i="3"/>
  <c r="D61" i="3"/>
  <c r="D61" i="2"/>
  <c r="D70" i="2"/>
</calcChain>
</file>

<file path=xl/sharedStrings.xml><?xml version="1.0" encoding="utf-8"?>
<sst xmlns="http://schemas.openxmlformats.org/spreadsheetml/2006/main" count="2060" uniqueCount="225">
  <si>
    <t>CREDIT: Makar &amp; Alec for laying the groundwork</t>
  </si>
  <si>
    <t>NOTE: the order of variables is decided by the order in which I solved them for my initial iteration</t>
  </si>
  <si>
    <t>in reference to almost/downbad</t>
  </si>
  <si>
    <t>Name</t>
  </si>
  <si>
    <t>Units</t>
  </si>
  <si>
    <t>down bader</t>
  </si>
  <si>
    <t xml:space="preserve">Solved by: </t>
  </si>
  <si>
    <t>Notes:</t>
  </si>
  <si>
    <t>propellant, Thrust, pressure</t>
  </si>
  <si>
    <t>Thrust</t>
  </si>
  <si>
    <t>lbf</t>
  </si>
  <si>
    <t>5.6 TWR</t>
  </si>
  <si>
    <t>Chamber pressure</t>
  </si>
  <si>
    <t>psi</t>
  </si>
  <si>
    <t>dropped from 'almost'</t>
  </si>
  <si>
    <t>*verify pressure drops</t>
  </si>
  <si>
    <t>Oxidizer pressure</t>
  </si>
  <si>
    <t>Fuel pressure</t>
  </si>
  <si>
    <t>Pressurant pressure</t>
  </si>
  <si>
    <t>Changed</t>
  </si>
  <si>
    <t>Fuel</t>
  </si>
  <si>
    <t>LMethane</t>
  </si>
  <si>
    <t>Oxidizer</t>
  </si>
  <si>
    <t>LOX</t>
  </si>
  <si>
    <t>Pressurant</t>
  </si>
  <si>
    <t>He2</t>
  </si>
  <si>
    <t>other engine values &amp; RPA shenanigans</t>
  </si>
  <si>
    <t>OF ratio</t>
  </si>
  <si>
    <t>dropped for slight fuel rich</t>
  </si>
  <si>
    <t>I_sp</t>
  </si>
  <si>
    <t>s</t>
  </si>
  <si>
    <t>Changed (From P_c changed)</t>
  </si>
  <si>
    <t>RPA</t>
  </si>
  <si>
    <t>v_e</t>
  </si>
  <si>
    <t>ft/s</t>
  </si>
  <si>
    <t>Nozzle mass flow</t>
  </si>
  <si>
    <t>lb/s</t>
  </si>
  <si>
    <t>thrust/(Isp)</t>
  </si>
  <si>
    <t>Fuel mass flow</t>
  </si>
  <si>
    <t>(mdot)/(OF +1)</t>
  </si>
  <si>
    <t>Use these bois for injector calculations</t>
  </si>
  <si>
    <t>Oxidizer mass flow</t>
  </si>
  <si>
    <t>(mdot*OF)/(OF+1)</t>
  </si>
  <si>
    <t>speed at throat</t>
  </si>
  <si>
    <t>density throat</t>
  </si>
  <si>
    <t>lb/ft^3</t>
  </si>
  <si>
    <t>A*</t>
  </si>
  <si>
    <t>in^2</t>
  </si>
  <si>
    <t>Throat radius</t>
  </si>
  <si>
    <t>in</t>
  </si>
  <si>
    <t>&lt;- d</t>
  </si>
  <si>
    <t>Expansion ratio</t>
  </si>
  <si>
    <t>nozzle exit area</t>
  </si>
  <si>
    <t>*lower limit on diameter by engine</t>
  </si>
  <si>
    <t>Nozzle exit radius</t>
  </si>
  <si>
    <t>about 1" in thickness to work with</t>
  </si>
  <si>
    <t>chamber temperature</t>
  </si>
  <si>
    <t>R</t>
  </si>
  <si>
    <t>^</t>
  </si>
  <si>
    <t>|</t>
  </si>
  <si>
    <t>General rocket parms</t>
  </si>
  <si>
    <t>Burntime</t>
  </si>
  <si>
    <t>changed</t>
  </si>
  <si>
    <t>Mass OF total</t>
  </si>
  <si>
    <t>lb</t>
  </si>
  <si>
    <t>total mass of OF(burntime * mass flow)</t>
  </si>
  <si>
    <t>40% less than original</t>
  </si>
  <si>
    <t>FOS</t>
  </si>
  <si>
    <t>*safety margins</t>
  </si>
  <si>
    <t>*less 1.5 maybe</t>
  </si>
  <si>
    <t>Diameter</t>
  </si>
  <si>
    <t>*stability, structuraly integeraty, volume, and drag tradeoff analysis</t>
  </si>
  <si>
    <t>radius</t>
  </si>
  <si>
    <t>Area</t>
  </si>
  <si>
    <t>ft^2</t>
  </si>
  <si>
    <t>Mass oxidizer</t>
  </si>
  <si>
    <t>mass fuel * OF ratio</t>
  </si>
  <si>
    <t>Temperature</t>
  </si>
  <si>
    <t>K</t>
  </si>
  <si>
    <t>boiling point of Oxygen</t>
  </si>
  <si>
    <t>Density</t>
  </si>
  <si>
    <t>*pressure disregarded cuz liquid</t>
  </si>
  <si>
    <t xml:space="preserve">aluminum properties: </t>
  </si>
  <si>
    <t>6061 T6</t>
  </si>
  <si>
    <t>Volume</t>
  </si>
  <si>
    <t>ft^3</t>
  </si>
  <si>
    <t>m/rho</t>
  </si>
  <si>
    <t>YS</t>
  </si>
  <si>
    <t>Length</t>
  </si>
  <si>
    <t>ft</t>
  </si>
  <si>
    <t>volume/area</t>
  </si>
  <si>
    <t>max Hoop stress</t>
  </si>
  <si>
    <t>YS/FOS</t>
  </si>
  <si>
    <t>*material analysis must be done</t>
  </si>
  <si>
    <t>Wall thickness</t>
  </si>
  <si>
    <t>t=pr/(hoop stress)</t>
  </si>
  <si>
    <t>*done with inner diameter so less than 3 FOS technically</t>
  </si>
  <si>
    <t>Steel Properties:</t>
  </si>
  <si>
    <t>Wall mass</t>
  </si>
  <si>
    <t>area of hollow circle * length * density of aluminum</t>
  </si>
  <si>
    <t>Mass fuel</t>
  </si>
  <si>
    <t>mass OF total/(OF ratio+1) * 1</t>
  </si>
  <si>
    <t>Melting point</t>
  </si>
  <si>
    <t>3110-4110</t>
  </si>
  <si>
    <t xml:space="preserve">boiling point of methane </t>
  </si>
  <si>
    <t>*pressure diregarded cuz liquid</t>
  </si>
  <si>
    <t>mass/density</t>
  </si>
  <si>
    <t>mass/area</t>
  </si>
  <si>
    <t>*material analysis</t>
  </si>
  <si>
    <t>Mass pressurant</t>
  </si>
  <si>
    <t>density at pressure*</t>
  </si>
  <si>
    <t>?</t>
  </si>
  <si>
    <t>near room temp</t>
  </si>
  <si>
    <t>pressure final</t>
  </si>
  <si>
    <t>*after tanks filled with He, must still be higher than tank pressures to account for pressure losses</t>
  </si>
  <si>
    <t>I'm not sane :)</t>
  </si>
  <si>
    <t xml:space="preserve">Density initial </t>
  </si>
  <si>
    <t>NIST density at 1500psi)</t>
  </si>
  <si>
    <t xml:space="preserve">sanity check: </t>
  </si>
  <si>
    <t>must =</t>
  </si>
  <si>
    <t>Density final pressurant tank</t>
  </si>
  <si>
    <t>NIST (density at 900psi)</t>
  </si>
  <si>
    <t>Density final OF tank</t>
  </si>
  <si>
    <t>NIST (density at 700psi)</t>
  </si>
  <si>
    <t>v_tank*rho_tank(rho_i-rho_f)</t>
  </si>
  <si>
    <t>*supercrictal, pressure trade spaces</t>
  </si>
  <si>
    <t>Hoop stress</t>
  </si>
  <si>
    <t>* the big yiikes</t>
  </si>
  <si>
    <t>*cots</t>
  </si>
  <si>
    <t>*gas expansion temp diff</t>
  </si>
  <si>
    <t>Chamber</t>
  </si>
  <si>
    <t>lmao</t>
  </si>
  <si>
    <t>Mass estimate for chamber</t>
  </si>
  <si>
    <t>density steel*  postulated mass percent*V</t>
  </si>
  <si>
    <t>*extremely scuffed</t>
  </si>
  <si>
    <t>*very extremely rough</t>
  </si>
  <si>
    <t>*do not trust this value</t>
  </si>
  <si>
    <t>*+/- 10000%</t>
  </si>
  <si>
    <t>*ablative, and stainless, behaviour at high temperature 304L</t>
  </si>
  <si>
    <t>ablative, phenolic or dense fiberglass geralite choose conservative density</t>
  </si>
  <si>
    <t>injector plate block 2in</t>
  </si>
  <si>
    <t>*simulate temperature</t>
  </si>
  <si>
    <t>*ablative deterioration *sutton</t>
  </si>
  <si>
    <t>Other rocket parameters</t>
  </si>
  <si>
    <t>Nosecone Length</t>
  </si>
  <si>
    <t>assumed</t>
  </si>
  <si>
    <t>*composites+epoxy</t>
  </si>
  <si>
    <t>Cabinet length</t>
  </si>
  <si>
    <t>Total Length</t>
  </si>
  <si>
    <t>nosecone, cabinate mass (estimates)</t>
  </si>
  <si>
    <t>*payload, cabinet, and nosecone+ recovery</t>
  </si>
  <si>
    <t xml:space="preserve">*look more deeply at walls and required thickness+materials. </t>
  </si>
  <si>
    <t>bulkhead mass estimate</t>
  </si>
  <si>
    <t>area * thickness * material density * number of bulkheads</t>
  </si>
  <si>
    <t>*probably wrong</t>
  </si>
  <si>
    <t>Liftoff Mass</t>
  </si>
  <si>
    <t>sum masses</t>
  </si>
  <si>
    <t>Total propellant mass</t>
  </si>
  <si>
    <t>Vehicle Mass</t>
  </si>
  <si>
    <t>Mass ratio</t>
  </si>
  <si>
    <t>dv</t>
  </si>
  <si>
    <t>Flight parameters</t>
  </si>
  <si>
    <t>C_d</t>
  </si>
  <si>
    <t>Open rocket</t>
  </si>
  <si>
    <t>*make ork</t>
  </si>
  <si>
    <t>TWR</t>
  </si>
  <si>
    <t>*this should be closer to  5 (:</t>
  </si>
  <si>
    <t>Altitude</t>
  </si>
  <si>
    <t>Length to dia</t>
  </si>
  <si>
    <t>Costs</t>
  </si>
  <si>
    <t>Material Cost</t>
  </si>
  <si>
    <t>mass of feed system</t>
  </si>
  <si>
    <t>UCLA rocket</t>
  </si>
  <si>
    <t>bottom of rocket has block</t>
  </si>
  <si>
    <t>Wynaut</t>
  </si>
  <si>
    <t>assumed 500, adjusted based off mass flow,</t>
  </si>
  <si>
    <t>verify against TWR</t>
  </si>
  <si>
    <t>assumed 400, adjusted based off CEA analysis</t>
  </si>
  <si>
    <t>assumed pressure drops</t>
  </si>
  <si>
    <t>assumed (+some RPA)</t>
  </si>
  <si>
    <t>*fuel analysis</t>
  </si>
  <si>
    <t>initial constraint</t>
  </si>
  <si>
    <t>optimized through RPA</t>
  </si>
  <si>
    <t>*plotting</t>
  </si>
  <si>
    <t>Mass flow</t>
  </si>
  <si>
    <t>mass flow/(rho* * v*)</t>
  </si>
  <si>
    <t>*adjust for altitude note 1 atm</t>
  </si>
  <si>
    <t>RPA optimized</t>
  </si>
  <si>
    <t>*need to optimize</t>
  </si>
  <si>
    <t>*not adjusted for pressure</t>
  </si>
  <si>
    <t>lit value</t>
  </si>
  <si>
    <t>*4.5 inner d</t>
  </si>
  <si>
    <r>
      <rPr>
        <u/>
        <sz val="10"/>
        <color rgb="FF1155CC"/>
        <rFont val="Arial"/>
      </rPr>
      <t>lit value</t>
    </r>
    <r>
      <rPr>
        <u/>
        <sz val="10"/>
        <color rgb="FF000000"/>
        <rFont val="Arial"/>
      </rPr>
      <t>, the closest conditions I found was 112 k, 450 psi , which gave me molarity and by extension density (molarity * molar mass*conversion</t>
    </r>
  </si>
  <si>
    <t>NIST</t>
  </si>
  <si>
    <t>*my density calcs are wrong, but why, density at 1000psi</t>
  </si>
  <si>
    <t>density at 800psi</t>
  </si>
  <si>
    <t>density aluminum*  postulated mass percent*V</t>
  </si>
  <si>
    <t>max velocity</t>
  </si>
  <si>
    <t>to Mach -&gt; v/a</t>
  </si>
  <si>
    <t>calculate using Δv = v_e*ln(Mi/Mf)</t>
  </si>
  <si>
    <t>assume no drag</t>
  </si>
  <si>
    <t>Nameless</t>
  </si>
  <si>
    <t>Almost doubled from thrust increase</t>
  </si>
  <si>
    <r>
      <rPr>
        <u/>
        <sz val="10"/>
        <color rgb="FF1155CC"/>
        <rFont val="Arial"/>
      </rPr>
      <t>lit value</t>
    </r>
    <r>
      <rPr>
        <u/>
        <sz val="10"/>
        <color rgb="FF000000"/>
        <rFont val="Arial"/>
      </rPr>
      <t>, the closest conditions I found was 112 k, 450 psi , which gave me molarity and by extension density (molarity * molar mass*conversion</t>
    </r>
  </si>
  <si>
    <t>Incomplete</t>
  </si>
  <si>
    <r>
      <rPr>
        <u/>
        <sz val="10"/>
        <color rgb="FF1155CC"/>
        <rFont val="Arial"/>
      </rPr>
      <t>lit value</t>
    </r>
    <r>
      <rPr>
        <u/>
        <sz val="10"/>
        <color rgb="FF000000"/>
        <rFont val="Arial"/>
      </rPr>
      <t>, the closest conditions I found was 112 k, 450 psi , which gave me molarity and by extension density (molarity * molar mass*conversion</t>
    </r>
  </si>
  <si>
    <t>4th Times the Charm</t>
  </si>
  <si>
    <t>20 times more than original</t>
  </si>
  <si>
    <r>
      <rPr>
        <u/>
        <sz val="10"/>
        <color rgb="FF1155CC"/>
        <rFont val="Arial"/>
      </rPr>
      <t>lit value</t>
    </r>
    <r>
      <rPr>
        <u/>
        <sz val="10"/>
        <color rgb="FF000000"/>
        <rFont val="Arial"/>
      </rPr>
      <t>, the closest conditions I found was 112 k, 450 psi , which gave me molarity and by extension density (molarity * molar mass*conversion</t>
    </r>
  </si>
  <si>
    <t>try to hit 5 TWR and with lower pressure chamber; also increase ratio of lenght to diameter (starting with 10:1)</t>
  </si>
  <si>
    <t>Finished iterating: yes'</t>
  </si>
  <si>
    <t>Need bigger performance for the diameter</t>
  </si>
  <si>
    <t>length to diameter ratio: 28.7</t>
  </si>
  <si>
    <t>Sober thought</t>
  </si>
  <si>
    <t>11 TWR</t>
  </si>
  <si>
    <r>
      <rPr>
        <u/>
        <sz val="10"/>
        <color rgb="FF1155CC"/>
        <rFont val="Arial"/>
      </rPr>
      <t>lit value</t>
    </r>
    <r>
      <rPr>
        <u/>
        <sz val="10"/>
        <color rgb="FF000000"/>
        <rFont val="Arial"/>
      </rPr>
      <t>, the closest conditions I found was 112 k, 450 psi , which gave me molarity and by extension density (molarity * molar mass*conversion</t>
    </r>
  </si>
  <si>
    <t>vehicle size needs bigger thrust to fill the hole, so up we went with pressure and thrust; also try to make length:diameter ratio between 10/20</t>
  </si>
  <si>
    <t>length to diameter ratio: 17</t>
  </si>
  <si>
    <t>almost</t>
  </si>
  <si>
    <t>10.5 TWR</t>
  </si>
  <si>
    <r>
      <rPr>
        <u/>
        <sz val="10"/>
        <color rgb="FF1155CC"/>
        <rFont val="Arial"/>
      </rPr>
      <t>lit value</t>
    </r>
    <r>
      <rPr>
        <u/>
        <sz val="10"/>
        <color rgb="FF000000"/>
        <rFont val="Arial"/>
      </rPr>
      <t>, the closest conditions I found was 112 k, 450 psi , which gave me molarity and by extension density (molarity * molar mass*conversion</t>
    </r>
  </si>
  <si>
    <t>down bad</t>
  </si>
  <si>
    <t>7.8 TWR</t>
  </si>
  <si>
    <r>
      <rPr>
        <u/>
        <sz val="10"/>
        <color rgb="FF1155CC"/>
        <rFont val="Arial"/>
      </rPr>
      <t>lit value</t>
    </r>
    <r>
      <rPr>
        <u/>
        <sz val="10"/>
        <color rgb="FF000000"/>
        <rFont val="Arial"/>
      </rPr>
      <t>, the closest conditions I found was 112 k, 450 psi , which gave me molarity and by extension density (molarity * molar mass*conversion</t>
    </r>
  </si>
  <si>
    <r>
      <t>lit value</t>
    </r>
    <r>
      <rPr>
        <u/>
        <sz val="10"/>
        <color rgb="FF000000"/>
        <rFont val="Arial"/>
      </rPr>
      <t>, the closest conditions I found was 112 k, 450 psi , which gave me molarity and by extension density (molarity * molar mass*conversion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</si>
</sst>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vlpubs.nist.gov/nistpubs/jres/76A/jresv76An2p81_A1b.pdf" TargetMode="External"/><Relationship Id="rId2" Type="http://schemas.openxmlformats.org/officeDocument/2006/relationships/hyperlink" Target="https://304stainlesssteel.org/304-stainless-steel-properties/" TargetMode="External"/><Relationship Id="rId1" Type="http://schemas.openxmlformats.org/officeDocument/2006/relationships/hyperlink" Target="https://www.matweb.com/search/DataSheet.aspx?MatGUID=b8d536e0b9b54bd7b69e4124d8f1d20a&amp;ckck=1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nvlpubs.nist.gov/nistpubs/jres/76A/jresv76An2p81_A1b.pdf" TargetMode="External"/><Relationship Id="rId1" Type="http://schemas.openxmlformats.org/officeDocument/2006/relationships/hyperlink" Target="https://www.matweb.com/search/DataSheet.aspx?MatGUID=b8d536e0b9b54bd7b69e4124d8f1d20a&amp;ckck=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nvlpubs.nist.gov/nistpubs/jres/76A/jresv76An2p81_A1b.pdf" TargetMode="External"/><Relationship Id="rId1" Type="http://schemas.openxmlformats.org/officeDocument/2006/relationships/hyperlink" Target="https://www.matweb.com/search/DataSheet.aspx?MatGUID=b8d536e0b9b54bd7b69e4124d8f1d20a&amp;ckck=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nvlpubs.nist.gov/nistpubs/jres/76A/jresv76An2p81_A1b.pdf" TargetMode="External"/><Relationship Id="rId2" Type="http://schemas.openxmlformats.org/officeDocument/2006/relationships/hyperlink" Target="https://304stainlesssteel.org/304-stainless-steel-properties/" TargetMode="External"/><Relationship Id="rId1" Type="http://schemas.openxmlformats.org/officeDocument/2006/relationships/hyperlink" Target="https://www.matweb.com/search/DataSheet.aspx?MatGUID=b8d536e0b9b54bd7b69e4124d8f1d20a&amp;ckck=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nvlpubs.nist.gov/nistpubs/jres/76A/jresv76An2p81_A1b.pdf" TargetMode="External"/><Relationship Id="rId2" Type="http://schemas.openxmlformats.org/officeDocument/2006/relationships/hyperlink" Target="https://304stainlesssteel.org/304-stainless-steel-properties/" TargetMode="External"/><Relationship Id="rId1" Type="http://schemas.openxmlformats.org/officeDocument/2006/relationships/hyperlink" Target="https://www.matweb.com/search/DataSheet.aspx?MatGUID=b8d536e0b9b54bd7b69e4124d8f1d20a&amp;ckck=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nvlpubs.nist.gov/nistpubs/jres/76A/jresv76An2p81_A1b.pdf" TargetMode="External"/><Relationship Id="rId2" Type="http://schemas.openxmlformats.org/officeDocument/2006/relationships/hyperlink" Target="https://304stainlesssteel.org/304-stainless-steel-properties/" TargetMode="External"/><Relationship Id="rId1" Type="http://schemas.openxmlformats.org/officeDocument/2006/relationships/hyperlink" Target="https://www.matweb.com/search/DataSheet.aspx?MatGUID=b8d536e0b9b54bd7b69e4124d8f1d20a&amp;ckck=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nvlpubs.nist.gov/nistpubs/jres/76A/jresv76An2p81_A1b.pdf" TargetMode="External"/><Relationship Id="rId2" Type="http://schemas.openxmlformats.org/officeDocument/2006/relationships/hyperlink" Target="https://304stainlesssteel.org/304-stainless-steel-properties/" TargetMode="External"/><Relationship Id="rId1" Type="http://schemas.openxmlformats.org/officeDocument/2006/relationships/hyperlink" Target="https://www.matweb.com/search/DataSheet.aspx?MatGUID=b8d536e0b9b54bd7b69e4124d8f1d20a&amp;ckck=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nvlpubs.nist.gov/nistpubs/jres/76A/jresv76An2p81_A1b.pdf" TargetMode="External"/><Relationship Id="rId2" Type="http://schemas.openxmlformats.org/officeDocument/2006/relationships/hyperlink" Target="https://304stainlesssteel.org/304-stainless-steel-properties/" TargetMode="External"/><Relationship Id="rId1" Type="http://schemas.openxmlformats.org/officeDocument/2006/relationships/hyperlink" Target="https://www.matweb.com/search/DataSheet.aspx?MatGUID=b8d536e0b9b54bd7b69e4124d8f1d20a&amp;ckc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8"/>
  <sheetViews>
    <sheetView tabSelected="1" topLeftCell="A51" workbookViewId="0">
      <selection activeCell="F30" sqref="F30"/>
    </sheetView>
  </sheetViews>
  <sheetFormatPr defaultColWidth="12.5703125" defaultRowHeight="12.75" x14ac:dyDescent="0.2"/>
  <cols>
    <col min="1" max="1" width="38.28515625" style="33" bestFit="1" customWidth="1"/>
    <col min="2" max="2" width="32.85546875" style="33" bestFit="1" customWidth="1"/>
    <col min="3" max="3" width="23.42578125" style="33" bestFit="1" customWidth="1"/>
    <col min="4" max="4" width="11.85546875" style="33" bestFit="1" customWidth="1"/>
    <col min="5" max="5" width="42.42578125" style="33" customWidth="1"/>
    <col min="6" max="6" width="32.85546875" style="33" customWidth="1"/>
    <col min="7" max="7" width="19.140625" style="33" bestFit="1" customWidth="1"/>
    <col min="8" max="8" width="21.7109375" style="33" bestFit="1" customWidth="1"/>
    <col min="9" max="9" width="18.5703125" style="33" bestFit="1" customWidth="1"/>
    <col min="10" max="10" width="51.42578125" style="33" bestFit="1" customWidth="1"/>
    <col min="11" max="11" width="63.42578125" style="33" bestFit="1" customWidth="1"/>
    <col min="12" max="12" width="19.85546875" style="33" bestFit="1" customWidth="1"/>
    <col min="13" max="16384" width="12.5703125" style="33"/>
  </cols>
  <sheetData>
    <row r="1" spans="1:26" x14ac:dyDescent="0.2">
      <c r="A1" s="19" t="s">
        <v>0</v>
      </c>
      <c r="B1" s="32"/>
      <c r="C1" s="32"/>
      <c r="D1" s="20"/>
      <c r="E1" s="20" t="s">
        <v>1</v>
      </c>
      <c r="F1" s="20" t="s">
        <v>2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x14ac:dyDescent="0.2">
      <c r="A2" s="21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x14ac:dyDescent="0.2">
      <c r="A3" s="22"/>
      <c r="B3" s="23" t="s">
        <v>3</v>
      </c>
      <c r="C3" s="23" t="s">
        <v>4</v>
      </c>
      <c r="D3" s="22" t="s">
        <v>5</v>
      </c>
      <c r="E3" s="23" t="s">
        <v>6</v>
      </c>
      <c r="F3" s="23" t="s">
        <v>7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x14ac:dyDescent="0.2">
      <c r="A4" s="24" t="s">
        <v>8</v>
      </c>
      <c r="B4" s="25" t="s">
        <v>9</v>
      </c>
      <c r="C4" s="25" t="s">
        <v>10</v>
      </c>
      <c r="D4" s="25">
        <v>400</v>
      </c>
      <c r="E4" s="25"/>
      <c r="F4" s="26" t="s">
        <v>11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">
      <c r="A5" s="32"/>
      <c r="B5" s="25" t="s">
        <v>12</v>
      </c>
      <c r="C5" s="25" t="s">
        <v>13</v>
      </c>
      <c r="D5" s="25">
        <v>400</v>
      </c>
      <c r="E5" s="25" t="s">
        <v>14</v>
      </c>
      <c r="F5" s="26" t="s">
        <v>15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">
      <c r="A6" s="32"/>
      <c r="B6" s="25" t="s">
        <v>16</v>
      </c>
      <c r="C6" s="25" t="s">
        <v>13</v>
      </c>
      <c r="D6" s="25">
        <v>800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">
      <c r="A7" s="32"/>
      <c r="B7" s="25" t="s">
        <v>17</v>
      </c>
      <c r="C7" s="25" t="s">
        <v>13</v>
      </c>
      <c r="D7" s="25">
        <v>800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">
      <c r="A8" s="32"/>
      <c r="B8" s="25" t="s">
        <v>18</v>
      </c>
      <c r="C8" s="25" t="s">
        <v>13</v>
      </c>
      <c r="D8" s="25">
        <v>1000</v>
      </c>
      <c r="E8" s="25" t="s">
        <v>19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">
      <c r="A9" s="32"/>
      <c r="B9" s="25" t="s">
        <v>20</v>
      </c>
      <c r="C9" s="25"/>
      <c r="D9" s="25" t="s">
        <v>21</v>
      </c>
      <c r="E9" s="25"/>
      <c r="F9" s="26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x14ac:dyDescent="0.2">
      <c r="A10" s="32"/>
      <c r="B10" s="25" t="s">
        <v>22</v>
      </c>
      <c r="C10" s="25"/>
      <c r="D10" s="25" t="s">
        <v>23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x14ac:dyDescent="0.2">
      <c r="A11" s="32"/>
      <c r="B11" s="25" t="s">
        <v>24</v>
      </c>
      <c r="C11" s="25"/>
      <c r="D11" s="25" t="s">
        <v>25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">
      <c r="A12" s="22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x14ac:dyDescent="0.2">
      <c r="A13" s="27" t="s">
        <v>26</v>
      </c>
      <c r="B13" s="25" t="s">
        <v>27</v>
      </c>
      <c r="C13" s="25"/>
      <c r="D13" s="25">
        <v>2.8</v>
      </c>
      <c r="E13" s="25" t="s">
        <v>28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">
      <c r="A14" s="32"/>
      <c r="B14" s="25" t="s">
        <v>29</v>
      </c>
      <c r="C14" s="25" t="s">
        <v>30</v>
      </c>
      <c r="D14" s="25">
        <v>268.83</v>
      </c>
      <c r="E14" s="25" t="s">
        <v>31</v>
      </c>
      <c r="F14" s="25" t="s">
        <v>32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">
      <c r="A15" s="32"/>
      <c r="B15" s="25" t="s">
        <v>33</v>
      </c>
      <c r="C15" s="25" t="s">
        <v>34</v>
      </c>
      <c r="D15" s="25">
        <v>8649.26</v>
      </c>
      <c r="E15" s="25"/>
      <c r="F15" s="25" t="s">
        <v>32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">
      <c r="A16" s="32"/>
      <c r="B16" s="26" t="s">
        <v>35</v>
      </c>
      <c r="C16" s="25" t="s">
        <v>36</v>
      </c>
      <c r="D16" s="25">
        <f>D4/(D14)</f>
        <v>1.4879291745712906</v>
      </c>
      <c r="E16" s="25"/>
      <c r="F16" s="25" t="s">
        <v>37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">
      <c r="A17" s="32"/>
      <c r="B17" s="26" t="s">
        <v>38</v>
      </c>
      <c r="C17" s="25" t="s">
        <v>36</v>
      </c>
      <c r="D17" s="25">
        <f>D16/(D13+1)</f>
        <v>0.39156030909770806</v>
      </c>
      <c r="E17" s="25" t="s">
        <v>39</v>
      </c>
      <c r="F17" s="28" t="s">
        <v>40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">
      <c r="A18" s="32"/>
      <c r="B18" s="26" t="s">
        <v>41</v>
      </c>
      <c r="C18" s="25" t="s">
        <v>36</v>
      </c>
      <c r="D18" s="25">
        <f>(D16*D13)/(D13+1)</f>
        <v>1.0963688654735826</v>
      </c>
      <c r="E18" s="25" t="s">
        <v>42</v>
      </c>
      <c r="F18" s="3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">
      <c r="A19" s="32"/>
      <c r="B19" s="26" t="s">
        <v>43</v>
      </c>
      <c r="C19" s="25" t="s">
        <v>34</v>
      </c>
      <c r="D19" s="25">
        <v>3997.59</v>
      </c>
      <c r="E19" s="25"/>
      <c r="F19" s="25" t="s">
        <v>32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">
      <c r="A20" s="32"/>
      <c r="B20" s="25" t="s">
        <v>44</v>
      </c>
      <c r="C20" s="25" t="s">
        <v>45</v>
      </c>
      <c r="D20" s="25">
        <v>5.7200000000000001E-2</v>
      </c>
      <c r="E20" s="25"/>
      <c r="F20" s="25" t="s">
        <v>32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">
      <c r="A21" s="32"/>
      <c r="B21" s="25" t="s">
        <v>46</v>
      </c>
      <c r="C21" s="25" t="s">
        <v>47</v>
      </c>
      <c r="D21" s="25">
        <f>D16/(D19*D20)*12^2</f>
        <v>0.93702347770417105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">
      <c r="A22" s="32"/>
      <c r="B22" s="25" t="s">
        <v>48</v>
      </c>
      <c r="C22" s="25" t="s">
        <v>49</v>
      </c>
      <c r="D22" s="25">
        <f>SQRT(D21/PI())</f>
        <v>0.54613536466663137</v>
      </c>
      <c r="E22" s="25"/>
      <c r="F22" s="25"/>
      <c r="G22" s="25">
        <f>D22*2</f>
        <v>1.0922707293332627</v>
      </c>
      <c r="H22" s="25" t="s">
        <v>50</v>
      </c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">
      <c r="A23" s="32"/>
      <c r="B23" s="25" t="s">
        <v>51</v>
      </c>
      <c r="C23" s="25"/>
      <c r="D23" s="25">
        <v>3.8557000000000001</v>
      </c>
      <c r="E23" s="25" t="s">
        <v>31</v>
      </c>
      <c r="F23" s="25" t="s">
        <v>32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">
      <c r="A24" s="32"/>
      <c r="B24" s="26" t="s">
        <v>52</v>
      </c>
      <c r="C24" s="25" t="s">
        <v>47</v>
      </c>
      <c r="D24" s="25">
        <f>D21*D23</f>
        <v>3.6128814229839725</v>
      </c>
      <c r="E24" s="25"/>
      <c r="F24" s="25" t="s">
        <v>53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">
      <c r="A25" s="32"/>
      <c r="B25" s="26" t="s">
        <v>54</v>
      </c>
      <c r="C25" s="25" t="s">
        <v>49</v>
      </c>
      <c r="D25" s="25">
        <f>SQRT(D24/PI())</f>
        <v>1.0723879309958499</v>
      </c>
      <c r="E25" s="25"/>
      <c r="F25" s="25"/>
      <c r="G25" s="25"/>
      <c r="H25" s="25"/>
      <c r="I25" s="25"/>
      <c r="J25" s="25" t="s">
        <v>55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">
      <c r="A26" s="32"/>
      <c r="B26" s="25" t="s">
        <v>56</v>
      </c>
      <c r="C26" s="25" t="s">
        <v>57</v>
      </c>
      <c r="D26" s="25">
        <v>5877.1441000000004</v>
      </c>
      <c r="E26" s="25" t="s">
        <v>19</v>
      </c>
      <c r="F26" s="25" t="s">
        <v>32</v>
      </c>
      <c r="G26" s="25"/>
      <c r="H26" s="25"/>
      <c r="I26" s="25"/>
      <c r="J26" s="25" t="s">
        <v>58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">
      <c r="A27" s="22"/>
      <c r="B27" s="26"/>
      <c r="C27" s="25"/>
      <c r="D27" s="25"/>
      <c r="E27" s="25"/>
      <c r="F27" s="25"/>
      <c r="G27" s="25"/>
      <c r="H27" s="25"/>
      <c r="I27" s="25"/>
      <c r="J27" s="25" t="s">
        <v>59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">
      <c r="A28" s="27" t="s">
        <v>60</v>
      </c>
      <c r="B28" s="25" t="s">
        <v>61</v>
      </c>
      <c r="C28" s="25" t="s">
        <v>30</v>
      </c>
      <c r="D28" s="25">
        <v>15</v>
      </c>
      <c r="E28" s="25" t="s">
        <v>62</v>
      </c>
      <c r="F28" s="25"/>
      <c r="G28" s="25"/>
      <c r="H28" s="25"/>
      <c r="I28" s="25"/>
      <c r="J28" s="25" t="s">
        <v>59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">
      <c r="A29" s="32"/>
      <c r="B29" s="25" t="s">
        <v>63</v>
      </c>
      <c r="C29" s="25" t="s">
        <v>64</v>
      </c>
      <c r="D29" s="25">
        <f>D28*D16</f>
        <v>22.318937618569358</v>
      </c>
      <c r="E29" s="25" t="s">
        <v>65</v>
      </c>
      <c r="F29" s="25" t="s">
        <v>66</v>
      </c>
      <c r="G29" s="25"/>
      <c r="H29" s="25"/>
      <c r="I29" s="25"/>
      <c r="J29" s="25" t="s">
        <v>59</v>
      </c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">
      <c r="A30" s="32"/>
      <c r="B30" s="25" t="s">
        <v>67</v>
      </c>
      <c r="C30" s="25"/>
      <c r="D30" s="25">
        <v>1.5</v>
      </c>
      <c r="E30" s="25"/>
      <c r="F30" s="25" t="s">
        <v>68</v>
      </c>
      <c r="G30" s="25" t="s">
        <v>69</v>
      </c>
      <c r="H30" s="25"/>
      <c r="I30" s="25"/>
      <c r="J30" s="25" t="s">
        <v>59</v>
      </c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">
      <c r="A31" s="32"/>
      <c r="B31" s="25" t="s">
        <v>70</v>
      </c>
      <c r="C31" s="25" t="s">
        <v>49</v>
      </c>
      <c r="D31" s="25">
        <v>5</v>
      </c>
      <c r="E31" s="25" t="s">
        <v>19</v>
      </c>
      <c r="F31" s="25" t="s">
        <v>71</v>
      </c>
      <c r="G31" s="25"/>
      <c r="H31" s="25" t="s">
        <v>72</v>
      </c>
      <c r="I31" s="25">
        <f>D31/2</f>
        <v>2.5</v>
      </c>
      <c r="J31" s="25" t="s">
        <v>59</v>
      </c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">
      <c r="A32" s="32"/>
      <c r="B32" s="25" t="s">
        <v>73</v>
      </c>
      <c r="C32" s="25" t="s">
        <v>74</v>
      </c>
      <c r="D32" s="25">
        <f>(D31/12/2)^2*PI()</f>
        <v>0.13635384781205701</v>
      </c>
      <c r="E32" s="25"/>
      <c r="F32" s="25"/>
      <c r="G32" s="25"/>
      <c r="H32" s="25" t="s">
        <v>47</v>
      </c>
      <c r="I32" s="25">
        <f>(PI()*(D31^2))/4</f>
        <v>19.634954084936208</v>
      </c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">
      <c r="A33" s="22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">
      <c r="A34" s="27" t="s">
        <v>22</v>
      </c>
      <c r="B34" s="25" t="s">
        <v>75</v>
      </c>
      <c r="C34" s="25" t="s">
        <v>64</v>
      </c>
      <c r="D34" s="25">
        <f>D43*D13</f>
        <v>16.445532982103735</v>
      </c>
      <c r="E34" s="25" t="s">
        <v>76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">
      <c r="A35" s="32"/>
      <c r="B35" s="25" t="s">
        <v>77</v>
      </c>
      <c r="C35" s="25" t="s">
        <v>78</v>
      </c>
      <c r="D35" s="25">
        <v>90.19</v>
      </c>
      <c r="E35" s="25"/>
      <c r="F35" s="25" t="s">
        <v>79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">
      <c r="A36" s="32"/>
      <c r="B36" s="25" t="s">
        <v>80</v>
      </c>
      <c r="C36" s="25" t="s">
        <v>45</v>
      </c>
      <c r="D36" s="25">
        <v>71.230303000000006</v>
      </c>
      <c r="E36" s="25"/>
      <c r="F36" s="25" t="s">
        <v>81</v>
      </c>
      <c r="G36" s="25"/>
      <c r="H36" s="25"/>
      <c r="I36" s="29" t="s">
        <v>82</v>
      </c>
      <c r="J36" s="25" t="s">
        <v>83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">
      <c r="A37" s="32"/>
      <c r="B37" s="25" t="s">
        <v>84</v>
      </c>
      <c r="C37" s="25" t="s">
        <v>85</v>
      </c>
      <c r="D37" s="25">
        <f>D34/D36</f>
        <v>0.23087832410461223</v>
      </c>
      <c r="E37" s="25" t="s">
        <v>86</v>
      </c>
      <c r="F37" s="25"/>
      <c r="G37" s="25"/>
      <c r="H37" s="25"/>
      <c r="I37" s="25" t="s">
        <v>87</v>
      </c>
      <c r="J37" s="25">
        <v>40000</v>
      </c>
      <c r="K37" s="25" t="s">
        <v>13</v>
      </c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">
      <c r="A38" s="32"/>
      <c r="B38" s="25" t="s">
        <v>88</v>
      </c>
      <c r="C38" s="25" t="s">
        <v>89</v>
      </c>
      <c r="D38" s="25">
        <f>D37/(D32)</f>
        <v>1.693229254687721</v>
      </c>
      <c r="E38" s="25" t="s">
        <v>90</v>
      </c>
      <c r="F38" s="25"/>
      <c r="G38" s="25"/>
      <c r="H38" s="25"/>
      <c r="I38" s="25" t="s">
        <v>80</v>
      </c>
      <c r="J38" s="25">
        <f>0.0975*12^3</f>
        <v>168.48000000000002</v>
      </c>
      <c r="K38" s="25" t="s">
        <v>45</v>
      </c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">
      <c r="A39" s="32"/>
      <c r="B39" s="25" t="s">
        <v>91</v>
      </c>
      <c r="C39" s="25" t="s">
        <v>13</v>
      </c>
      <c r="D39" s="25">
        <f>J37/D30</f>
        <v>26666.666666666668</v>
      </c>
      <c r="E39" s="25" t="s">
        <v>92</v>
      </c>
      <c r="F39" s="25" t="s">
        <v>93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25.5" x14ac:dyDescent="0.2">
      <c r="A40" s="32"/>
      <c r="B40" s="25" t="s">
        <v>94</v>
      </c>
      <c r="C40" s="25" t="s">
        <v>49</v>
      </c>
      <c r="D40" s="25">
        <f>D6*(D31/2)/D39</f>
        <v>7.4999999999999997E-2</v>
      </c>
      <c r="E40" s="25" t="s">
        <v>95</v>
      </c>
      <c r="F40" s="25" t="s">
        <v>96</v>
      </c>
      <c r="G40" s="25"/>
      <c r="H40" s="25"/>
      <c r="I40" s="30" t="s">
        <v>97</v>
      </c>
      <c r="J40" s="25">
        <v>304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25.5" x14ac:dyDescent="0.2">
      <c r="A41" s="32"/>
      <c r="B41" s="25" t="s">
        <v>98</v>
      </c>
      <c r="C41" s="25" t="s">
        <v>64</v>
      </c>
      <c r="D41" s="25">
        <f>(PI()*(D31/2+D40)^2- PI()*(D31/2)^2)/144*D38*J38</f>
        <v>2.3689113447493408</v>
      </c>
      <c r="E41" s="25" t="s">
        <v>99</v>
      </c>
      <c r="F41" s="25"/>
      <c r="G41" s="25"/>
      <c r="H41" s="25"/>
      <c r="I41" s="25" t="s">
        <v>87</v>
      </c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">
      <c r="A42" s="22"/>
      <c r="B42" s="25"/>
      <c r="C42" s="25"/>
      <c r="D42" s="25"/>
      <c r="E42" s="25"/>
      <c r="F42" s="25"/>
      <c r="G42" s="25"/>
      <c r="H42" s="25"/>
      <c r="I42" s="25" t="s">
        <v>80</v>
      </c>
      <c r="J42" s="25">
        <v>494.20800000000003</v>
      </c>
      <c r="K42" s="25" t="s">
        <v>45</v>
      </c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">
      <c r="A43" s="27" t="s">
        <v>20</v>
      </c>
      <c r="B43" s="25" t="s">
        <v>100</v>
      </c>
      <c r="C43" s="25" t="s">
        <v>64</v>
      </c>
      <c r="D43" s="25">
        <f>D29/(D13+1)*1</f>
        <v>5.8734046364656205</v>
      </c>
      <c r="E43" s="25" t="s">
        <v>101</v>
      </c>
      <c r="F43" s="25"/>
      <c r="G43" s="25"/>
      <c r="H43" s="25"/>
      <c r="I43" s="25" t="s">
        <v>102</v>
      </c>
      <c r="J43" s="25" t="s">
        <v>103</v>
      </c>
      <c r="K43" s="25" t="s">
        <v>57</v>
      </c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">
      <c r="A44" s="32"/>
      <c r="B44" s="25" t="s">
        <v>77</v>
      </c>
      <c r="C44" s="25" t="s">
        <v>78</v>
      </c>
      <c r="D44" s="25">
        <v>112</v>
      </c>
      <c r="E44" s="25"/>
      <c r="F44" s="25" t="s">
        <v>104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">
      <c r="A45" s="32"/>
      <c r="B45" s="25" t="s">
        <v>80</v>
      </c>
      <c r="C45" s="25" t="s">
        <v>45</v>
      </c>
      <c r="D45" s="25">
        <f>26.48*16.04/16.02</f>
        <v>26.513058676654182</v>
      </c>
      <c r="E45" s="30" t="s">
        <v>224</v>
      </c>
      <c r="F45" s="25" t="s">
        <v>105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">
      <c r="A46" s="32"/>
      <c r="B46" s="25" t="s">
        <v>84</v>
      </c>
      <c r="C46" s="25" t="s">
        <v>85</v>
      </c>
      <c r="D46" s="25">
        <f>D43/D45</f>
        <v>0.22152874581903256</v>
      </c>
      <c r="E46" s="25" t="s">
        <v>106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">
      <c r="A47" s="32"/>
      <c r="B47" s="25" t="s">
        <v>88</v>
      </c>
      <c r="C47" s="25" t="s">
        <v>89</v>
      </c>
      <c r="D47" s="25">
        <f>D46/D32</f>
        <v>1.6246607585608892</v>
      </c>
      <c r="E47" s="25" t="s">
        <v>107</v>
      </c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">
      <c r="A48" s="32"/>
      <c r="B48" s="25" t="s">
        <v>91</v>
      </c>
      <c r="C48" s="25" t="s">
        <v>13</v>
      </c>
      <c r="D48" s="25">
        <f>J37/D30</f>
        <v>26666.666666666668</v>
      </c>
      <c r="E48" s="25" t="s">
        <v>92</v>
      </c>
      <c r="F48" s="25" t="s">
        <v>108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">
      <c r="A49" s="32"/>
      <c r="B49" s="25" t="s">
        <v>94</v>
      </c>
      <c r="C49" s="25" t="s">
        <v>49</v>
      </c>
      <c r="D49" s="25">
        <f>(D7*(D31/2))/D48</f>
        <v>7.4999999999999997E-2</v>
      </c>
      <c r="E49" s="25" t="s">
        <v>95</v>
      </c>
      <c r="F49" s="25" t="s">
        <v>96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">
      <c r="A50" s="32"/>
      <c r="B50" s="25" t="s">
        <v>98</v>
      </c>
      <c r="C50" s="25" t="s">
        <v>64</v>
      </c>
      <c r="D50" s="25">
        <f>(PI()*(D31/2+D49)^2- PI()*(D31/2)^2)/144*D47*J38</f>
        <v>2.2729806325214739</v>
      </c>
      <c r="E50" s="25" t="s">
        <v>99</v>
      </c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">
      <c r="A51" s="22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">
      <c r="A52" s="22"/>
      <c r="B52" s="31" t="s">
        <v>24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">
      <c r="A53" s="27" t="s">
        <v>24</v>
      </c>
      <c r="B53" s="25" t="s">
        <v>109</v>
      </c>
      <c r="C53" s="25" t="s">
        <v>64</v>
      </c>
      <c r="D53" s="25">
        <f>D56*D59</f>
        <v>0.56331538856630259</v>
      </c>
      <c r="E53" s="25" t="s">
        <v>110</v>
      </c>
      <c r="F53" s="25" t="s">
        <v>111</v>
      </c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">
      <c r="A54" s="32"/>
      <c r="B54" s="25" t="s">
        <v>77</v>
      </c>
      <c r="C54" s="25" t="s">
        <v>78</v>
      </c>
      <c r="D54" s="25">
        <v>293.14999999999998</v>
      </c>
      <c r="E54" s="25"/>
      <c r="F54" s="25" t="s">
        <v>112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">
      <c r="A55" s="32"/>
      <c r="B55" s="25" t="s">
        <v>113</v>
      </c>
      <c r="C55" s="25" t="s">
        <v>13</v>
      </c>
      <c r="D55" s="25">
        <v>900</v>
      </c>
      <c r="E55" s="25" t="s">
        <v>19</v>
      </c>
      <c r="F55" s="25" t="s">
        <v>114</v>
      </c>
      <c r="G55" s="25"/>
      <c r="H55" s="25"/>
      <c r="I55" s="25"/>
      <c r="J55" s="25"/>
      <c r="K55" s="25"/>
      <c r="L55" s="25" t="s">
        <v>115</v>
      </c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">
      <c r="A56" s="32"/>
      <c r="B56" s="25" t="s">
        <v>116</v>
      </c>
      <c r="C56" s="25" t="s">
        <v>45</v>
      </c>
      <c r="D56" s="25">
        <v>1.0105</v>
      </c>
      <c r="E56" s="25" t="s">
        <v>19</v>
      </c>
      <c r="F56" s="25" t="s">
        <v>117</v>
      </c>
      <c r="G56" s="25"/>
      <c r="H56" s="25"/>
      <c r="I56" s="25" t="s">
        <v>118</v>
      </c>
      <c r="J56" s="25">
        <f>(14*16.04*0.00220462*453.59)/(10.731577089016 +D54*1.8)</f>
        <v>0.41708377015047426</v>
      </c>
      <c r="K56" s="25" t="s">
        <v>119</v>
      </c>
      <c r="L56" s="25">
        <v>1.1143391000000001E-2</v>
      </c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">
      <c r="A57" s="32"/>
      <c r="B57" s="25" t="s">
        <v>120</v>
      </c>
      <c r="C57" s="25" t="s">
        <v>45</v>
      </c>
      <c r="D57" s="25">
        <v>0.61792999999999998</v>
      </c>
      <c r="E57" s="25" t="s">
        <v>19</v>
      </c>
      <c r="F57" s="25" t="s">
        <v>121</v>
      </c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">
      <c r="A58" s="32"/>
      <c r="B58" s="25" t="s">
        <v>122</v>
      </c>
      <c r="C58" s="25" t="s">
        <v>45</v>
      </c>
      <c r="D58" s="25">
        <v>0.48372999999999999</v>
      </c>
      <c r="E58" s="25" t="s">
        <v>19</v>
      </c>
      <c r="F58" s="25" t="s">
        <v>123</v>
      </c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">
      <c r="A59" s="32"/>
      <c r="B59" s="25" t="s">
        <v>84</v>
      </c>
      <c r="C59" s="25" t="s">
        <v>85</v>
      </c>
      <c r="D59" s="25">
        <f>(D46+D37)*D58/(D56-D57)</f>
        <v>0.55746203717595511</v>
      </c>
      <c r="E59" s="25" t="s">
        <v>124</v>
      </c>
      <c r="F59" s="25" t="s">
        <v>125</v>
      </c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">
      <c r="A60" s="32"/>
      <c r="B60" s="25" t="s">
        <v>88</v>
      </c>
      <c r="C60" s="25" t="s">
        <v>89</v>
      </c>
      <c r="D60" s="25">
        <f>D59/D32</f>
        <v>4.088348412025244</v>
      </c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">
      <c r="A61" s="32"/>
      <c r="B61" s="25" t="s">
        <v>126</v>
      </c>
      <c r="C61" s="25" t="s">
        <v>13</v>
      </c>
      <c r="D61" s="25">
        <f>J37/D30</f>
        <v>26666.666666666668</v>
      </c>
      <c r="E61" s="25" t="s">
        <v>92</v>
      </c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">
      <c r="A62" s="32"/>
      <c r="B62" s="25" t="s">
        <v>94</v>
      </c>
      <c r="C62" s="25" t="s">
        <v>49</v>
      </c>
      <c r="D62" s="25">
        <f>D8*(D31/2)/D61</f>
        <v>9.375E-2</v>
      </c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">
      <c r="A63" s="32"/>
      <c r="B63" s="25" t="s">
        <v>98</v>
      </c>
      <c r="C63" s="25" t="s">
        <v>64</v>
      </c>
      <c r="D63" s="25">
        <f>(PI()*(D31/2)^2- PI()*(D31/2-D62)^2)/144*D60*J38</f>
        <v>6.9120136085974595</v>
      </c>
      <c r="E63" s="26" t="s">
        <v>99</v>
      </c>
      <c r="F63" s="25" t="s">
        <v>127</v>
      </c>
      <c r="G63" s="25" t="s">
        <v>128</v>
      </c>
      <c r="H63" s="25" t="s">
        <v>129</v>
      </c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">
      <c r="A64" s="22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">
      <c r="A65" s="22"/>
      <c r="B65" s="31" t="s">
        <v>130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x14ac:dyDescent="0.2">
      <c r="A66" s="27" t="s">
        <v>130</v>
      </c>
      <c r="B66" s="25" t="s">
        <v>84</v>
      </c>
      <c r="C66" s="25" t="s">
        <v>85</v>
      </c>
      <c r="D66" s="25">
        <f>D67*((D32))</f>
        <v>0.13635384781205701</v>
      </c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">
      <c r="A67" s="32"/>
      <c r="B67" s="25" t="s">
        <v>88</v>
      </c>
      <c r="C67" s="25" t="s">
        <v>89</v>
      </c>
      <c r="D67" s="25">
        <v>1</v>
      </c>
      <c r="E67" s="25" t="s">
        <v>131</v>
      </c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">
      <c r="A68" s="32"/>
      <c r="B68" s="25" t="s">
        <v>132</v>
      </c>
      <c r="C68" s="25" t="s">
        <v>64</v>
      </c>
      <c r="D68" s="25">
        <f>D66*0.1*J42</f>
        <v>6.7387162419501072</v>
      </c>
      <c r="E68" s="25" t="s">
        <v>133</v>
      </c>
      <c r="F68" s="25" t="s">
        <v>134</v>
      </c>
      <c r="G68" s="25" t="s">
        <v>135</v>
      </c>
      <c r="H68" s="25" t="s">
        <v>136</v>
      </c>
      <c r="I68" s="25" t="s">
        <v>137</v>
      </c>
      <c r="J68" s="25" t="s">
        <v>138</v>
      </c>
      <c r="K68" s="25" t="s">
        <v>139</v>
      </c>
      <c r="L68" s="25" t="s">
        <v>140</v>
      </c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">
      <c r="A69" s="22"/>
      <c r="B69" s="25"/>
      <c r="C69" s="25"/>
      <c r="D69" s="25"/>
      <c r="E69" s="25"/>
      <c r="F69" s="25"/>
      <c r="G69" s="25"/>
      <c r="H69" s="25"/>
      <c r="I69" s="25"/>
      <c r="J69" s="25" t="s">
        <v>141</v>
      </c>
      <c r="K69" s="25" t="s">
        <v>142</v>
      </c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">
      <c r="A70" s="27" t="s">
        <v>143</v>
      </c>
      <c r="B70" s="25" t="s">
        <v>144</v>
      </c>
      <c r="C70" s="25" t="s">
        <v>89</v>
      </c>
      <c r="D70" s="25">
        <f>15/12</f>
        <v>1.25</v>
      </c>
      <c r="E70" s="25" t="s">
        <v>145</v>
      </c>
      <c r="F70" s="25"/>
      <c r="G70" s="25"/>
      <c r="H70" s="25"/>
      <c r="I70" s="25"/>
      <c r="J70" s="25"/>
      <c r="K70" s="25" t="s">
        <v>146</v>
      </c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">
      <c r="A71" s="32"/>
      <c r="B71" s="25" t="s">
        <v>147</v>
      </c>
      <c r="C71" s="25" t="s">
        <v>89</v>
      </c>
      <c r="D71" s="25">
        <f>10/12</f>
        <v>0.83333333333333337</v>
      </c>
      <c r="E71" s="25" t="s">
        <v>145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">
      <c r="A72" s="32"/>
      <c r="B72" s="25" t="s">
        <v>148</v>
      </c>
      <c r="C72" s="25" t="s">
        <v>89</v>
      </c>
      <c r="D72" s="25">
        <f>D71+D70+D67+D60+D47+D38</f>
        <v>10.489571758607187</v>
      </c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">
      <c r="A73" s="32"/>
      <c r="B73" s="25" t="s">
        <v>149</v>
      </c>
      <c r="C73" s="25" t="s">
        <v>64</v>
      </c>
      <c r="D73" s="25">
        <f>1.40625+0.9375+2.2+1</f>
        <v>5.5437500000000002</v>
      </c>
      <c r="E73" s="25" t="s">
        <v>150</v>
      </c>
      <c r="F73" s="25" t="s">
        <v>151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">
      <c r="A74" s="32"/>
      <c r="B74" s="25" t="s">
        <v>152</v>
      </c>
      <c r="C74" s="25" t="s">
        <v>64</v>
      </c>
      <c r="D74" s="25">
        <f>D32*D62*J38+D32*0.05*J38*4</f>
        <v>6.7482882820665147</v>
      </c>
      <c r="E74" s="25" t="s">
        <v>153</v>
      </c>
      <c r="F74" s="25" t="s">
        <v>154</v>
      </c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">
      <c r="A75" s="32"/>
      <c r="B75" s="25" t="s">
        <v>155</v>
      </c>
      <c r="C75" s="25" t="s">
        <v>64</v>
      </c>
      <c r="D75" s="25">
        <f>D73+D68+5+D50+D41+D29+D74+C88</f>
        <v>70.991584119856796</v>
      </c>
      <c r="E75" s="25" t="s">
        <v>156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">
      <c r="A76" s="22"/>
      <c r="B76" s="25" t="s">
        <v>157</v>
      </c>
      <c r="C76" s="25"/>
      <c r="D76" s="25">
        <f>D29</f>
        <v>22.318937618569358</v>
      </c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2">
      <c r="A77" s="22"/>
      <c r="B77" s="25" t="s">
        <v>158</v>
      </c>
      <c r="C77" s="25"/>
      <c r="D77" s="25">
        <f>D75-D76</f>
        <v>48.672646501287439</v>
      </c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2">
      <c r="A78" s="22"/>
      <c r="B78" s="25" t="s">
        <v>159</v>
      </c>
      <c r="C78" s="25"/>
      <c r="D78" s="25">
        <f>1+D76/D77</f>
        <v>1.4585519634314317</v>
      </c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2">
      <c r="A79" s="22"/>
      <c r="B79" s="25" t="s">
        <v>160</v>
      </c>
      <c r="C79" s="25" t="s">
        <v>34</v>
      </c>
      <c r="D79" s="25">
        <f>D15*LN(D78)</f>
        <v>3264.6124823261089</v>
      </c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2">
      <c r="A80" s="22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x14ac:dyDescent="0.2">
      <c r="A81" s="27" t="s">
        <v>161</v>
      </c>
      <c r="B81" s="25" t="s">
        <v>162</v>
      </c>
      <c r="C81" s="25"/>
      <c r="D81" s="25" t="s">
        <v>111</v>
      </c>
      <c r="E81" s="25" t="s">
        <v>163</v>
      </c>
      <c r="F81" s="25" t="s">
        <v>164</v>
      </c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x14ac:dyDescent="0.2">
      <c r="A82" s="32"/>
      <c r="B82" s="25" t="s">
        <v>165</v>
      </c>
      <c r="C82" s="25"/>
      <c r="D82" s="25">
        <f>D4/D75</f>
        <v>5.6344706905634112</v>
      </c>
      <c r="E82" s="25" t="s">
        <v>166</v>
      </c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x14ac:dyDescent="0.2">
      <c r="A83" s="32"/>
      <c r="B83" s="25" t="s">
        <v>167</v>
      </c>
      <c r="C83" s="25"/>
      <c r="D83" s="25" t="s">
        <v>111</v>
      </c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x14ac:dyDescent="0.2">
      <c r="A84" s="22"/>
      <c r="B84" s="25" t="s">
        <v>168</v>
      </c>
      <c r="C84" s="25"/>
      <c r="D84" s="25">
        <f>D72*12/D31</f>
        <v>25.174972220657249</v>
      </c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x14ac:dyDescent="0.2">
      <c r="A85" s="22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x14ac:dyDescent="0.2">
      <c r="A86" s="22" t="s">
        <v>169</v>
      </c>
      <c r="B86" s="25" t="s">
        <v>170</v>
      </c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x14ac:dyDescent="0.2">
      <c r="A87" s="22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x14ac:dyDescent="0.2">
      <c r="A88" s="22"/>
      <c r="B88" s="25" t="s">
        <v>171</v>
      </c>
      <c r="C88" s="25">
        <v>20</v>
      </c>
      <c r="D88" s="25" t="s">
        <v>145</v>
      </c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x14ac:dyDescent="0.2">
      <c r="A89" s="22"/>
      <c r="B89" s="25" t="s">
        <v>172</v>
      </c>
      <c r="C89" s="25" t="s">
        <v>173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x14ac:dyDescent="0.2">
      <c r="A90" s="22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x14ac:dyDescent="0.2">
      <c r="A91" s="22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x14ac:dyDescent="0.2">
      <c r="A92" s="22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x14ac:dyDescent="0.2">
      <c r="A93" s="22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x14ac:dyDescent="0.2">
      <c r="A94" s="22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x14ac:dyDescent="0.2">
      <c r="A95" s="22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x14ac:dyDescent="0.2">
      <c r="A96" s="22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x14ac:dyDescent="0.2">
      <c r="A97" s="22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x14ac:dyDescent="0.2">
      <c r="A98" s="22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x14ac:dyDescent="0.2">
      <c r="A99" s="22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x14ac:dyDescent="0.2">
      <c r="A100" s="22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x14ac:dyDescent="0.2">
      <c r="A101" s="22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x14ac:dyDescent="0.2">
      <c r="A102" s="22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x14ac:dyDescent="0.2">
      <c r="A103" s="22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x14ac:dyDescent="0.2">
      <c r="A104" s="22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x14ac:dyDescent="0.2">
      <c r="A105" s="22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x14ac:dyDescent="0.2">
      <c r="A106" s="22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x14ac:dyDescent="0.2">
      <c r="A107" s="22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x14ac:dyDescent="0.2">
      <c r="A108" s="22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x14ac:dyDescent="0.2">
      <c r="A109" s="22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x14ac:dyDescent="0.2">
      <c r="A110" s="22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x14ac:dyDescent="0.2">
      <c r="A111" s="22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x14ac:dyDescent="0.2">
      <c r="A112" s="22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x14ac:dyDescent="0.2">
      <c r="A113" s="22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x14ac:dyDescent="0.2">
      <c r="A114" s="22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x14ac:dyDescent="0.2">
      <c r="A115" s="22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x14ac:dyDescent="0.2">
      <c r="A116" s="22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x14ac:dyDescent="0.2">
      <c r="A117" s="22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x14ac:dyDescent="0.2">
      <c r="A118" s="22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x14ac:dyDescent="0.2">
      <c r="A119" s="22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x14ac:dyDescent="0.2">
      <c r="A120" s="22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x14ac:dyDescent="0.2">
      <c r="A121" s="22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x14ac:dyDescent="0.2">
      <c r="A122" s="22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x14ac:dyDescent="0.2">
      <c r="A123" s="22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x14ac:dyDescent="0.2">
      <c r="A124" s="22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x14ac:dyDescent="0.2">
      <c r="A125" s="22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x14ac:dyDescent="0.2">
      <c r="A126" s="22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x14ac:dyDescent="0.2">
      <c r="A127" s="22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x14ac:dyDescent="0.2">
      <c r="A128" s="22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x14ac:dyDescent="0.2">
      <c r="A129" s="22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x14ac:dyDescent="0.2">
      <c r="A130" s="22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x14ac:dyDescent="0.2">
      <c r="A131" s="22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x14ac:dyDescent="0.2">
      <c r="A132" s="22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x14ac:dyDescent="0.2">
      <c r="A133" s="22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x14ac:dyDescent="0.2">
      <c r="A134" s="22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x14ac:dyDescent="0.2">
      <c r="A135" s="22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x14ac:dyDescent="0.2">
      <c r="A136" s="22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x14ac:dyDescent="0.2">
      <c r="A137" s="22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x14ac:dyDescent="0.2">
      <c r="A138" s="22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x14ac:dyDescent="0.2">
      <c r="A139" s="22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x14ac:dyDescent="0.2">
      <c r="A140" s="22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x14ac:dyDescent="0.2">
      <c r="A141" s="22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x14ac:dyDescent="0.2">
      <c r="A142" s="22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x14ac:dyDescent="0.2">
      <c r="A143" s="22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x14ac:dyDescent="0.2">
      <c r="A144" s="22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x14ac:dyDescent="0.2">
      <c r="A145" s="22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x14ac:dyDescent="0.2">
      <c r="A146" s="22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x14ac:dyDescent="0.2">
      <c r="A147" s="22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x14ac:dyDescent="0.2">
      <c r="A148" s="22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x14ac:dyDescent="0.2">
      <c r="A149" s="22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x14ac:dyDescent="0.2">
      <c r="A150" s="22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x14ac:dyDescent="0.2">
      <c r="A151" s="22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x14ac:dyDescent="0.2">
      <c r="A152" s="22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x14ac:dyDescent="0.2">
      <c r="A153" s="22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x14ac:dyDescent="0.2">
      <c r="A154" s="22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x14ac:dyDescent="0.2">
      <c r="A155" s="22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x14ac:dyDescent="0.2">
      <c r="A156" s="22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x14ac:dyDescent="0.2">
      <c r="A157" s="22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x14ac:dyDescent="0.2">
      <c r="A158" s="22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x14ac:dyDescent="0.2">
      <c r="A159" s="22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x14ac:dyDescent="0.2">
      <c r="A160" s="22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x14ac:dyDescent="0.2">
      <c r="A161" s="22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x14ac:dyDescent="0.2">
      <c r="A162" s="22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x14ac:dyDescent="0.2">
      <c r="A163" s="22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x14ac:dyDescent="0.2">
      <c r="A164" s="22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x14ac:dyDescent="0.2">
      <c r="A165" s="22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x14ac:dyDescent="0.2">
      <c r="A166" s="22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x14ac:dyDescent="0.2">
      <c r="A167" s="22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x14ac:dyDescent="0.2">
      <c r="A168" s="22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x14ac:dyDescent="0.2">
      <c r="A169" s="22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x14ac:dyDescent="0.2">
      <c r="A170" s="22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x14ac:dyDescent="0.2">
      <c r="A171" s="22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x14ac:dyDescent="0.2">
      <c r="A172" s="22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x14ac:dyDescent="0.2">
      <c r="A173" s="22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x14ac:dyDescent="0.2">
      <c r="A174" s="22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x14ac:dyDescent="0.2">
      <c r="A175" s="22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x14ac:dyDescent="0.2">
      <c r="A176" s="22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x14ac:dyDescent="0.2">
      <c r="A177" s="22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x14ac:dyDescent="0.2">
      <c r="A178" s="22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x14ac:dyDescent="0.2">
      <c r="A179" s="22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x14ac:dyDescent="0.2">
      <c r="A180" s="22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x14ac:dyDescent="0.2">
      <c r="A181" s="22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x14ac:dyDescent="0.2">
      <c r="A182" s="22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x14ac:dyDescent="0.2">
      <c r="A183" s="22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x14ac:dyDescent="0.2">
      <c r="A184" s="22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x14ac:dyDescent="0.2">
      <c r="A185" s="22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x14ac:dyDescent="0.2">
      <c r="A186" s="22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x14ac:dyDescent="0.2">
      <c r="A187" s="22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x14ac:dyDescent="0.2">
      <c r="A188" s="22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x14ac:dyDescent="0.2">
      <c r="A189" s="22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x14ac:dyDescent="0.2">
      <c r="A190" s="22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x14ac:dyDescent="0.2">
      <c r="A191" s="22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x14ac:dyDescent="0.2">
      <c r="A192" s="22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x14ac:dyDescent="0.2">
      <c r="A193" s="22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x14ac:dyDescent="0.2">
      <c r="A194" s="22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x14ac:dyDescent="0.2">
      <c r="A195" s="22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x14ac:dyDescent="0.2">
      <c r="A196" s="22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x14ac:dyDescent="0.2">
      <c r="A197" s="22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x14ac:dyDescent="0.2">
      <c r="A198" s="22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x14ac:dyDescent="0.2">
      <c r="A199" s="22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x14ac:dyDescent="0.2">
      <c r="A200" s="22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x14ac:dyDescent="0.2">
      <c r="A201" s="22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x14ac:dyDescent="0.2">
      <c r="A202" s="22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x14ac:dyDescent="0.2">
      <c r="A203" s="22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x14ac:dyDescent="0.2">
      <c r="A204" s="22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x14ac:dyDescent="0.2">
      <c r="A205" s="22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x14ac:dyDescent="0.2">
      <c r="A206" s="22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x14ac:dyDescent="0.2">
      <c r="A207" s="22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x14ac:dyDescent="0.2">
      <c r="A208" s="22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x14ac:dyDescent="0.2">
      <c r="A209" s="22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x14ac:dyDescent="0.2">
      <c r="A210" s="22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x14ac:dyDescent="0.2">
      <c r="A211" s="22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x14ac:dyDescent="0.2">
      <c r="A212" s="22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x14ac:dyDescent="0.2">
      <c r="A213" s="22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x14ac:dyDescent="0.2">
      <c r="A214" s="22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x14ac:dyDescent="0.2">
      <c r="A215" s="22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x14ac:dyDescent="0.2">
      <c r="A216" s="22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x14ac:dyDescent="0.2">
      <c r="A217" s="22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x14ac:dyDescent="0.2">
      <c r="A218" s="22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x14ac:dyDescent="0.2">
      <c r="A219" s="22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x14ac:dyDescent="0.2">
      <c r="A220" s="22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x14ac:dyDescent="0.2">
      <c r="A221" s="22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x14ac:dyDescent="0.2">
      <c r="A222" s="22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x14ac:dyDescent="0.2">
      <c r="A223" s="22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x14ac:dyDescent="0.2">
      <c r="A224" s="22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x14ac:dyDescent="0.2">
      <c r="A225" s="22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x14ac:dyDescent="0.2">
      <c r="A226" s="22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x14ac:dyDescent="0.2">
      <c r="A227" s="22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x14ac:dyDescent="0.2">
      <c r="A228" s="22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x14ac:dyDescent="0.2">
      <c r="A229" s="22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x14ac:dyDescent="0.2">
      <c r="A230" s="22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x14ac:dyDescent="0.2">
      <c r="A231" s="22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x14ac:dyDescent="0.2">
      <c r="A232" s="22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x14ac:dyDescent="0.2">
      <c r="A233" s="22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x14ac:dyDescent="0.2">
      <c r="A234" s="22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x14ac:dyDescent="0.2">
      <c r="A235" s="22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x14ac:dyDescent="0.2">
      <c r="A236" s="22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x14ac:dyDescent="0.2">
      <c r="A237" s="22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x14ac:dyDescent="0.2">
      <c r="A238" s="22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x14ac:dyDescent="0.2">
      <c r="A239" s="22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x14ac:dyDescent="0.2">
      <c r="A240" s="22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x14ac:dyDescent="0.2">
      <c r="A241" s="22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x14ac:dyDescent="0.2">
      <c r="A242" s="22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x14ac:dyDescent="0.2">
      <c r="A243" s="22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x14ac:dyDescent="0.2">
      <c r="A244" s="22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x14ac:dyDescent="0.2">
      <c r="A245" s="22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x14ac:dyDescent="0.2">
      <c r="A246" s="22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x14ac:dyDescent="0.2">
      <c r="A247" s="22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x14ac:dyDescent="0.2">
      <c r="A248" s="22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x14ac:dyDescent="0.2">
      <c r="A249" s="22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x14ac:dyDescent="0.2">
      <c r="A250" s="22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x14ac:dyDescent="0.2">
      <c r="A251" s="22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x14ac:dyDescent="0.2">
      <c r="A252" s="22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x14ac:dyDescent="0.2">
      <c r="A253" s="22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x14ac:dyDescent="0.2">
      <c r="A254" s="22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x14ac:dyDescent="0.2">
      <c r="A255" s="22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x14ac:dyDescent="0.2">
      <c r="A256" s="22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x14ac:dyDescent="0.2">
      <c r="A257" s="22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x14ac:dyDescent="0.2">
      <c r="A258" s="22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x14ac:dyDescent="0.2">
      <c r="A259" s="22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x14ac:dyDescent="0.2">
      <c r="A260" s="22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x14ac:dyDescent="0.2">
      <c r="A261" s="22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x14ac:dyDescent="0.2">
      <c r="A262" s="22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x14ac:dyDescent="0.2">
      <c r="A263" s="22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x14ac:dyDescent="0.2">
      <c r="A264" s="22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x14ac:dyDescent="0.2">
      <c r="A265" s="22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x14ac:dyDescent="0.2">
      <c r="A266" s="22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x14ac:dyDescent="0.2">
      <c r="A267" s="22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x14ac:dyDescent="0.2">
      <c r="A268" s="22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x14ac:dyDescent="0.2">
      <c r="A269" s="22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x14ac:dyDescent="0.2">
      <c r="A270" s="22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x14ac:dyDescent="0.2">
      <c r="A271" s="22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x14ac:dyDescent="0.2">
      <c r="A272" s="22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x14ac:dyDescent="0.2">
      <c r="A273" s="22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x14ac:dyDescent="0.2">
      <c r="A274" s="22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x14ac:dyDescent="0.2">
      <c r="A275" s="22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x14ac:dyDescent="0.2">
      <c r="A276" s="22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x14ac:dyDescent="0.2">
      <c r="A277" s="22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x14ac:dyDescent="0.2">
      <c r="A278" s="22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x14ac:dyDescent="0.2">
      <c r="A279" s="22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x14ac:dyDescent="0.2">
      <c r="A280" s="22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x14ac:dyDescent="0.2">
      <c r="A281" s="22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x14ac:dyDescent="0.2">
      <c r="A282" s="22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x14ac:dyDescent="0.2">
      <c r="A283" s="22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x14ac:dyDescent="0.2">
      <c r="A284" s="22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x14ac:dyDescent="0.2">
      <c r="A285" s="22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x14ac:dyDescent="0.2">
      <c r="A286" s="22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x14ac:dyDescent="0.2">
      <c r="A287" s="22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x14ac:dyDescent="0.2">
      <c r="A288" s="22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x14ac:dyDescent="0.2">
      <c r="A289" s="22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x14ac:dyDescent="0.2">
      <c r="A290" s="22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x14ac:dyDescent="0.2">
      <c r="A291" s="22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x14ac:dyDescent="0.2">
      <c r="A292" s="22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x14ac:dyDescent="0.2">
      <c r="A293" s="22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x14ac:dyDescent="0.2">
      <c r="A294" s="22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x14ac:dyDescent="0.2">
      <c r="A295" s="22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x14ac:dyDescent="0.2">
      <c r="A296" s="22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x14ac:dyDescent="0.2">
      <c r="A297" s="22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x14ac:dyDescent="0.2">
      <c r="A298" s="22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x14ac:dyDescent="0.2">
      <c r="A299" s="22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x14ac:dyDescent="0.2">
      <c r="A300" s="22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x14ac:dyDescent="0.2">
      <c r="A301" s="22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x14ac:dyDescent="0.2">
      <c r="A302" s="22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x14ac:dyDescent="0.2">
      <c r="A303" s="22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x14ac:dyDescent="0.2">
      <c r="A304" s="22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x14ac:dyDescent="0.2">
      <c r="A305" s="22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x14ac:dyDescent="0.2">
      <c r="A306" s="22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x14ac:dyDescent="0.2">
      <c r="A307" s="22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x14ac:dyDescent="0.2">
      <c r="A308" s="22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x14ac:dyDescent="0.2">
      <c r="A309" s="22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x14ac:dyDescent="0.2">
      <c r="A310" s="22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x14ac:dyDescent="0.2">
      <c r="A311" s="22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x14ac:dyDescent="0.2">
      <c r="A312" s="22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x14ac:dyDescent="0.2">
      <c r="A313" s="22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x14ac:dyDescent="0.2">
      <c r="A314" s="22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x14ac:dyDescent="0.2">
      <c r="A315" s="22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x14ac:dyDescent="0.2">
      <c r="A316" s="22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x14ac:dyDescent="0.2">
      <c r="A317" s="22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x14ac:dyDescent="0.2">
      <c r="A318" s="22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x14ac:dyDescent="0.2">
      <c r="A319" s="22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x14ac:dyDescent="0.2">
      <c r="A320" s="22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x14ac:dyDescent="0.2">
      <c r="A321" s="22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x14ac:dyDescent="0.2">
      <c r="A322" s="22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x14ac:dyDescent="0.2">
      <c r="A323" s="22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x14ac:dyDescent="0.2">
      <c r="A324" s="22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x14ac:dyDescent="0.2">
      <c r="A325" s="22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x14ac:dyDescent="0.2">
      <c r="A326" s="22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x14ac:dyDescent="0.2">
      <c r="A327" s="22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x14ac:dyDescent="0.2">
      <c r="A328" s="22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x14ac:dyDescent="0.2">
      <c r="A329" s="22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x14ac:dyDescent="0.2">
      <c r="A330" s="22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x14ac:dyDescent="0.2">
      <c r="A331" s="22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x14ac:dyDescent="0.2">
      <c r="A332" s="22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x14ac:dyDescent="0.2">
      <c r="A333" s="22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x14ac:dyDescent="0.2">
      <c r="A334" s="22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x14ac:dyDescent="0.2">
      <c r="A335" s="22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x14ac:dyDescent="0.2">
      <c r="A336" s="22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x14ac:dyDescent="0.2">
      <c r="A337" s="22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x14ac:dyDescent="0.2">
      <c r="A338" s="22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x14ac:dyDescent="0.2">
      <c r="A339" s="22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x14ac:dyDescent="0.2">
      <c r="A340" s="22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x14ac:dyDescent="0.2">
      <c r="A341" s="22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x14ac:dyDescent="0.2">
      <c r="A342" s="22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x14ac:dyDescent="0.2">
      <c r="A343" s="22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x14ac:dyDescent="0.2">
      <c r="A344" s="22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x14ac:dyDescent="0.2">
      <c r="A345" s="22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x14ac:dyDescent="0.2">
      <c r="A346" s="22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x14ac:dyDescent="0.2">
      <c r="A347" s="22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x14ac:dyDescent="0.2">
      <c r="A348" s="22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x14ac:dyDescent="0.2">
      <c r="A349" s="22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x14ac:dyDescent="0.2">
      <c r="A350" s="22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x14ac:dyDescent="0.2">
      <c r="A351" s="22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x14ac:dyDescent="0.2">
      <c r="A352" s="22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x14ac:dyDescent="0.2">
      <c r="A353" s="22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x14ac:dyDescent="0.2">
      <c r="A354" s="22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x14ac:dyDescent="0.2">
      <c r="A355" s="22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x14ac:dyDescent="0.2">
      <c r="A356" s="22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x14ac:dyDescent="0.2">
      <c r="A357" s="22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x14ac:dyDescent="0.2">
      <c r="A358" s="22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x14ac:dyDescent="0.2">
      <c r="A359" s="22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x14ac:dyDescent="0.2">
      <c r="A360" s="22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x14ac:dyDescent="0.2">
      <c r="A361" s="22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x14ac:dyDescent="0.2">
      <c r="A362" s="22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x14ac:dyDescent="0.2">
      <c r="A363" s="22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x14ac:dyDescent="0.2">
      <c r="A364" s="22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x14ac:dyDescent="0.2">
      <c r="A365" s="22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x14ac:dyDescent="0.2">
      <c r="A366" s="22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x14ac:dyDescent="0.2">
      <c r="A367" s="22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x14ac:dyDescent="0.2">
      <c r="A368" s="22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x14ac:dyDescent="0.2">
      <c r="A369" s="22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x14ac:dyDescent="0.2">
      <c r="A370" s="22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x14ac:dyDescent="0.2">
      <c r="A371" s="22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x14ac:dyDescent="0.2">
      <c r="A372" s="22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x14ac:dyDescent="0.2">
      <c r="A373" s="22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x14ac:dyDescent="0.2">
      <c r="A374" s="22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x14ac:dyDescent="0.2">
      <c r="A375" s="22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x14ac:dyDescent="0.2">
      <c r="A376" s="22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x14ac:dyDescent="0.2">
      <c r="A377" s="22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x14ac:dyDescent="0.2">
      <c r="A378" s="22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x14ac:dyDescent="0.2">
      <c r="A379" s="22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x14ac:dyDescent="0.2">
      <c r="A380" s="22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x14ac:dyDescent="0.2">
      <c r="A381" s="22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x14ac:dyDescent="0.2">
      <c r="A382" s="22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x14ac:dyDescent="0.2">
      <c r="A383" s="22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x14ac:dyDescent="0.2">
      <c r="A384" s="22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x14ac:dyDescent="0.2">
      <c r="A385" s="22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x14ac:dyDescent="0.2">
      <c r="A386" s="22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x14ac:dyDescent="0.2">
      <c r="A387" s="22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x14ac:dyDescent="0.2">
      <c r="A388" s="22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x14ac:dyDescent="0.2">
      <c r="A389" s="22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x14ac:dyDescent="0.2">
      <c r="A390" s="22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x14ac:dyDescent="0.2">
      <c r="A391" s="22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x14ac:dyDescent="0.2">
      <c r="A392" s="22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x14ac:dyDescent="0.2">
      <c r="A393" s="22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x14ac:dyDescent="0.2">
      <c r="A394" s="22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x14ac:dyDescent="0.2">
      <c r="A395" s="22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x14ac:dyDescent="0.2">
      <c r="A396" s="22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x14ac:dyDescent="0.2">
      <c r="A397" s="22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x14ac:dyDescent="0.2">
      <c r="A398" s="22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x14ac:dyDescent="0.2">
      <c r="A399" s="22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x14ac:dyDescent="0.2">
      <c r="A400" s="22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x14ac:dyDescent="0.2">
      <c r="A401" s="22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x14ac:dyDescent="0.2">
      <c r="A402" s="22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x14ac:dyDescent="0.2">
      <c r="A403" s="22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x14ac:dyDescent="0.2">
      <c r="A404" s="22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x14ac:dyDescent="0.2">
      <c r="A405" s="22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x14ac:dyDescent="0.2">
      <c r="A406" s="22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x14ac:dyDescent="0.2">
      <c r="A407" s="22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x14ac:dyDescent="0.2">
      <c r="A408" s="22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x14ac:dyDescent="0.2">
      <c r="A409" s="22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x14ac:dyDescent="0.2">
      <c r="A410" s="22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x14ac:dyDescent="0.2">
      <c r="A411" s="22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x14ac:dyDescent="0.2">
      <c r="A412" s="22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x14ac:dyDescent="0.2">
      <c r="A413" s="22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x14ac:dyDescent="0.2">
      <c r="A414" s="22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x14ac:dyDescent="0.2">
      <c r="A415" s="22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x14ac:dyDescent="0.2">
      <c r="A416" s="22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x14ac:dyDescent="0.2">
      <c r="A417" s="22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x14ac:dyDescent="0.2">
      <c r="A418" s="22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x14ac:dyDescent="0.2">
      <c r="A419" s="22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x14ac:dyDescent="0.2">
      <c r="A420" s="22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x14ac:dyDescent="0.2">
      <c r="A421" s="22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x14ac:dyDescent="0.2">
      <c r="A422" s="22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x14ac:dyDescent="0.2">
      <c r="A423" s="22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x14ac:dyDescent="0.2">
      <c r="A424" s="22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x14ac:dyDescent="0.2">
      <c r="A425" s="22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x14ac:dyDescent="0.2">
      <c r="A426" s="22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x14ac:dyDescent="0.2">
      <c r="A427" s="22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x14ac:dyDescent="0.2">
      <c r="A428" s="22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x14ac:dyDescent="0.2">
      <c r="A429" s="22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x14ac:dyDescent="0.2">
      <c r="A430" s="22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x14ac:dyDescent="0.2">
      <c r="A431" s="22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x14ac:dyDescent="0.2">
      <c r="A432" s="22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x14ac:dyDescent="0.2">
      <c r="A433" s="22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x14ac:dyDescent="0.2">
      <c r="A434" s="22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x14ac:dyDescent="0.2">
      <c r="A435" s="22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x14ac:dyDescent="0.2">
      <c r="A436" s="22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x14ac:dyDescent="0.2">
      <c r="A437" s="22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x14ac:dyDescent="0.2">
      <c r="A438" s="22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x14ac:dyDescent="0.2">
      <c r="A439" s="22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x14ac:dyDescent="0.2">
      <c r="A440" s="22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x14ac:dyDescent="0.2">
      <c r="A441" s="22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x14ac:dyDescent="0.2">
      <c r="A442" s="22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x14ac:dyDescent="0.2">
      <c r="A443" s="22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x14ac:dyDescent="0.2">
      <c r="A444" s="22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x14ac:dyDescent="0.2">
      <c r="A445" s="22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x14ac:dyDescent="0.2">
      <c r="A446" s="22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x14ac:dyDescent="0.2">
      <c r="A447" s="22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x14ac:dyDescent="0.2">
      <c r="A448" s="22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x14ac:dyDescent="0.2">
      <c r="A449" s="22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x14ac:dyDescent="0.2">
      <c r="A450" s="22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x14ac:dyDescent="0.2">
      <c r="A451" s="22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x14ac:dyDescent="0.2">
      <c r="A452" s="22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x14ac:dyDescent="0.2">
      <c r="A453" s="22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x14ac:dyDescent="0.2">
      <c r="A454" s="22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x14ac:dyDescent="0.2">
      <c r="A455" s="22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x14ac:dyDescent="0.2">
      <c r="A456" s="22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x14ac:dyDescent="0.2">
      <c r="A457" s="22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x14ac:dyDescent="0.2">
      <c r="A458" s="22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x14ac:dyDescent="0.2">
      <c r="A459" s="22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x14ac:dyDescent="0.2">
      <c r="A460" s="22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x14ac:dyDescent="0.2">
      <c r="A461" s="22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x14ac:dyDescent="0.2">
      <c r="A462" s="22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x14ac:dyDescent="0.2">
      <c r="A463" s="22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x14ac:dyDescent="0.2">
      <c r="A464" s="22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x14ac:dyDescent="0.2">
      <c r="A465" s="22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x14ac:dyDescent="0.2">
      <c r="A466" s="22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x14ac:dyDescent="0.2">
      <c r="A467" s="22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x14ac:dyDescent="0.2">
      <c r="A468" s="22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x14ac:dyDescent="0.2">
      <c r="A469" s="22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x14ac:dyDescent="0.2">
      <c r="A470" s="22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x14ac:dyDescent="0.2">
      <c r="A471" s="22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x14ac:dyDescent="0.2">
      <c r="A472" s="22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x14ac:dyDescent="0.2">
      <c r="A473" s="22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x14ac:dyDescent="0.2">
      <c r="A474" s="22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x14ac:dyDescent="0.2">
      <c r="A475" s="22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x14ac:dyDescent="0.2">
      <c r="A476" s="22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x14ac:dyDescent="0.2">
      <c r="A477" s="22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x14ac:dyDescent="0.2">
      <c r="A478" s="22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x14ac:dyDescent="0.2">
      <c r="A479" s="22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x14ac:dyDescent="0.2">
      <c r="A480" s="22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x14ac:dyDescent="0.2">
      <c r="A481" s="22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x14ac:dyDescent="0.2">
      <c r="A482" s="22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x14ac:dyDescent="0.2">
      <c r="A483" s="22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x14ac:dyDescent="0.2">
      <c r="A484" s="22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x14ac:dyDescent="0.2">
      <c r="A485" s="22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x14ac:dyDescent="0.2">
      <c r="A486" s="22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x14ac:dyDescent="0.2">
      <c r="A487" s="22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x14ac:dyDescent="0.2">
      <c r="A488" s="22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x14ac:dyDescent="0.2">
      <c r="A489" s="22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x14ac:dyDescent="0.2">
      <c r="A490" s="22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x14ac:dyDescent="0.2">
      <c r="A491" s="22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x14ac:dyDescent="0.2">
      <c r="A492" s="22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x14ac:dyDescent="0.2">
      <c r="A493" s="22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x14ac:dyDescent="0.2">
      <c r="A494" s="22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x14ac:dyDescent="0.2">
      <c r="A495" s="22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x14ac:dyDescent="0.2">
      <c r="A496" s="22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x14ac:dyDescent="0.2">
      <c r="A497" s="22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x14ac:dyDescent="0.2">
      <c r="A498" s="22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x14ac:dyDescent="0.2">
      <c r="A499" s="22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x14ac:dyDescent="0.2">
      <c r="A500" s="22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x14ac:dyDescent="0.2">
      <c r="A501" s="22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x14ac:dyDescent="0.2">
      <c r="A502" s="22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x14ac:dyDescent="0.2">
      <c r="A503" s="22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x14ac:dyDescent="0.2">
      <c r="A504" s="22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x14ac:dyDescent="0.2">
      <c r="A505" s="22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x14ac:dyDescent="0.2">
      <c r="A506" s="22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x14ac:dyDescent="0.2">
      <c r="A507" s="22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x14ac:dyDescent="0.2">
      <c r="A508" s="22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x14ac:dyDescent="0.2">
      <c r="A509" s="22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x14ac:dyDescent="0.2">
      <c r="A510" s="22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x14ac:dyDescent="0.2">
      <c r="A511" s="22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x14ac:dyDescent="0.2">
      <c r="A512" s="22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x14ac:dyDescent="0.2">
      <c r="A513" s="22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x14ac:dyDescent="0.2">
      <c r="A514" s="22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x14ac:dyDescent="0.2">
      <c r="A515" s="22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x14ac:dyDescent="0.2">
      <c r="A516" s="22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x14ac:dyDescent="0.2">
      <c r="A517" s="22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x14ac:dyDescent="0.2">
      <c r="A518" s="22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x14ac:dyDescent="0.2">
      <c r="A519" s="22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x14ac:dyDescent="0.2">
      <c r="A520" s="22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x14ac:dyDescent="0.2">
      <c r="A521" s="22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x14ac:dyDescent="0.2">
      <c r="A522" s="22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x14ac:dyDescent="0.2">
      <c r="A523" s="22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x14ac:dyDescent="0.2">
      <c r="A524" s="22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x14ac:dyDescent="0.2">
      <c r="A525" s="22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x14ac:dyDescent="0.2">
      <c r="A526" s="22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x14ac:dyDescent="0.2">
      <c r="A527" s="22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x14ac:dyDescent="0.2">
      <c r="A528" s="22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x14ac:dyDescent="0.2">
      <c r="A529" s="22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x14ac:dyDescent="0.2">
      <c r="A530" s="22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x14ac:dyDescent="0.2">
      <c r="A531" s="22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x14ac:dyDescent="0.2">
      <c r="A532" s="22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x14ac:dyDescent="0.2">
      <c r="A533" s="22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x14ac:dyDescent="0.2">
      <c r="A534" s="22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x14ac:dyDescent="0.2">
      <c r="A535" s="22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x14ac:dyDescent="0.2">
      <c r="A536" s="22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x14ac:dyDescent="0.2">
      <c r="A537" s="22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x14ac:dyDescent="0.2">
      <c r="A538" s="22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x14ac:dyDescent="0.2">
      <c r="A539" s="22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x14ac:dyDescent="0.2">
      <c r="A540" s="22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x14ac:dyDescent="0.2">
      <c r="A541" s="22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x14ac:dyDescent="0.2">
      <c r="A542" s="22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x14ac:dyDescent="0.2">
      <c r="A543" s="22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x14ac:dyDescent="0.2">
      <c r="A544" s="22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x14ac:dyDescent="0.2">
      <c r="A545" s="22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x14ac:dyDescent="0.2">
      <c r="A546" s="22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x14ac:dyDescent="0.2">
      <c r="A547" s="22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x14ac:dyDescent="0.2">
      <c r="A548" s="22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x14ac:dyDescent="0.2">
      <c r="A549" s="22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x14ac:dyDescent="0.2">
      <c r="A550" s="22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x14ac:dyDescent="0.2">
      <c r="A551" s="22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x14ac:dyDescent="0.2">
      <c r="A552" s="22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x14ac:dyDescent="0.2">
      <c r="A553" s="22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x14ac:dyDescent="0.2">
      <c r="A554" s="22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x14ac:dyDescent="0.2">
      <c r="A555" s="22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x14ac:dyDescent="0.2">
      <c r="A556" s="22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x14ac:dyDescent="0.2">
      <c r="A557" s="22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x14ac:dyDescent="0.2">
      <c r="A558" s="22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x14ac:dyDescent="0.2">
      <c r="A559" s="22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x14ac:dyDescent="0.2">
      <c r="A560" s="22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x14ac:dyDescent="0.2">
      <c r="A561" s="22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x14ac:dyDescent="0.2">
      <c r="A562" s="22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x14ac:dyDescent="0.2">
      <c r="A563" s="22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x14ac:dyDescent="0.2">
      <c r="A564" s="22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x14ac:dyDescent="0.2">
      <c r="A565" s="22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x14ac:dyDescent="0.2">
      <c r="A566" s="22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x14ac:dyDescent="0.2">
      <c r="A567" s="22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x14ac:dyDescent="0.2">
      <c r="A568" s="22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x14ac:dyDescent="0.2">
      <c r="A569" s="22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x14ac:dyDescent="0.2">
      <c r="A570" s="22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x14ac:dyDescent="0.2">
      <c r="A571" s="22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x14ac:dyDescent="0.2">
      <c r="A572" s="22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x14ac:dyDescent="0.2">
      <c r="A573" s="22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x14ac:dyDescent="0.2">
      <c r="A574" s="22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x14ac:dyDescent="0.2">
      <c r="A575" s="22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x14ac:dyDescent="0.2">
      <c r="A576" s="22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x14ac:dyDescent="0.2">
      <c r="A577" s="22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x14ac:dyDescent="0.2">
      <c r="A578" s="22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x14ac:dyDescent="0.2">
      <c r="A579" s="22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x14ac:dyDescent="0.2">
      <c r="A580" s="22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x14ac:dyDescent="0.2">
      <c r="A581" s="22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x14ac:dyDescent="0.2">
      <c r="A582" s="22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x14ac:dyDescent="0.2">
      <c r="A583" s="22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x14ac:dyDescent="0.2">
      <c r="A584" s="22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x14ac:dyDescent="0.2">
      <c r="A585" s="22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x14ac:dyDescent="0.2">
      <c r="A586" s="22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x14ac:dyDescent="0.2">
      <c r="A587" s="22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x14ac:dyDescent="0.2">
      <c r="A588" s="22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x14ac:dyDescent="0.2">
      <c r="A589" s="22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x14ac:dyDescent="0.2">
      <c r="A590" s="22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x14ac:dyDescent="0.2">
      <c r="A591" s="22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x14ac:dyDescent="0.2">
      <c r="A592" s="22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x14ac:dyDescent="0.2">
      <c r="A593" s="22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x14ac:dyDescent="0.2">
      <c r="A594" s="22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x14ac:dyDescent="0.2">
      <c r="A595" s="22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x14ac:dyDescent="0.2">
      <c r="A596" s="22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x14ac:dyDescent="0.2">
      <c r="A597" s="22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x14ac:dyDescent="0.2">
      <c r="A598" s="22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x14ac:dyDescent="0.2">
      <c r="A599" s="22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x14ac:dyDescent="0.2">
      <c r="A600" s="22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x14ac:dyDescent="0.2">
      <c r="A601" s="22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x14ac:dyDescent="0.2">
      <c r="A602" s="22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x14ac:dyDescent="0.2">
      <c r="A603" s="22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x14ac:dyDescent="0.2">
      <c r="A604" s="22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x14ac:dyDescent="0.2">
      <c r="A605" s="22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x14ac:dyDescent="0.2">
      <c r="A606" s="22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x14ac:dyDescent="0.2">
      <c r="A607" s="22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x14ac:dyDescent="0.2">
      <c r="A608" s="22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x14ac:dyDescent="0.2">
      <c r="A609" s="22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x14ac:dyDescent="0.2">
      <c r="A610" s="22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x14ac:dyDescent="0.2">
      <c r="A611" s="22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x14ac:dyDescent="0.2">
      <c r="A612" s="22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x14ac:dyDescent="0.2">
      <c r="A613" s="22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x14ac:dyDescent="0.2">
      <c r="A614" s="22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x14ac:dyDescent="0.2">
      <c r="A615" s="22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x14ac:dyDescent="0.2">
      <c r="A616" s="22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x14ac:dyDescent="0.2">
      <c r="A617" s="22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x14ac:dyDescent="0.2">
      <c r="A618" s="22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x14ac:dyDescent="0.2">
      <c r="A619" s="22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x14ac:dyDescent="0.2">
      <c r="A620" s="22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x14ac:dyDescent="0.2">
      <c r="A621" s="22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x14ac:dyDescent="0.2">
      <c r="A622" s="22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x14ac:dyDescent="0.2">
      <c r="A623" s="22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x14ac:dyDescent="0.2">
      <c r="A624" s="22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x14ac:dyDescent="0.2">
      <c r="A625" s="22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x14ac:dyDescent="0.2">
      <c r="A626" s="22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x14ac:dyDescent="0.2">
      <c r="A627" s="22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x14ac:dyDescent="0.2">
      <c r="A628" s="22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x14ac:dyDescent="0.2">
      <c r="A629" s="22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x14ac:dyDescent="0.2">
      <c r="A630" s="22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x14ac:dyDescent="0.2">
      <c r="A631" s="22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x14ac:dyDescent="0.2">
      <c r="A632" s="22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x14ac:dyDescent="0.2">
      <c r="A633" s="22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x14ac:dyDescent="0.2">
      <c r="A634" s="22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x14ac:dyDescent="0.2">
      <c r="A635" s="22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x14ac:dyDescent="0.2">
      <c r="A636" s="22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x14ac:dyDescent="0.2">
      <c r="A637" s="22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x14ac:dyDescent="0.2">
      <c r="A638" s="22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x14ac:dyDescent="0.2">
      <c r="A639" s="22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x14ac:dyDescent="0.2">
      <c r="A640" s="22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x14ac:dyDescent="0.2">
      <c r="A641" s="22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x14ac:dyDescent="0.2">
      <c r="A642" s="22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x14ac:dyDescent="0.2">
      <c r="A643" s="22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x14ac:dyDescent="0.2">
      <c r="A644" s="22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x14ac:dyDescent="0.2">
      <c r="A645" s="22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x14ac:dyDescent="0.2">
      <c r="A646" s="22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x14ac:dyDescent="0.2">
      <c r="A647" s="22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x14ac:dyDescent="0.2">
      <c r="A648" s="22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x14ac:dyDescent="0.2">
      <c r="A649" s="22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x14ac:dyDescent="0.2">
      <c r="A650" s="22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x14ac:dyDescent="0.2">
      <c r="A651" s="22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x14ac:dyDescent="0.2">
      <c r="A652" s="22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x14ac:dyDescent="0.2">
      <c r="A653" s="22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x14ac:dyDescent="0.2">
      <c r="A654" s="22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x14ac:dyDescent="0.2">
      <c r="A655" s="22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x14ac:dyDescent="0.2">
      <c r="A656" s="22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x14ac:dyDescent="0.2">
      <c r="A657" s="22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x14ac:dyDescent="0.2">
      <c r="A658" s="22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x14ac:dyDescent="0.2">
      <c r="A659" s="22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x14ac:dyDescent="0.2">
      <c r="A660" s="22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x14ac:dyDescent="0.2">
      <c r="A661" s="22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x14ac:dyDescent="0.2">
      <c r="A662" s="22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x14ac:dyDescent="0.2">
      <c r="A663" s="22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x14ac:dyDescent="0.2">
      <c r="A664" s="22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x14ac:dyDescent="0.2">
      <c r="A665" s="22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x14ac:dyDescent="0.2">
      <c r="A666" s="22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x14ac:dyDescent="0.2">
      <c r="A667" s="22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x14ac:dyDescent="0.2">
      <c r="A668" s="22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x14ac:dyDescent="0.2">
      <c r="A669" s="22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x14ac:dyDescent="0.2">
      <c r="A670" s="22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x14ac:dyDescent="0.2">
      <c r="A671" s="22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x14ac:dyDescent="0.2">
      <c r="A672" s="22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x14ac:dyDescent="0.2">
      <c r="A673" s="22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x14ac:dyDescent="0.2">
      <c r="A674" s="22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x14ac:dyDescent="0.2">
      <c r="A675" s="22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x14ac:dyDescent="0.2">
      <c r="A676" s="22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x14ac:dyDescent="0.2">
      <c r="A677" s="22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x14ac:dyDescent="0.2">
      <c r="A678" s="22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x14ac:dyDescent="0.2">
      <c r="A679" s="22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x14ac:dyDescent="0.2">
      <c r="A680" s="22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x14ac:dyDescent="0.2">
      <c r="A681" s="22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x14ac:dyDescent="0.2">
      <c r="A682" s="22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x14ac:dyDescent="0.2">
      <c r="A683" s="22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x14ac:dyDescent="0.2">
      <c r="A684" s="22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x14ac:dyDescent="0.2">
      <c r="A685" s="22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x14ac:dyDescent="0.2">
      <c r="A686" s="22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x14ac:dyDescent="0.2">
      <c r="A687" s="22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x14ac:dyDescent="0.2">
      <c r="A688" s="22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x14ac:dyDescent="0.2">
      <c r="A689" s="22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x14ac:dyDescent="0.2">
      <c r="A690" s="22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x14ac:dyDescent="0.2">
      <c r="A691" s="22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x14ac:dyDescent="0.2">
      <c r="A692" s="22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x14ac:dyDescent="0.2">
      <c r="A693" s="22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x14ac:dyDescent="0.2">
      <c r="A694" s="22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x14ac:dyDescent="0.2">
      <c r="A695" s="22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x14ac:dyDescent="0.2">
      <c r="A696" s="22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x14ac:dyDescent="0.2">
      <c r="A697" s="22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x14ac:dyDescent="0.2">
      <c r="A698" s="22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x14ac:dyDescent="0.2">
      <c r="A699" s="22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x14ac:dyDescent="0.2">
      <c r="A700" s="22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x14ac:dyDescent="0.2">
      <c r="A701" s="22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x14ac:dyDescent="0.2">
      <c r="A702" s="22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x14ac:dyDescent="0.2">
      <c r="A703" s="22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x14ac:dyDescent="0.2">
      <c r="A704" s="22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x14ac:dyDescent="0.2">
      <c r="A705" s="22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x14ac:dyDescent="0.2">
      <c r="A706" s="22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x14ac:dyDescent="0.2">
      <c r="A707" s="22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x14ac:dyDescent="0.2">
      <c r="A708" s="22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x14ac:dyDescent="0.2">
      <c r="A709" s="22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x14ac:dyDescent="0.2">
      <c r="A710" s="22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x14ac:dyDescent="0.2">
      <c r="A711" s="22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x14ac:dyDescent="0.2">
      <c r="A712" s="22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x14ac:dyDescent="0.2">
      <c r="A713" s="22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x14ac:dyDescent="0.2">
      <c r="A714" s="22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x14ac:dyDescent="0.2">
      <c r="A715" s="22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x14ac:dyDescent="0.2">
      <c r="A716" s="22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x14ac:dyDescent="0.2">
      <c r="A717" s="22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x14ac:dyDescent="0.2">
      <c r="A718" s="22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x14ac:dyDescent="0.2">
      <c r="A719" s="22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x14ac:dyDescent="0.2">
      <c r="A720" s="22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x14ac:dyDescent="0.2">
      <c r="A721" s="22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x14ac:dyDescent="0.2">
      <c r="A722" s="22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x14ac:dyDescent="0.2">
      <c r="A723" s="22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x14ac:dyDescent="0.2">
      <c r="A724" s="22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x14ac:dyDescent="0.2">
      <c r="A725" s="22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x14ac:dyDescent="0.2">
      <c r="A726" s="22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x14ac:dyDescent="0.2">
      <c r="A727" s="22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x14ac:dyDescent="0.2">
      <c r="A728" s="22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x14ac:dyDescent="0.2">
      <c r="A729" s="22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x14ac:dyDescent="0.2">
      <c r="A730" s="22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x14ac:dyDescent="0.2">
      <c r="A731" s="22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x14ac:dyDescent="0.2">
      <c r="A732" s="22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x14ac:dyDescent="0.2">
      <c r="A733" s="22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x14ac:dyDescent="0.2">
      <c r="A734" s="22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x14ac:dyDescent="0.2">
      <c r="A735" s="22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x14ac:dyDescent="0.2">
      <c r="A736" s="22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x14ac:dyDescent="0.2">
      <c r="A737" s="22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x14ac:dyDescent="0.2">
      <c r="A738" s="22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x14ac:dyDescent="0.2">
      <c r="A739" s="22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x14ac:dyDescent="0.2">
      <c r="A740" s="22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x14ac:dyDescent="0.2">
      <c r="A741" s="22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x14ac:dyDescent="0.2">
      <c r="A742" s="22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x14ac:dyDescent="0.2">
      <c r="A743" s="22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x14ac:dyDescent="0.2">
      <c r="A744" s="22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x14ac:dyDescent="0.2">
      <c r="A745" s="22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x14ac:dyDescent="0.2">
      <c r="A746" s="22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x14ac:dyDescent="0.2">
      <c r="A747" s="22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x14ac:dyDescent="0.2">
      <c r="A748" s="22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x14ac:dyDescent="0.2">
      <c r="A749" s="22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x14ac:dyDescent="0.2">
      <c r="A750" s="22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x14ac:dyDescent="0.2">
      <c r="A751" s="22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x14ac:dyDescent="0.2">
      <c r="A752" s="22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x14ac:dyDescent="0.2">
      <c r="A753" s="22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x14ac:dyDescent="0.2">
      <c r="A754" s="22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x14ac:dyDescent="0.2">
      <c r="A755" s="22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x14ac:dyDescent="0.2">
      <c r="A756" s="22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x14ac:dyDescent="0.2">
      <c r="A757" s="22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x14ac:dyDescent="0.2">
      <c r="A758" s="22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x14ac:dyDescent="0.2">
      <c r="A759" s="22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x14ac:dyDescent="0.2">
      <c r="A760" s="22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x14ac:dyDescent="0.2">
      <c r="A761" s="22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x14ac:dyDescent="0.2">
      <c r="A762" s="22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x14ac:dyDescent="0.2">
      <c r="A763" s="22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x14ac:dyDescent="0.2">
      <c r="A764" s="22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x14ac:dyDescent="0.2">
      <c r="A765" s="22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x14ac:dyDescent="0.2">
      <c r="A766" s="22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x14ac:dyDescent="0.2">
      <c r="A767" s="22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x14ac:dyDescent="0.2">
      <c r="A768" s="22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x14ac:dyDescent="0.2">
      <c r="A769" s="22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x14ac:dyDescent="0.2">
      <c r="A770" s="22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x14ac:dyDescent="0.2">
      <c r="A771" s="22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x14ac:dyDescent="0.2">
      <c r="A772" s="22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x14ac:dyDescent="0.2">
      <c r="A773" s="22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x14ac:dyDescent="0.2">
      <c r="A774" s="22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x14ac:dyDescent="0.2">
      <c r="A775" s="22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x14ac:dyDescent="0.2">
      <c r="A776" s="22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x14ac:dyDescent="0.2">
      <c r="A777" s="22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x14ac:dyDescent="0.2">
      <c r="A778" s="22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x14ac:dyDescent="0.2">
      <c r="A779" s="22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x14ac:dyDescent="0.2">
      <c r="A780" s="22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x14ac:dyDescent="0.2">
      <c r="A781" s="22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x14ac:dyDescent="0.2">
      <c r="A782" s="22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x14ac:dyDescent="0.2">
      <c r="A783" s="22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x14ac:dyDescent="0.2">
      <c r="A784" s="22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x14ac:dyDescent="0.2">
      <c r="A785" s="22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x14ac:dyDescent="0.2">
      <c r="A786" s="22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x14ac:dyDescent="0.2">
      <c r="A787" s="22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x14ac:dyDescent="0.2">
      <c r="A788" s="22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x14ac:dyDescent="0.2">
      <c r="A789" s="22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x14ac:dyDescent="0.2">
      <c r="A790" s="22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x14ac:dyDescent="0.2">
      <c r="A791" s="22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x14ac:dyDescent="0.2">
      <c r="A792" s="22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x14ac:dyDescent="0.2">
      <c r="A793" s="22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x14ac:dyDescent="0.2">
      <c r="A794" s="22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x14ac:dyDescent="0.2">
      <c r="A795" s="22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x14ac:dyDescent="0.2">
      <c r="A796" s="22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x14ac:dyDescent="0.2">
      <c r="A797" s="22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x14ac:dyDescent="0.2">
      <c r="A798" s="22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x14ac:dyDescent="0.2">
      <c r="A799" s="22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x14ac:dyDescent="0.2">
      <c r="A800" s="22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x14ac:dyDescent="0.2">
      <c r="A801" s="22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x14ac:dyDescent="0.2">
      <c r="A802" s="22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x14ac:dyDescent="0.2">
      <c r="A803" s="22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x14ac:dyDescent="0.2">
      <c r="A804" s="22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x14ac:dyDescent="0.2">
      <c r="A805" s="22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x14ac:dyDescent="0.2">
      <c r="A806" s="22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x14ac:dyDescent="0.2">
      <c r="A807" s="22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x14ac:dyDescent="0.2">
      <c r="A808" s="22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x14ac:dyDescent="0.2">
      <c r="A809" s="22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x14ac:dyDescent="0.2">
      <c r="A810" s="22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x14ac:dyDescent="0.2">
      <c r="A811" s="22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x14ac:dyDescent="0.2">
      <c r="A812" s="22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x14ac:dyDescent="0.2">
      <c r="A813" s="22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x14ac:dyDescent="0.2">
      <c r="A814" s="22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x14ac:dyDescent="0.2">
      <c r="A815" s="22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x14ac:dyDescent="0.2">
      <c r="A816" s="22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x14ac:dyDescent="0.2">
      <c r="A817" s="22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x14ac:dyDescent="0.2">
      <c r="A818" s="22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x14ac:dyDescent="0.2">
      <c r="A819" s="22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x14ac:dyDescent="0.2">
      <c r="A820" s="22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x14ac:dyDescent="0.2">
      <c r="A821" s="22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x14ac:dyDescent="0.2">
      <c r="A822" s="22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x14ac:dyDescent="0.2">
      <c r="A823" s="22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x14ac:dyDescent="0.2">
      <c r="A824" s="22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x14ac:dyDescent="0.2">
      <c r="A825" s="22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x14ac:dyDescent="0.2">
      <c r="A826" s="22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x14ac:dyDescent="0.2">
      <c r="A827" s="22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x14ac:dyDescent="0.2">
      <c r="A828" s="22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x14ac:dyDescent="0.2">
      <c r="A829" s="22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x14ac:dyDescent="0.2">
      <c r="A830" s="22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x14ac:dyDescent="0.2">
      <c r="A831" s="22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x14ac:dyDescent="0.2">
      <c r="A832" s="22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x14ac:dyDescent="0.2">
      <c r="A833" s="22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x14ac:dyDescent="0.2">
      <c r="A834" s="22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x14ac:dyDescent="0.2">
      <c r="A835" s="22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x14ac:dyDescent="0.2">
      <c r="A836" s="22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x14ac:dyDescent="0.2">
      <c r="A837" s="22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x14ac:dyDescent="0.2">
      <c r="A838" s="22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x14ac:dyDescent="0.2">
      <c r="A839" s="22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x14ac:dyDescent="0.2">
      <c r="A840" s="22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x14ac:dyDescent="0.2">
      <c r="A841" s="22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x14ac:dyDescent="0.2">
      <c r="A842" s="22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x14ac:dyDescent="0.2">
      <c r="A843" s="22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x14ac:dyDescent="0.2">
      <c r="A844" s="22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x14ac:dyDescent="0.2">
      <c r="A845" s="22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x14ac:dyDescent="0.2">
      <c r="A846" s="22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x14ac:dyDescent="0.2">
      <c r="A847" s="22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x14ac:dyDescent="0.2">
      <c r="A848" s="22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x14ac:dyDescent="0.2">
      <c r="A849" s="22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x14ac:dyDescent="0.2">
      <c r="A850" s="22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x14ac:dyDescent="0.2">
      <c r="A851" s="22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x14ac:dyDescent="0.2">
      <c r="A852" s="22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x14ac:dyDescent="0.2">
      <c r="A853" s="22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x14ac:dyDescent="0.2">
      <c r="A854" s="22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x14ac:dyDescent="0.2">
      <c r="A855" s="22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x14ac:dyDescent="0.2">
      <c r="A856" s="22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x14ac:dyDescent="0.2">
      <c r="A857" s="22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x14ac:dyDescent="0.2">
      <c r="A858" s="22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x14ac:dyDescent="0.2">
      <c r="A859" s="22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x14ac:dyDescent="0.2">
      <c r="A860" s="22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x14ac:dyDescent="0.2">
      <c r="A861" s="22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x14ac:dyDescent="0.2">
      <c r="A862" s="22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x14ac:dyDescent="0.2">
      <c r="A863" s="22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x14ac:dyDescent="0.2">
      <c r="A864" s="22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x14ac:dyDescent="0.2">
      <c r="A865" s="22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x14ac:dyDescent="0.2">
      <c r="A866" s="22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x14ac:dyDescent="0.2">
      <c r="A867" s="22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x14ac:dyDescent="0.2">
      <c r="A868" s="22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x14ac:dyDescent="0.2">
      <c r="A869" s="22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x14ac:dyDescent="0.2">
      <c r="A870" s="22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x14ac:dyDescent="0.2">
      <c r="A871" s="22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x14ac:dyDescent="0.2">
      <c r="A872" s="22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x14ac:dyDescent="0.2">
      <c r="A873" s="22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x14ac:dyDescent="0.2">
      <c r="A874" s="22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x14ac:dyDescent="0.2">
      <c r="A875" s="22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x14ac:dyDescent="0.2">
      <c r="A876" s="22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x14ac:dyDescent="0.2">
      <c r="A877" s="22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x14ac:dyDescent="0.2">
      <c r="A878" s="22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x14ac:dyDescent="0.2">
      <c r="A879" s="22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x14ac:dyDescent="0.2">
      <c r="A880" s="22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x14ac:dyDescent="0.2">
      <c r="A881" s="22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x14ac:dyDescent="0.2">
      <c r="A882" s="22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x14ac:dyDescent="0.2">
      <c r="A883" s="22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x14ac:dyDescent="0.2">
      <c r="A884" s="22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x14ac:dyDescent="0.2">
      <c r="A885" s="22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x14ac:dyDescent="0.2">
      <c r="A886" s="22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x14ac:dyDescent="0.2">
      <c r="A887" s="22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x14ac:dyDescent="0.2">
      <c r="A888" s="22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x14ac:dyDescent="0.2">
      <c r="A889" s="22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x14ac:dyDescent="0.2">
      <c r="A890" s="22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x14ac:dyDescent="0.2">
      <c r="A891" s="22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x14ac:dyDescent="0.2">
      <c r="A892" s="22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x14ac:dyDescent="0.2">
      <c r="A893" s="22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x14ac:dyDescent="0.2">
      <c r="A894" s="22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x14ac:dyDescent="0.2">
      <c r="A895" s="22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x14ac:dyDescent="0.2">
      <c r="A896" s="22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x14ac:dyDescent="0.2">
      <c r="A897" s="22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x14ac:dyDescent="0.2">
      <c r="A898" s="22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x14ac:dyDescent="0.2">
      <c r="A899" s="22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x14ac:dyDescent="0.2">
      <c r="A900" s="22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x14ac:dyDescent="0.2">
      <c r="A901" s="22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x14ac:dyDescent="0.2">
      <c r="A902" s="22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x14ac:dyDescent="0.2">
      <c r="A903" s="22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x14ac:dyDescent="0.2">
      <c r="A904" s="22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x14ac:dyDescent="0.2">
      <c r="A905" s="22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x14ac:dyDescent="0.2">
      <c r="A906" s="22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x14ac:dyDescent="0.2">
      <c r="A907" s="22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x14ac:dyDescent="0.2">
      <c r="A908" s="22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x14ac:dyDescent="0.2">
      <c r="A909" s="22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x14ac:dyDescent="0.2">
      <c r="A910" s="22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x14ac:dyDescent="0.2">
      <c r="A911" s="22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x14ac:dyDescent="0.2">
      <c r="A912" s="22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x14ac:dyDescent="0.2">
      <c r="A913" s="22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x14ac:dyDescent="0.2">
      <c r="A914" s="22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x14ac:dyDescent="0.2">
      <c r="A915" s="22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x14ac:dyDescent="0.2">
      <c r="A916" s="22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x14ac:dyDescent="0.2">
      <c r="A917" s="22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x14ac:dyDescent="0.2">
      <c r="A918" s="22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x14ac:dyDescent="0.2">
      <c r="A919" s="22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x14ac:dyDescent="0.2">
      <c r="A920" s="22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x14ac:dyDescent="0.2">
      <c r="A921" s="22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x14ac:dyDescent="0.2">
      <c r="A922" s="22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x14ac:dyDescent="0.2">
      <c r="A923" s="22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x14ac:dyDescent="0.2">
      <c r="A924" s="22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x14ac:dyDescent="0.2">
      <c r="A925" s="22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x14ac:dyDescent="0.2">
      <c r="A926" s="22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x14ac:dyDescent="0.2">
      <c r="A927" s="22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x14ac:dyDescent="0.2">
      <c r="A928" s="22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x14ac:dyDescent="0.2">
      <c r="A929" s="22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x14ac:dyDescent="0.2">
      <c r="A930" s="22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x14ac:dyDescent="0.2">
      <c r="A931" s="22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x14ac:dyDescent="0.2">
      <c r="A932" s="22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x14ac:dyDescent="0.2">
      <c r="A933" s="22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x14ac:dyDescent="0.2">
      <c r="A934" s="22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x14ac:dyDescent="0.2">
      <c r="A935" s="22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x14ac:dyDescent="0.2">
      <c r="A936" s="22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x14ac:dyDescent="0.2">
      <c r="A937" s="22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x14ac:dyDescent="0.2">
      <c r="A938" s="22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x14ac:dyDescent="0.2">
      <c r="A939" s="22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x14ac:dyDescent="0.2">
      <c r="A940" s="22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x14ac:dyDescent="0.2">
      <c r="A941" s="22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x14ac:dyDescent="0.2">
      <c r="A942" s="22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x14ac:dyDescent="0.2">
      <c r="A943" s="22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x14ac:dyDescent="0.2">
      <c r="A944" s="22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x14ac:dyDescent="0.2">
      <c r="A945" s="22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x14ac:dyDescent="0.2">
      <c r="A946" s="22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x14ac:dyDescent="0.2">
      <c r="A947" s="22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x14ac:dyDescent="0.2">
      <c r="A948" s="22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x14ac:dyDescent="0.2">
      <c r="A949" s="22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x14ac:dyDescent="0.2">
      <c r="A950" s="22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x14ac:dyDescent="0.2">
      <c r="A951" s="22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x14ac:dyDescent="0.2">
      <c r="A952" s="22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x14ac:dyDescent="0.2">
      <c r="A953" s="22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x14ac:dyDescent="0.2">
      <c r="A954" s="22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x14ac:dyDescent="0.2">
      <c r="A955" s="22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x14ac:dyDescent="0.2">
      <c r="A956" s="22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x14ac:dyDescent="0.2">
      <c r="A957" s="22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x14ac:dyDescent="0.2">
      <c r="A958" s="22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x14ac:dyDescent="0.2">
      <c r="A959" s="22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x14ac:dyDescent="0.2">
      <c r="A960" s="22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x14ac:dyDescent="0.2">
      <c r="A961" s="22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x14ac:dyDescent="0.2">
      <c r="A962" s="22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x14ac:dyDescent="0.2">
      <c r="A963" s="22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x14ac:dyDescent="0.2">
      <c r="A964" s="22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x14ac:dyDescent="0.2">
      <c r="A965" s="22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x14ac:dyDescent="0.2">
      <c r="A966" s="22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x14ac:dyDescent="0.2">
      <c r="A967" s="22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x14ac:dyDescent="0.2">
      <c r="A968" s="22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x14ac:dyDescent="0.2">
      <c r="A969" s="22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x14ac:dyDescent="0.2">
      <c r="A970" s="22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x14ac:dyDescent="0.2">
      <c r="A971" s="22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x14ac:dyDescent="0.2">
      <c r="A972" s="22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x14ac:dyDescent="0.2">
      <c r="A973" s="22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x14ac:dyDescent="0.2">
      <c r="A974" s="22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x14ac:dyDescent="0.2">
      <c r="A975" s="22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x14ac:dyDescent="0.2">
      <c r="A976" s="22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x14ac:dyDescent="0.2">
      <c r="A977" s="22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x14ac:dyDescent="0.2">
      <c r="A978" s="22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x14ac:dyDescent="0.2">
      <c r="A979" s="22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x14ac:dyDescent="0.2">
      <c r="A980" s="22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x14ac:dyDescent="0.2">
      <c r="A981" s="22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x14ac:dyDescent="0.2">
      <c r="A982" s="22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x14ac:dyDescent="0.2">
      <c r="A983" s="22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x14ac:dyDescent="0.2">
      <c r="A984" s="22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x14ac:dyDescent="0.2">
      <c r="A985" s="22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x14ac:dyDescent="0.2">
      <c r="A986" s="22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x14ac:dyDescent="0.2">
      <c r="A987" s="22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x14ac:dyDescent="0.2">
      <c r="A988" s="22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x14ac:dyDescent="0.2">
      <c r="A989" s="22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x14ac:dyDescent="0.2">
      <c r="A990" s="22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x14ac:dyDescent="0.2">
      <c r="A991" s="22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x14ac:dyDescent="0.2">
      <c r="A992" s="22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x14ac:dyDescent="0.2">
      <c r="A993" s="22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x14ac:dyDescent="0.2">
      <c r="A994" s="22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x14ac:dyDescent="0.2">
      <c r="A995" s="22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x14ac:dyDescent="0.2">
      <c r="A996" s="22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x14ac:dyDescent="0.2">
      <c r="A997" s="22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x14ac:dyDescent="0.2">
      <c r="A998" s="22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x14ac:dyDescent="0.2">
      <c r="A999" s="22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x14ac:dyDescent="0.2">
      <c r="A1000" s="22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  <row r="1001" spans="1:26" x14ac:dyDescent="0.2">
      <c r="A1001" s="22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</row>
    <row r="1002" spans="1:26" x14ac:dyDescent="0.2">
      <c r="A1002" s="22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</row>
    <row r="1003" spans="1:26" x14ac:dyDescent="0.2">
      <c r="A1003" s="22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</row>
    <row r="1004" spans="1:26" x14ac:dyDescent="0.2">
      <c r="A1004" s="22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</row>
    <row r="1005" spans="1:26" x14ac:dyDescent="0.2">
      <c r="A1005" s="22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</row>
    <row r="1006" spans="1:26" x14ac:dyDescent="0.2">
      <c r="A1006" s="22"/>
      <c r="B1006" s="25"/>
      <c r="C1006" s="25"/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</row>
    <row r="1007" spans="1:26" x14ac:dyDescent="0.2">
      <c r="A1007" s="22"/>
      <c r="B1007" s="25"/>
      <c r="C1007" s="25"/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</row>
    <row r="1008" spans="1:26" x14ac:dyDescent="0.2">
      <c r="A1008" s="22"/>
      <c r="B1008" s="25"/>
      <c r="C1008" s="25"/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</row>
    <row r="1009" spans="1:26" x14ac:dyDescent="0.2">
      <c r="A1009" s="22"/>
      <c r="B1009" s="25"/>
      <c r="C1009" s="25"/>
      <c r="D1009" s="25"/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</row>
    <row r="1010" spans="1:26" x14ac:dyDescent="0.2">
      <c r="A1010" s="22"/>
      <c r="B1010" s="25"/>
      <c r="C1010" s="25"/>
      <c r="D1010" s="25"/>
      <c r="E1010" s="25"/>
      <c r="F1010" s="25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</row>
    <row r="1011" spans="1:26" x14ac:dyDescent="0.2">
      <c r="A1011" s="22"/>
      <c r="B1011" s="25"/>
      <c r="C1011" s="25"/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</row>
    <row r="1012" spans="1:26" x14ac:dyDescent="0.2">
      <c r="A1012" s="22"/>
      <c r="B1012" s="25"/>
      <c r="C1012" s="25"/>
      <c r="D1012" s="25"/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</row>
    <row r="1013" spans="1:26" x14ac:dyDescent="0.2">
      <c r="A1013" s="22"/>
      <c r="B1013" s="25"/>
      <c r="C1013" s="25"/>
      <c r="D1013" s="25"/>
      <c r="E1013" s="25"/>
      <c r="F1013" s="25"/>
      <c r="G1013" s="25"/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</row>
    <row r="1014" spans="1:26" x14ac:dyDescent="0.2">
      <c r="A1014" s="22"/>
      <c r="B1014" s="25"/>
      <c r="C1014" s="25"/>
      <c r="D1014" s="25"/>
      <c r="E1014" s="25"/>
      <c r="F1014" s="25"/>
      <c r="G1014" s="25"/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</row>
    <row r="1015" spans="1:26" x14ac:dyDescent="0.2">
      <c r="A1015" s="22"/>
      <c r="B1015" s="25"/>
      <c r="C1015" s="25"/>
      <c r="D1015" s="25"/>
      <c r="E1015" s="25"/>
      <c r="F1015" s="25"/>
      <c r="G1015" s="25"/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</row>
    <row r="1016" spans="1:26" x14ac:dyDescent="0.2">
      <c r="A1016" s="22"/>
      <c r="B1016" s="25"/>
      <c r="C1016" s="25"/>
      <c r="D1016" s="25"/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</row>
    <row r="1017" spans="1:26" x14ac:dyDescent="0.2">
      <c r="A1017" s="22"/>
      <c r="B1017" s="25"/>
      <c r="C1017" s="25"/>
      <c r="D1017" s="25"/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</row>
    <row r="1018" spans="1:26" x14ac:dyDescent="0.2">
      <c r="A1018" s="22"/>
      <c r="B1018" s="25"/>
      <c r="C1018" s="25"/>
      <c r="D1018" s="25"/>
      <c r="E1018" s="25"/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</row>
  </sheetData>
  <mergeCells count="11">
    <mergeCell ref="F17:F18"/>
    <mergeCell ref="A28:A32"/>
    <mergeCell ref="A34:A41"/>
    <mergeCell ref="A43:A50"/>
    <mergeCell ref="A53:A63"/>
    <mergeCell ref="A66:A68"/>
    <mergeCell ref="A70:A75"/>
    <mergeCell ref="A81:A83"/>
    <mergeCell ref="A1:C1"/>
    <mergeCell ref="A4:A11"/>
    <mergeCell ref="A13:A26"/>
  </mergeCells>
  <hyperlinks>
    <hyperlink ref="I36" r:id="rId1" xr:uid="{00000000-0004-0000-0000-000000000000}"/>
    <hyperlink ref="I40" r:id="rId2" xr:uid="{00000000-0004-0000-0000-000001000000}"/>
    <hyperlink ref="E45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16"/>
  <sheetViews>
    <sheetView workbookViewId="0"/>
  </sheetViews>
  <sheetFormatPr defaultColWidth="12.5703125" defaultRowHeight="15.75" customHeight="1" x14ac:dyDescent="0.2"/>
  <cols>
    <col min="1" max="1" width="20.7109375" customWidth="1"/>
    <col min="2" max="2" width="18" customWidth="1"/>
    <col min="3" max="3" width="25.140625" customWidth="1"/>
    <col min="5" max="5" width="26.28515625" customWidth="1"/>
    <col min="6" max="6" width="23.42578125" customWidth="1"/>
  </cols>
  <sheetData>
    <row r="1" spans="1:26" x14ac:dyDescent="0.2">
      <c r="A1" s="17" t="s">
        <v>0</v>
      </c>
      <c r="B1" s="16"/>
      <c r="C1" s="16"/>
      <c r="D1" s="1"/>
      <c r="E1" s="2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4"/>
      <c r="B3" s="5" t="s">
        <v>3</v>
      </c>
      <c r="C3" s="5" t="s">
        <v>4</v>
      </c>
      <c r="D3" s="6" t="s">
        <v>174</v>
      </c>
      <c r="E3" s="5" t="s">
        <v>6</v>
      </c>
      <c r="F3" s="5" t="s">
        <v>7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18" t="s">
        <v>8</v>
      </c>
      <c r="B4" s="8" t="s">
        <v>9</v>
      </c>
      <c r="C4" s="8" t="s">
        <v>10</v>
      </c>
      <c r="D4" s="8">
        <v>400</v>
      </c>
      <c r="E4" s="8" t="s">
        <v>175</v>
      </c>
      <c r="F4" s="9" t="s">
        <v>176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2">
      <c r="A5" s="16"/>
      <c r="B5" s="8" t="s">
        <v>12</v>
      </c>
      <c r="C5" s="8" t="s">
        <v>13</v>
      </c>
      <c r="D5" s="8">
        <v>600</v>
      </c>
      <c r="E5" s="9" t="s">
        <v>177</v>
      </c>
      <c r="F5" s="9" t="s">
        <v>15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">
      <c r="A6" s="16"/>
      <c r="B6" s="8" t="s">
        <v>16</v>
      </c>
      <c r="C6" s="8" t="s">
        <v>13</v>
      </c>
      <c r="D6" s="8">
        <v>800</v>
      </c>
      <c r="E6" s="8" t="s">
        <v>178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">
      <c r="A7" s="16"/>
      <c r="B7" s="8" t="s">
        <v>17</v>
      </c>
      <c r="C7" s="8" t="s">
        <v>13</v>
      </c>
      <c r="D7" s="8">
        <v>800</v>
      </c>
      <c r="E7" s="8" t="s">
        <v>145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2">
      <c r="A8" s="16"/>
      <c r="B8" s="8" t="s">
        <v>18</v>
      </c>
      <c r="C8" s="8" t="s">
        <v>13</v>
      </c>
      <c r="D8" s="8">
        <v>1500</v>
      </c>
      <c r="E8" s="8" t="s">
        <v>145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">
      <c r="A9" s="16"/>
      <c r="B9" s="8" t="s">
        <v>20</v>
      </c>
      <c r="C9" s="10"/>
      <c r="D9" s="8" t="s">
        <v>21</v>
      </c>
      <c r="E9" s="8" t="s">
        <v>179</v>
      </c>
      <c r="F9" s="9" t="s">
        <v>180</v>
      </c>
      <c r="G9" s="8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">
      <c r="A10" s="16"/>
      <c r="B10" s="8" t="s">
        <v>22</v>
      </c>
      <c r="C10" s="10"/>
      <c r="D10" s="8" t="s">
        <v>23</v>
      </c>
      <c r="E10" s="8" t="s">
        <v>181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">
      <c r="A11" s="16"/>
      <c r="B11" s="8" t="s">
        <v>24</v>
      </c>
      <c r="C11" s="10"/>
      <c r="D11" s="8" t="s">
        <v>25</v>
      </c>
      <c r="E11" s="8" t="s">
        <v>145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">
      <c r="A12" s="4"/>
      <c r="B12" s="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">
      <c r="A13" s="15" t="s">
        <v>26</v>
      </c>
      <c r="B13" s="8" t="s">
        <v>27</v>
      </c>
      <c r="C13" s="10"/>
      <c r="D13" s="8">
        <v>3.2</v>
      </c>
      <c r="E13" s="8" t="s">
        <v>182</v>
      </c>
      <c r="F13" s="8" t="s">
        <v>183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">
      <c r="A14" s="16"/>
      <c r="B14" s="8" t="s">
        <v>29</v>
      </c>
      <c r="C14" s="8" t="s">
        <v>30</v>
      </c>
      <c r="D14" s="8">
        <v>293</v>
      </c>
      <c r="E14" s="8" t="s">
        <v>32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">
      <c r="A15" s="16"/>
      <c r="B15" s="8" t="s">
        <v>33</v>
      </c>
      <c r="C15" s="8" t="s">
        <v>34</v>
      </c>
      <c r="D15" s="8">
        <v>9435</v>
      </c>
      <c r="E15" s="8" t="s">
        <v>32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">
      <c r="A16" s="16"/>
      <c r="B16" s="9" t="s">
        <v>184</v>
      </c>
      <c r="C16" s="8" t="s">
        <v>36</v>
      </c>
      <c r="D16" s="10">
        <f>D4/(D14)</f>
        <v>1.3651877133105803</v>
      </c>
      <c r="E16" s="8" t="s">
        <v>37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">
      <c r="A17" s="16"/>
      <c r="B17" s="9" t="s">
        <v>43</v>
      </c>
      <c r="C17" s="8" t="s">
        <v>34</v>
      </c>
      <c r="D17" s="8">
        <v>3956</v>
      </c>
      <c r="E17" s="8" t="s">
        <v>32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">
      <c r="A18" s="16"/>
      <c r="B18" s="8" t="s">
        <v>44</v>
      </c>
      <c r="C18" s="8" t="s">
        <v>45</v>
      </c>
      <c r="D18" s="8">
        <v>0.11609999999999999</v>
      </c>
      <c r="E18" s="8" t="s">
        <v>32</v>
      </c>
      <c r="F18" s="8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">
      <c r="A19" s="16"/>
      <c r="B19" s="8" t="s">
        <v>46</v>
      </c>
      <c r="C19" s="8" t="s">
        <v>47</v>
      </c>
      <c r="D19" s="8">
        <f>D16/(D17*D18)*12^2</f>
        <v>0.42802226454114028</v>
      </c>
      <c r="E19" s="8" t="s">
        <v>185</v>
      </c>
      <c r="F19" s="8"/>
      <c r="G19" s="8">
        <f>SQRT(D19/PI())*2</f>
        <v>0.738224134826866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">
      <c r="A20" s="16"/>
      <c r="B20" s="8" t="s">
        <v>48</v>
      </c>
      <c r="C20" s="8" t="s">
        <v>49</v>
      </c>
      <c r="D20" s="8">
        <f>SQRT(D19/PI())</f>
        <v>0.369112067413433</v>
      </c>
      <c r="E20" s="8"/>
      <c r="F20" s="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">
      <c r="A21" s="16"/>
      <c r="B21" s="8" t="s">
        <v>51</v>
      </c>
      <c r="C21" s="10"/>
      <c r="D21" s="8">
        <v>6.77</v>
      </c>
      <c r="E21" s="8" t="s">
        <v>32</v>
      </c>
      <c r="F21" s="8" t="s">
        <v>186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">
      <c r="A22" s="16"/>
      <c r="B22" s="9" t="s">
        <v>52</v>
      </c>
      <c r="C22" s="8" t="s">
        <v>47</v>
      </c>
      <c r="D22" s="8">
        <f>D19*D21</f>
        <v>2.8977107309435195</v>
      </c>
      <c r="E22" s="8">
        <f>SQRT(D22/PI())</f>
        <v>0.96040094385635666</v>
      </c>
      <c r="F22" s="8" t="s">
        <v>53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">
      <c r="A23" s="16"/>
      <c r="B23" s="9" t="s">
        <v>54</v>
      </c>
      <c r="C23" s="8" t="s">
        <v>49</v>
      </c>
      <c r="D23" s="8">
        <f>SQRT(D22/PI())</f>
        <v>0.96040094385635666</v>
      </c>
      <c r="E23" s="8"/>
      <c r="F23" s="8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">
      <c r="A24" s="16"/>
      <c r="B24" s="8" t="s">
        <v>56</v>
      </c>
      <c r="C24" s="8" t="s">
        <v>78</v>
      </c>
      <c r="D24" s="8">
        <v>3350</v>
      </c>
      <c r="E24" s="8" t="s">
        <v>187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">
      <c r="A25" s="4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">
      <c r="A26" s="15" t="s">
        <v>60</v>
      </c>
      <c r="B26" s="8" t="s">
        <v>61</v>
      </c>
      <c r="C26" s="8" t="s">
        <v>30</v>
      </c>
      <c r="D26" s="8">
        <v>4.5</v>
      </c>
      <c r="E26" s="8" t="s">
        <v>145</v>
      </c>
      <c r="F26" s="8" t="s">
        <v>188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">
      <c r="A27" s="16"/>
      <c r="B27" s="8" t="s">
        <v>63</v>
      </c>
      <c r="C27" s="8" t="s">
        <v>64</v>
      </c>
      <c r="D27" s="8">
        <f>D26*D16</f>
        <v>6.1433447098976117</v>
      </c>
      <c r="E27" s="8" t="s">
        <v>65</v>
      </c>
      <c r="F27" s="8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">
      <c r="A28" s="16"/>
      <c r="B28" s="8" t="s">
        <v>67</v>
      </c>
      <c r="C28" s="10"/>
      <c r="D28" s="8">
        <v>1.5</v>
      </c>
      <c r="E28" s="8" t="s">
        <v>145</v>
      </c>
      <c r="F28" s="8" t="s">
        <v>68</v>
      </c>
      <c r="G28" s="8" t="s">
        <v>69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">
      <c r="A29" s="16"/>
      <c r="B29" s="8" t="s">
        <v>70</v>
      </c>
      <c r="C29" s="8" t="s">
        <v>49</v>
      </c>
      <c r="D29" s="8">
        <v>7.5</v>
      </c>
      <c r="E29" s="8" t="s">
        <v>145</v>
      </c>
      <c r="F29" s="8" t="s">
        <v>71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">
      <c r="A30" s="16"/>
      <c r="B30" s="8" t="s">
        <v>73</v>
      </c>
      <c r="C30" s="8" t="s">
        <v>74</v>
      </c>
      <c r="D30" s="8">
        <f>(D29/12/2)^2*PI()</f>
        <v>0.30679615757712825</v>
      </c>
      <c r="E30" s="8"/>
      <c r="F30" s="8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">
      <c r="A31" s="4"/>
      <c r="B31" s="8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">
      <c r="A32" s="15" t="s">
        <v>22</v>
      </c>
      <c r="B32" s="8" t="s">
        <v>75</v>
      </c>
      <c r="C32" s="8" t="s">
        <v>64</v>
      </c>
      <c r="D32" s="10">
        <f>D41*D13</f>
        <v>4.6806435884934183</v>
      </c>
      <c r="E32" s="8" t="s">
        <v>76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">
      <c r="A33" s="16"/>
      <c r="B33" s="8" t="s">
        <v>77</v>
      </c>
      <c r="C33" s="8" t="s">
        <v>78</v>
      </c>
      <c r="D33" s="8">
        <v>90.19</v>
      </c>
      <c r="E33" s="8" t="s">
        <v>79</v>
      </c>
      <c r="F33" s="8" t="s">
        <v>189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">
      <c r="A34" s="16"/>
      <c r="B34" s="8" t="s">
        <v>80</v>
      </c>
      <c r="C34" s="8" t="s">
        <v>45</v>
      </c>
      <c r="D34" s="8">
        <v>71.230303000000006</v>
      </c>
      <c r="E34" s="8" t="s">
        <v>190</v>
      </c>
      <c r="F34" s="8" t="s">
        <v>81</v>
      </c>
      <c r="G34" s="10"/>
      <c r="H34" s="10"/>
      <c r="I34" s="11" t="s">
        <v>82</v>
      </c>
      <c r="J34" s="8"/>
      <c r="K34" s="8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">
      <c r="A35" s="16"/>
      <c r="B35" s="8" t="s">
        <v>84</v>
      </c>
      <c r="C35" s="8" t="s">
        <v>85</v>
      </c>
      <c r="D35" s="10">
        <f>D32/D34</f>
        <v>6.57114092087102E-2</v>
      </c>
      <c r="E35" s="8" t="s">
        <v>86</v>
      </c>
      <c r="F35" s="10"/>
      <c r="G35" s="10"/>
      <c r="H35" s="10"/>
      <c r="I35" s="8" t="s">
        <v>87</v>
      </c>
      <c r="J35" s="8">
        <v>40000</v>
      </c>
      <c r="K35" s="8" t="s">
        <v>13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">
      <c r="A36" s="16"/>
      <c r="B36" s="8" t="s">
        <v>88</v>
      </c>
      <c r="C36" s="8" t="s">
        <v>89</v>
      </c>
      <c r="D36" s="10">
        <f>D35/(D30)</f>
        <v>0.21418589374669864</v>
      </c>
      <c r="E36" s="8" t="s">
        <v>90</v>
      </c>
      <c r="F36" s="10"/>
      <c r="G36" s="10"/>
      <c r="H36" s="10"/>
      <c r="I36" s="8" t="s">
        <v>80</v>
      </c>
      <c r="J36" s="12">
        <f>0.0975*12^3</f>
        <v>168.48000000000002</v>
      </c>
      <c r="K36" s="8" t="s">
        <v>45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">
      <c r="A37" s="16"/>
      <c r="B37" s="8" t="s">
        <v>91</v>
      </c>
      <c r="C37" s="8" t="s">
        <v>13</v>
      </c>
      <c r="D37" s="10">
        <f>J35/D28</f>
        <v>26666.666666666668</v>
      </c>
      <c r="E37" s="8" t="s">
        <v>92</v>
      </c>
      <c r="F37" s="8" t="s">
        <v>93</v>
      </c>
      <c r="G37" s="10"/>
      <c r="H37" s="10"/>
      <c r="I37" s="8"/>
      <c r="J37" s="8"/>
      <c r="K37" s="8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">
      <c r="A38" s="16"/>
      <c r="B38" s="8" t="s">
        <v>94</v>
      </c>
      <c r="C38" s="8" t="s">
        <v>49</v>
      </c>
      <c r="D38" s="10">
        <f>D6*(D29/2)/D37</f>
        <v>0.11249999999999999</v>
      </c>
      <c r="E38" s="8" t="s">
        <v>95</v>
      </c>
      <c r="F38" s="8" t="s">
        <v>96</v>
      </c>
      <c r="G38" s="8" t="s">
        <v>191</v>
      </c>
      <c r="H38" s="10"/>
      <c r="I38" s="8"/>
      <c r="J38" s="8"/>
      <c r="K38" s="8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">
      <c r="A39" s="16"/>
      <c r="B39" s="8" t="s">
        <v>98</v>
      </c>
      <c r="C39" s="8" t="s">
        <v>64</v>
      </c>
      <c r="D39" s="10">
        <f>(PI()*(D29/2+D38)^2- PI()*(D29/2)^2)/144*D36*J36</f>
        <v>0.6742274458101446</v>
      </c>
      <c r="E39" s="8" t="s">
        <v>99</v>
      </c>
      <c r="F39" s="10"/>
      <c r="G39" s="10"/>
      <c r="H39" s="10"/>
      <c r="I39" s="8"/>
      <c r="J39" s="8"/>
      <c r="K39" s="8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">
      <c r="A40" s="4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">
      <c r="A41" s="15" t="s">
        <v>20</v>
      </c>
      <c r="B41" s="8" t="s">
        <v>100</v>
      </c>
      <c r="C41" s="8" t="s">
        <v>64</v>
      </c>
      <c r="D41" s="10">
        <f>D27/(D13+1)*1</f>
        <v>1.4627011214041932</v>
      </c>
      <c r="E41" s="8" t="s">
        <v>101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">
      <c r="A42" s="16"/>
      <c r="B42" s="8" t="s">
        <v>77</v>
      </c>
      <c r="C42" s="8" t="s">
        <v>78</v>
      </c>
      <c r="D42" s="8">
        <v>112</v>
      </c>
      <c r="E42" s="8" t="s">
        <v>104</v>
      </c>
      <c r="F42" s="8" t="s">
        <v>189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">
      <c r="A43" s="16"/>
      <c r="B43" s="8" t="s">
        <v>80</v>
      </c>
      <c r="C43" s="8" t="s">
        <v>45</v>
      </c>
      <c r="D43" s="8">
        <f>26.48*16.04/16.02</f>
        <v>26.513058676654182</v>
      </c>
      <c r="E43" s="13" t="s">
        <v>192</v>
      </c>
      <c r="F43" s="8" t="s">
        <v>105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">
      <c r="A44" s="16"/>
      <c r="B44" s="8" t="s">
        <v>84</v>
      </c>
      <c r="C44" s="8" t="s">
        <v>85</v>
      </c>
      <c r="D44" s="10">
        <f>D41/D43</f>
        <v>5.5169082497907362E-2</v>
      </c>
      <c r="E44" s="8" t="s">
        <v>106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">
      <c r="A45" s="16"/>
      <c r="B45" s="8" t="s">
        <v>88</v>
      </c>
      <c r="C45" s="8" t="s">
        <v>89</v>
      </c>
      <c r="D45" s="10">
        <f>D44/D30</f>
        <v>0.17982325115671605</v>
      </c>
      <c r="E45" s="8" t="s">
        <v>107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">
      <c r="A46" s="16"/>
      <c r="B46" s="8" t="s">
        <v>91</v>
      </c>
      <c r="C46" s="8" t="s">
        <v>13</v>
      </c>
      <c r="D46" s="10">
        <f>J35/D28</f>
        <v>26666.666666666668</v>
      </c>
      <c r="E46" s="8" t="s">
        <v>92</v>
      </c>
      <c r="F46" s="8" t="s">
        <v>108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">
      <c r="A47" s="16"/>
      <c r="B47" s="8" t="s">
        <v>94</v>
      </c>
      <c r="C47" s="8" t="s">
        <v>49</v>
      </c>
      <c r="D47" s="10">
        <f>(D7*(D29/2))/D46</f>
        <v>0.11249999999999999</v>
      </c>
      <c r="E47" s="8" t="s">
        <v>95</v>
      </c>
      <c r="F47" s="8" t="s">
        <v>96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">
      <c r="A48" s="16"/>
      <c r="B48" s="8" t="s">
        <v>98</v>
      </c>
      <c r="C48" s="8" t="s">
        <v>64</v>
      </c>
      <c r="D48" s="10">
        <f>(PI()*(D29/2+D47)^2- PI()*(D29/2)^2)/144*D45*J36</f>
        <v>0.56605861947216851</v>
      </c>
      <c r="E48" s="8" t="s">
        <v>99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">
      <c r="A49" s="4"/>
      <c r="B49" s="8"/>
      <c r="C49" s="8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">
      <c r="A50" s="4"/>
      <c r="B50" s="14" t="s">
        <v>24</v>
      </c>
      <c r="C50" s="8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">
      <c r="A51" s="15" t="s">
        <v>24</v>
      </c>
      <c r="B51" s="8" t="s">
        <v>109</v>
      </c>
      <c r="C51" s="8" t="s">
        <v>64</v>
      </c>
      <c r="D51" s="10">
        <f>D54*D57</f>
        <v>0.10903420351936904</v>
      </c>
      <c r="E51" s="8" t="s">
        <v>110</v>
      </c>
      <c r="F51" s="8" t="s">
        <v>111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">
      <c r="A52" s="16"/>
      <c r="B52" s="8" t="s">
        <v>77</v>
      </c>
      <c r="C52" s="8" t="s">
        <v>78</v>
      </c>
      <c r="D52" s="8">
        <v>293.14999999999998</v>
      </c>
      <c r="E52" s="8" t="s">
        <v>112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">
      <c r="A53" s="16"/>
      <c r="B53" s="8" t="s">
        <v>113</v>
      </c>
      <c r="C53" s="8" t="s">
        <v>13</v>
      </c>
      <c r="D53" s="8">
        <v>1000</v>
      </c>
      <c r="E53" s="8" t="s">
        <v>145</v>
      </c>
      <c r="F53" s="8" t="s">
        <v>114</v>
      </c>
      <c r="G53" s="10"/>
      <c r="H53" s="10"/>
      <c r="I53" s="10"/>
      <c r="J53" s="10"/>
      <c r="K53" s="10"/>
      <c r="L53" s="8" t="s">
        <v>115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">
      <c r="A54" s="16"/>
      <c r="B54" s="8" t="s">
        <v>116</v>
      </c>
      <c r="C54" s="8" t="s">
        <v>45</v>
      </c>
      <c r="D54" s="8">
        <v>0.99</v>
      </c>
      <c r="E54" s="8" t="s">
        <v>193</v>
      </c>
      <c r="F54" s="8" t="s">
        <v>194</v>
      </c>
      <c r="G54" s="10"/>
      <c r="H54" s="10"/>
      <c r="I54" s="8" t="s">
        <v>118</v>
      </c>
      <c r="J54" s="8">
        <f>(14*16.04*0.00220462*453.59)/(10.731577089016 +D52*1.8)</f>
        <v>0.41708377015047426</v>
      </c>
      <c r="K54" s="8" t="s">
        <v>119</v>
      </c>
      <c r="L54" s="8">
        <v>1.1143391000000001E-2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2">
      <c r="A55" s="16"/>
      <c r="B55" s="8" t="s">
        <v>120</v>
      </c>
      <c r="C55" s="8" t="s">
        <v>45</v>
      </c>
      <c r="D55" s="8">
        <v>0.54</v>
      </c>
      <c r="E55" s="8" t="s">
        <v>193</v>
      </c>
      <c r="F55" s="8" t="s">
        <v>195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">
      <c r="A56" s="16"/>
      <c r="B56" s="8" t="s">
        <v>122</v>
      </c>
      <c r="C56" s="8" t="s">
        <v>45</v>
      </c>
      <c r="D56" s="8">
        <v>0.41</v>
      </c>
      <c r="E56" s="8" t="s">
        <v>193</v>
      </c>
      <c r="F56" s="8" t="s">
        <v>195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">
      <c r="A57" s="16"/>
      <c r="B57" s="8" t="s">
        <v>84</v>
      </c>
      <c r="C57" s="8" t="s">
        <v>85</v>
      </c>
      <c r="D57" s="10">
        <f>(D44+D35)*D56/(D54-D55)</f>
        <v>0.11013555911047378</v>
      </c>
      <c r="E57" s="8" t="s">
        <v>124</v>
      </c>
      <c r="F57" s="8" t="s">
        <v>125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">
      <c r="A58" s="16"/>
      <c r="B58" s="8" t="s">
        <v>88</v>
      </c>
      <c r="C58" s="8" t="s">
        <v>89</v>
      </c>
      <c r="D58" s="10">
        <f>D57/D30</f>
        <v>0.35898610980088891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2">
      <c r="A59" s="16"/>
      <c r="B59" s="8" t="s">
        <v>126</v>
      </c>
      <c r="C59" s="8" t="s">
        <v>13</v>
      </c>
      <c r="D59" s="10">
        <f>J35/D28</f>
        <v>26666.666666666668</v>
      </c>
      <c r="E59" s="8" t="s">
        <v>92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">
      <c r="A60" s="16"/>
      <c r="B60" s="8" t="s">
        <v>94</v>
      </c>
      <c r="C60" s="8" t="s">
        <v>49</v>
      </c>
      <c r="D60" s="8">
        <f>D8*(D29/2)/D59</f>
        <v>0.2109375</v>
      </c>
      <c r="E60" s="8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">
      <c r="A61" s="16"/>
      <c r="B61" s="8" t="s">
        <v>98</v>
      </c>
      <c r="C61" s="8" t="s">
        <v>64</v>
      </c>
      <c r="D61" s="8">
        <f>(PI()*(D29/2+D60)^2- PI()*(D29/2)^2)/144*D58*J36</f>
        <v>2.1462205888999812</v>
      </c>
      <c r="E61" s="9" t="s">
        <v>99</v>
      </c>
      <c r="F61" s="8" t="s">
        <v>127</v>
      </c>
      <c r="G61" s="8" t="s">
        <v>128</v>
      </c>
      <c r="H61" s="8" t="s">
        <v>129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">
      <c r="A62" s="4"/>
      <c r="B62" s="10"/>
      <c r="C62" s="10"/>
      <c r="D62" s="8"/>
      <c r="E62" s="8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">
      <c r="A63" s="4"/>
      <c r="B63" s="14" t="s">
        <v>130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2">
      <c r="A64" s="15" t="s">
        <v>130</v>
      </c>
      <c r="B64" s="8" t="s">
        <v>84</v>
      </c>
      <c r="C64" s="8" t="s">
        <v>85</v>
      </c>
      <c r="D64" s="10">
        <f>D65*((D30))</f>
        <v>0.30679615757712825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">
      <c r="A65" s="16"/>
      <c r="B65" s="8" t="s">
        <v>88</v>
      </c>
      <c r="C65" s="8" t="s">
        <v>89</v>
      </c>
      <c r="D65" s="8">
        <v>1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">
      <c r="A66" s="16"/>
      <c r="B66" s="8" t="s">
        <v>132</v>
      </c>
      <c r="C66" s="8" t="s">
        <v>64</v>
      </c>
      <c r="D66" s="10">
        <f>D64*0.1*J36</f>
        <v>5.168901662859458</v>
      </c>
      <c r="E66" s="8" t="s">
        <v>196</v>
      </c>
      <c r="F66" s="8" t="s">
        <v>134</v>
      </c>
      <c r="G66" s="8" t="s">
        <v>135</v>
      </c>
      <c r="H66" s="8" t="s">
        <v>136</v>
      </c>
      <c r="I66" s="8" t="s">
        <v>137</v>
      </c>
      <c r="J66" s="8" t="s">
        <v>138</v>
      </c>
      <c r="K66" s="8" t="s">
        <v>139</v>
      </c>
      <c r="L66" s="8" t="s">
        <v>140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">
      <c r="A67" s="4"/>
      <c r="B67" s="8"/>
      <c r="C67" s="10"/>
      <c r="D67" s="10"/>
      <c r="E67" s="10"/>
      <c r="F67" s="10"/>
      <c r="G67" s="10"/>
      <c r="H67" s="10"/>
      <c r="I67" s="10"/>
      <c r="J67" s="8" t="s">
        <v>141</v>
      </c>
      <c r="K67" s="8" t="s">
        <v>142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">
      <c r="A68" s="15" t="s">
        <v>143</v>
      </c>
      <c r="B68" s="8" t="s">
        <v>144</v>
      </c>
      <c r="C68" s="8" t="s">
        <v>89</v>
      </c>
      <c r="D68" s="8">
        <f t="shared" ref="D68:D69" si="0">15/12</f>
        <v>1.25</v>
      </c>
      <c r="E68" s="8" t="s">
        <v>145</v>
      </c>
      <c r="F68" s="10"/>
      <c r="G68" s="10"/>
      <c r="H68" s="10"/>
      <c r="I68" s="10"/>
      <c r="J68" s="10"/>
      <c r="K68" s="8" t="s">
        <v>146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">
      <c r="A69" s="16"/>
      <c r="B69" s="8" t="s">
        <v>147</v>
      </c>
      <c r="C69" s="8" t="s">
        <v>89</v>
      </c>
      <c r="D69" s="8">
        <f t="shared" si="0"/>
        <v>1.25</v>
      </c>
      <c r="E69" s="8" t="s">
        <v>145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">
      <c r="A70" s="16"/>
      <c r="B70" s="8" t="s">
        <v>148</v>
      </c>
      <c r="C70" s="8" t="s">
        <v>89</v>
      </c>
      <c r="D70" s="10">
        <f>D69+D68+D65+D58+D45+D36</f>
        <v>4.2529952547043033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">
      <c r="A71" s="16"/>
      <c r="B71" s="8" t="s">
        <v>149</v>
      </c>
      <c r="C71" s="8" t="s">
        <v>64</v>
      </c>
      <c r="D71" s="10">
        <f>1.40625+0.9375+2.2+1</f>
        <v>5.5437500000000002</v>
      </c>
      <c r="E71" s="8" t="s">
        <v>150</v>
      </c>
      <c r="F71" s="8" t="s">
        <v>151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">
      <c r="A72" s="16"/>
      <c r="B72" s="8" t="s">
        <v>152</v>
      </c>
      <c r="C72" s="8" t="s">
        <v>64</v>
      </c>
      <c r="D72" s="10">
        <f>D30*D60*J36+D30*0.05*J36*4</f>
        <v>21.240955270813082</v>
      </c>
      <c r="E72" s="8" t="s">
        <v>153</v>
      </c>
      <c r="F72" s="8" t="s">
        <v>154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">
      <c r="A73" s="16"/>
      <c r="B73" s="8" t="s">
        <v>155</v>
      </c>
      <c r="C73" s="8" t="s">
        <v>64</v>
      </c>
      <c r="D73" s="10">
        <f>D71+D66+5+D48+D39+D27+D72+C86</f>
        <v>64.33723770885247</v>
      </c>
      <c r="E73" s="8" t="s">
        <v>156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">
      <c r="A74" s="6"/>
      <c r="B74" s="8" t="s">
        <v>157</v>
      </c>
      <c r="C74" s="8"/>
      <c r="D74" s="10">
        <f>D27</f>
        <v>6.1433447098976117</v>
      </c>
      <c r="E74" s="8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">
      <c r="A75" s="6"/>
      <c r="B75" s="8" t="s">
        <v>158</v>
      </c>
      <c r="C75" s="8"/>
      <c r="D75" s="10">
        <f>D73-D74</f>
        <v>58.193892998954858</v>
      </c>
      <c r="E75" s="8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">
      <c r="A76" s="6"/>
      <c r="B76" s="8" t="s">
        <v>159</v>
      </c>
      <c r="C76" s="8"/>
      <c r="D76" s="10">
        <f>1+D74/D75</f>
        <v>1.105566828292583</v>
      </c>
      <c r="E76" s="8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">
      <c r="A77" s="6"/>
      <c r="B77" s="8" t="s">
        <v>160</v>
      </c>
      <c r="C77" s="8"/>
      <c r="D77" s="10">
        <f>D15*LN(D76)</f>
        <v>946.87933609977506</v>
      </c>
      <c r="E77" s="8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2">
      <c r="A78" s="4"/>
      <c r="B78" s="8"/>
      <c r="C78" s="10"/>
      <c r="D78" s="8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2">
      <c r="A79" s="15" t="s">
        <v>161</v>
      </c>
      <c r="B79" s="8" t="s">
        <v>162</v>
      </c>
      <c r="C79" s="10"/>
      <c r="D79" s="8" t="s">
        <v>111</v>
      </c>
      <c r="E79" s="8" t="s">
        <v>163</v>
      </c>
      <c r="F79" s="8" t="s">
        <v>164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2">
      <c r="A80" s="16"/>
      <c r="B80" s="8" t="s">
        <v>165</v>
      </c>
      <c r="C80" s="8"/>
      <c r="D80" s="8">
        <f>D4/D73</f>
        <v>6.2172392574597914</v>
      </c>
      <c r="E80" s="8" t="s">
        <v>166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">
      <c r="A81" s="16"/>
      <c r="B81" s="8" t="s">
        <v>167</v>
      </c>
      <c r="C81" s="10"/>
      <c r="D81" s="8" t="s">
        <v>111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">
      <c r="A82" s="4"/>
      <c r="B82" s="8" t="s">
        <v>197</v>
      </c>
      <c r="C82" s="8" t="s">
        <v>34</v>
      </c>
      <c r="D82" s="10">
        <f>D15*LN(D73/(D73-D27))</f>
        <v>946.87933609977506</v>
      </c>
      <c r="E82" s="8" t="s">
        <v>198</v>
      </c>
      <c r="F82" s="10">
        <f>D82/1100</f>
        <v>0.860799396454341</v>
      </c>
      <c r="G82" s="8" t="s">
        <v>199</v>
      </c>
      <c r="H82" s="8" t="s">
        <v>200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">
      <c r="A83" s="6"/>
      <c r="B83" s="8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2">
      <c r="A84" s="6" t="s">
        <v>169</v>
      </c>
      <c r="B84" s="8" t="s">
        <v>170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">
      <c r="A85" s="4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">
      <c r="A86" s="4"/>
      <c r="B86" s="8" t="s">
        <v>171</v>
      </c>
      <c r="C86" s="8">
        <v>20</v>
      </c>
      <c r="D86" s="8" t="s">
        <v>145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">
      <c r="A87" s="4"/>
      <c r="B87" s="8" t="s">
        <v>172</v>
      </c>
      <c r="C87" s="8" t="s">
        <v>173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">
      <c r="A88" s="4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">
      <c r="A89" s="4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">
      <c r="A90" s="4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">
      <c r="A91" s="4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">
      <c r="A92" s="4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2">
      <c r="A93" s="4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2">
      <c r="A94" s="4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2">
      <c r="A95" s="4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2">
      <c r="A96" s="4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2">
      <c r="A97" s="4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2">
      <c r="A98" s="4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2">
      <c r="A99" s="4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2">
      <c r="A100" s="4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2">
      <c r="A101" s="4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x14ac:dyDescent="0.2">
      <c r="A102" s="4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x14ac:dyDescent="0.2">
      <c r="A103" s="4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x14ac:dyDescent="0.2">
      <c r="A104" s="4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x14ac:dyDescent="0.2">
      <c r="A105" s="4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x14ac:dyDescent="0.2">
      <c r="A106" s="4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x14ac:dyDescent="0.2">
      <c r="A107" s="4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x14ac:dyDescent="0.2">
      <c r="A108" s="4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x14ac:dyDescent="0.2">
      <c r="A109" s="4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x14ac:dyDescent="0.2">
      <c r="A110" s="4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x14ac:dyDescent="0.2">
      <c r="A111" s="4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x14ac:dyDescent="0.2">
      <c r="A112" s="4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x14ac:dyDescent="0.2">
      <c r="A113" s="4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x14ac:dyDescent="0.2">
      <c r="A114" s="4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x14ac:dyDescent="0.2">
      <c r="A115" s="4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x14ac:dyDescent="0.2">
      <c r="A116" s="4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x14ac:dyDescent="0.2">
      <c r="A117" s="4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x14ac:dyDescent="0.2">
      <c r="A118" s="4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x14ac:dyDescent="0.2">
      <c r="A119" s="4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x14ac:dyDescent="0.2">
      <c r="A120" s="4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x14ac:dyDescent="0.2">
      <c r="A121" s="4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x14ac:dyDescent="0.2">
      <c r="A122" s="4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x14ac:dyDescent="0.2">
      <c r="A123" s="4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x14ac:dyDescent="0.2">
      <c r="A124" s="4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x14ac:dyDescent="0.2">
      <c r="A125" s="4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x14ac:dyDescent="0.2">
      <c r="A126" s="4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x14ac:dyDescent="0.2">
      <c r="A127" s="4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x14ac:dyDescent="0.2">
      <c r="A128" s="4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x14ac:dyDescent="0.2">
      <c r="A129" s="4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x14ac:dyDescent="0.2">
      <c r="A130" s="4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x14ac:dyDescent="0.2">
      <c r="A131" s="4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x14ac:dyDescent="0.2">
      <c r="A132" s="4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x14ac:dyDescent="0.2">
      <c r="A133" s="4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x14ac:dyDescent="0.2">
      <c r="A134" s="4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x14ac:dyDescent="0.2">
      <c r="A135" s="4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x14ac:dyDescent="0.2">
      <c r="A136" s="4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x14ac:dyDescent="0.2">
      <c r="A137" s="4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x14ac:dyDescent="0.2">
      <c r="A138" s="4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x14ac:dyDescent="0.2">
      <c r="A139" s="4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x14ac:dyDescent="0.2">
      <c r="A140" s="4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x14ac:dyDescent="0.2">
      <c r="A141" s="4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x14ac:dyDescent="0.2">
      <c r="A142" s="4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x14ac:dyDescent="0.2">
      <c r="A143" s="4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x14ac:dyDescent="0.2">
      <c r="A144" s="4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x14ac:dyDescent="0.2">
      <c r="A145" s="4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x14ac:dyDescent="0.2">
      <c r="A146" s="4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x14ac:dyDescent="0.2">
      <c r="A147" s="4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x14ac:dyDescent="0.2">
      <c r="A148" s="4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x14ac:dyDescent="0.2">
      <c r="A149" s="4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x14ac:dyDescent="0.2">
      <c r="A150" s="4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x14ac:dyDescent="0.2">
      <c r="A151" s="4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x14ac:dyDescent="0.2">
      <c r="A152" s="4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x14ac:dyDescent="0.2">
      <c r="A153" s="4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x14ac:dyDescent="0.2">
      <c r="A154" s="4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x14ac:dyDescent="0.2">
      <c r="A155" s="4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x14ac:dyDescent="0.2">
      <c r="A156" s="4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x14ac:dyDescent="0.2">
      <c r="A157" s="4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x14ac:dyDescent="0.2">
      <c r="A158" s="4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x14ac:dyDescent="0.2">
      <c r="A159" s="4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x14ac:dyDescent="0.2">
      <c r="A160" s="4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x14ac:dyDescent="0.2">
      <c r="A161" s="4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x14ac:dyDescent="0.2">
      <c r="A162" s="4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x14ac:dyDescent="0.2">
      <c r="A163" s="4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x14ac:dyDescent="0.2">
      <c r="A164" s="4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x14ac:dyDescent="0.2">
      <c r="A165" s="4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x14ac:dyDescent="0.2">
      <c r="A166" s="4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x14ac:dyDescent="0.2">
      <c r="A167" s="4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x14ac:dyDescent="0.2">
      <c r="A168" s="4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x14ac:dyDescent="0.2">
      <c r="A169" s="4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x14ac:dyDescent="0.2">
      <c r="A170" s="4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x14ac:dyDescent="0.2">
      <c r="A171" s="4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x14ac:dyDescent="0.2">
      <c r="A172" s="4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x14ac:dyDescent="0.2">
      <c r="A173" s="4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x14ac:dyDescent="0.2">
      <c r="A174" s="4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x14ac:dyDescent="0.2">
      <c r="A175" s="4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x14ac:dyDescent="0.2">
      <c r="A176" s="4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x14ac:dyDescent="0.2">
      <c r="A177" s="4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x14ac:dyDescent="0.2">
      <c r="A178" s="4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x14ac:dyDescent="0.2">
      <c r="A179" s="4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x14ac:dyDescent="0.2">
      <c r="A180" s="4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x14ac:dyDescent="0.2">
      <c r="A181" s="4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x14ac:dyDescent="0.2">
      <c r="A182" s="4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x14ac:dyDescent="0.2">
      <c r="A183" s="4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x14ac:dyDescent="0.2">
      <c r="A184" s="4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x14ac:dyDescent="0.2">
      <c r="A185" s="4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x14ac:dyDescent="0.2">
      <c r="A186" s="4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x14ac:dyDescent="0.2">
      <c r="A187" s="4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x14ac:dyDescent="0.2">
      <c r="A188" s="4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x14ac:dyDescent="0.2">
      <c r="A189" s="4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x14ac:dyDescent="0.2">
      <c r="A190" s="4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x14ac:dyDescent="0.2">
      <c r="A191" s="4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x14ac:dyDescent="0.2">
      <c r="A192" s="4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x14ac:dyDescent="0.2">
      <c r="A193" s="4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x14ac:dyDescent="0.2">
      <c r="A194" s="4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x14ac:dyDescent="0.2">
      <c r="A195" s="4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x14ac:dyDescent="0.2">
      <c r="A196" s="4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x14ac:dyDescent="0.2">
      <c r="A197" s="4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x14ac:dyDescent="0.2">
      <c r="A198" s="4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x14ac:dyDescent="0.2">
      <c r="A199" s="4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x14ac:dyDescent="0.2">
      <c r="A200" s="4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x14ac:dyDescent="0.2">
      <c r="A201" s="4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x14ac:dyDescent="0.2">
      <c r="A202" s="4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x14ac:dyDescent="0.2">
      <c r="A203" s="4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x14ac:dyDescent="0.2">
      <c r="A204" s="4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x14ac:dyDescent="0.2">
      <c r="A205" s="4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x14ac:dyDescent="0.2">
      <c r="A206" s="4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x14ac:dyDescent="0.2">
      <c r="A207" s="4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x14ac:dyDescent="0.2">
      <c r="A208" s="4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x14ac:dyDescent="0.2">
      <c r="A209" s="4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x14ac:dyDescent="0.2">
      <c r="A210" s="4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x14ac:dyDescent="0.2">
      <c r="A211" s="4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x14ac:dyDescent="0.2">
      <c r="A212" s="4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x14ac:dyDescent="0.2">
      <c r="A213" s="4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x14ac:dyDescent="0.2">
      <c r="A214" s="4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x14ac:dyDescent="0.2">
      <c r="A215" s="4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x14ac:dyDescent="0.2">
      <c r="A216" s="4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x14ac:dyDescent="0.2">
      <c r="A217" s="4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x14ac:dyDescent="0.2">
      <c r="A218" s="4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x14ac:dyDescent="0.2">
      <c r="A219" s="4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x14ac:dyDescent="0.2">
      <c r="A220" s="4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x14ac:dyDescent="0.2">
      <c r="A221" s="4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x14ac:dyDescent="0.2">
      <c r="A222" s="4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x14ac:dyDescent="0.2">
      <c r="A223" s="4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x14ac:dyDescent="0.2">
      <c r="A224" s="4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x14ac:dyDescent="0.2">
      <c r="A225" s="4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x14ac:dyDescent="0.2">
      <c r="A226" s="4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x14ac:dyDescent="0.2">
      <c r="A227" s="4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x14ac:dyDescent="0.2">
      <c r="A228" s="4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x14ac:dyDescent="0.2">
      <c r="A229" s="4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x14ac:dyDescent="0.2">
      <c r="A230" s="4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x14ac:dyDescent="0.2">
      <c r="A231" s="4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x14ac:dyDescent="0.2">
      <c r="A232" s="4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x14ac:dyDescent="0.2">
      <c r="A233" s="4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x14ac:dyDescent="0.2">
      <c r="A234" s="4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x14ac:dyDescent="0.2">
      <c r="A235" s="4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x14ac:dyDescent="0.2">
      <c r="A236" s="4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x14ac:dyDescent="0.2">
      <c r="A237" s="4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x14ac:dyDescent="0.2">
      <c r="A238" s="4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x14ac:dyDescent="0.2">
      <c r="A239" s="4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x14ac:dyDescent="0.2">
      <c r="A240" s="4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x14ac:dyDescent="0.2">
      <c r="A241" s="4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x14ac:dyDescent="0.2">
      <c r="A242" s="4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x14ac:dyDescent="0.2">
      <c r="A243" s="4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x14ac:dyDescent="0.2">
      <c r="A244" s="4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x14ac:dyDescent="0.2">
      <c r="A245" s="4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x14ac:dyDescent="0.2">
      <c r="A246" s="4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x14ac:dyDescent="0.2">
      <c r="A247" s="4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x14ac:dyDescent="0.2">
      <c r="A248" s="4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x14ac:dyDescent="0.2">
      <c r="A249" s="4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x14ac:dyDescent="0.2">
      <c r="A250" s="4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x14ac:dyDescent="0.2">
      <c r="A251" s="4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x14ac:dyDescent="0.2">
      <c r="A252" s="4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x14ac:dyDescent="0.2">
      <c r="A253" s="4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x14ac:dyDescent="0.2">
      <c r="A254" s="4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x14ac:dyDescent="0.2">
      <c r="A255" s="4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x14ac:dyDescent="0.2">
      <c r="A256" s="4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x14ac:dyDescent="0.2">
      <c r="A257" s="4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x14ac:dyDescent="0.2">
      <c r="A258" s="4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x14ac:dyDescent="0.2">
      <c r="A259" s="4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x14ac:dyDescent="0.2">
      <c r="A260" s="4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x14ac:dyDescent="0.2">
      <c r="A261" s="4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x14ac:dyDescent="0.2">
      <c r="A262" s="4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x14ac:dyDescent="0.2">
      <c r="A263" s="4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x14ac:dyDescent="0.2">
      <c r="A264" s="4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x14ac:dyDescent="0.2">
      <c r="A265" s="4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x14ac:dyDescent="0.2">
      <c r="A266" s="4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x14ac:dyDescent="0.2">
      <c r="A267" s="4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x14ac:dyDescent="0.2">
      <c r="A268" s="4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x14ac:dyDescent="0.2">
      <c r="A269" s="4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x14ac:dyDescent="0.2">
      <c r="A270" s="4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x14ac:dyDescent="0.2">
      <c r="A271" s="4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x14ac:dyDescent="0.2">
      <c r="A272" s="4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x14ac:dyDescent="0.2">
      <c r="A273" s="4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x14ac:dyDescent="0.2">
      <c r="A274" s="4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x14ac:dyDescent="0.2">
      <c r="A275" s="4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x14ac:dyDescent="0.2">
      <c r="A276" s="4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x14ac:dyDescent="0.2">
      <c r="A277" s="4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x14ac:dyDescent="0.2">
      <c r="A278" s="4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x14ac:dyDescent="0.2">
      <c r="A279" s="4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x14ac:dyDescent="0.2">
      <c r="A280" s="4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x14ac:dyDescent="0.2">
      <c r="A281" s="4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x14ac:dyDescent="0.2">
      <c r="A282" s="4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x14ac:dyDescent="0.2">
      <c r="A283" s="4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x14ac:dyDescent="0.2">
      <c r="A284" s="4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x14ac:dyDescent="0.2">
      <c r="A285" s="4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x14ac:dyDescent="0.2">
      <c r="A286" s="4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x14ac:dyDescent="0.2">
      <c r="A287" s="4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x14ac:dyDescent="0.2">
      <c r="A288" s="4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x14ac:dyDescent="0.2">
      <c r="A289" s="4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x14ac:dyDescent="0.2">
      <c r="A290" s="4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x14ac:dyDescent="0.2">
      <c r="A291" s="4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x14ac:dyDescent="0.2">
      <c r="A292" s="4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x14ac:dyDescent="0.2">
      <c r="A293" s="4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x14ac:dyDescent="0.2">
      <c r="A294" s="4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x14ac:dyDescent="0.2">
      <c r="A295" s="4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x14ac:dyDescent="0.2">
      <c r="A296" s="4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x14ac:dyDescent="0.2">
      <c r="A297" s="4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x14ac:dyDescent="0.2">
      <c r="A298" s="4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x14ac:dyDescent="0.2">
      <c r="A299" s="4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x14ac:dyDescent="0.2">
      <c r="A300" s="4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x14ac:dyDescent="0.2">
      <c r="A301" s="4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x14ac:dyDescent="0.2">
      <c r="A302" s="4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x14ac:dyDescent="0.2">
      <c r="A303" s="4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x14ac:dyDescent="0.2">
      <c r="A304" s="4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x14ac:dyDescent="0.2">
      <c r="A305" s="4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x14ac:dyDescent="0.2">
      <c r="A306" s="4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x14ac:dyDescent="0.2">
      <c r="A307" s="4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x14ac:dyDescent="0.2">
      <c r="A308" s="4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x14ac:dyDescent="0.2">
      <c r="A309" s="4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x14ac:dyDescent="0.2">
      <c r="A310" s="4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x14ac:dyDescent="0.2">
      <c r="A311" s="4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x14ac:dyDescent="0.2">
      <c r="A312" s="4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x14ac:dyDescent="0.2">
      <c r="A313" s="4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x14ac:dyDescent="0.2">
      <c r="A314" s="4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x14ac:dyDescent="0.2">
      <c r="A315" s="4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x14ac:dyDescent="0.2">
      <c r="A316" s="4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x14ac:dyDescent="0.2">
      <c r="A317" s="4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x14ac:dyDescent="0.2">
      <c r="A318" s="4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x14ac:dyDescent="0.2">
      <c r="A319" s="4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x14ac:dyDescent="0.2">
      <c r="A320" s="4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x14ac:dyDescent="0.2">
      <c r="A321" s="4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x14ac:dyDescent="0.2">
      <c r="A322" s="4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x14ac:dyDescent="0.2">
      <c r="A323" s="4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x14ac:dyDescent="0.2">
      <c r="A324" s="4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x14ac:dyDescent="0.2">
      <c r="A325" s="4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x14ac:dyDescent="0.2">
      <c r="A326" s="4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x14ac:dyDescent="0.2">
      <c r="A327" s="4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x14ac:dyDescent="0.2">
      <c r="A328" s="4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x14ac:dyDescent="0.2">
      <c r="A329" s="4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x14ac:dyDescent="0.2">
      <c r="A330" s="4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x14ac:dyDescent="0.2">
      <c r="A331" s="4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x14ac:dyDescent="0.2">
      <c r="A332" s="4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x14ac:dyDescent="0.2">
      <c r="A333" s="4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x14ac:dyDescent="0.2">
      <c r="A334" s="4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x14ac:dyDescent="0.2">
      <c r="A335" s="4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x14ac:dyDescent="0.2">
      <c r="A336" s="4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x14ac:dyDescent="0.2">
      <c r="A337" s="4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x14ac:dyDescent="0.2">
      <c r="A338" s="4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x14ac:dyDescent="0.2">
      <c r="A339" s="4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x14ac:dyDescent="0.2">
      <c r="A340" s="4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x14ac:dyDescent="0.2">
      <c r="A341" s="4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x14ac:dyDescent="0.2">
      <c r="A342" s="4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x14ac:dyDescent="0.2">
      <c r="A343" s="4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x14ac:dyDescent="0.2">
      <c r="A344" s="4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x14ac:dyDescent="0.2">
      <c r="A345" s="4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x14ac:dyDescent="0.2">
      <c r="A346" s="4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x14ac:dyDescent="0.2">
      <c r="A347" s="4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x14ac:dyDescent="0.2">
      <c r="A348" s="4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x14ac:dyDescent="0.2">
      <c r="A349" s="4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x14ac:dyDescent="0.2">
      <c r="A350" s="4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x14ac:dyDescent="0.2">
      <c r="A351" s="4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x14ac:dyDescent="0.2">
      <c r="A352" s="4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x14ac:dyDescent="0.2">
      <c r="A353" s="4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x14ac:dyDescent="0.2">
      <c r="A354" s="4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x14ac:dyDescent="0.2">
      <c r="A355" s="4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x14ac:dyDescent="0.2">
      <c r="A356" s="4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x14ac:dyDescent="0.2">
      <c r="A357" s="4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x14ac:dyDescent="0.2">
      <c r="A358" s="4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x14ac:dyDescent="0.2">
      <c r="A359" s="4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x14ac:dyDescent="0.2">
      <c r="A360" s="4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x14ac:dyDescent="0.2">
      <c r="A361" s="4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x14ac:dyDescent="0.2">
      <c r="A362" s="4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x14ac:dyDescent="0.2">
      <c r="A363" s="4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x14ac:dyDescent="0.2">
      <c r="A364" s="4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x14ac:dyDescent="0.2">
      <c r="A365" s="4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x14ac:dyDescent="0.2">
      <c r="A366" s="4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x14ac:dyDescent="0.2">
      <c r="A367" s="4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x14ac:dyDescent="0.2">
      <c r="A368" s="4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x14ac:dyDescent="0.2">
      <c r="A369" s="4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x14ac:dyDescent="0.2">
      <c r="A370" s="4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x14ac:dyDescent="0.2">
      <c r="A371" s="4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x14ac:dyDescent="0.2">
      <c r="A372" s="4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x14ac:dyDescent="0.2">
      <c r="A373" s="4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x14ac:dyDescent="0.2">
      <c r="A374" s="4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x14ac:dyDescent="0.2">
      <c r="A375" s="4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x14ac:dyDescent="0.2">
      <c r="A376" s="4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x14ac:dyDescent="0.2">
      <c r="A377" s="4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x14ac:dyDescent="0.2">
      <c r="A378" s="4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x14ac:dyDescent="0.2">
      <c r="A379" s="4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x14ac:dyDescent="0.2">
      <c r="A380" s="4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x14ac:dyDescent="0.2">
      <c r="A381" s="4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x14ac:dyDescent="0.2">
      <c r="A382" s="4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x14ac:dyDescent="0.2">
      <c r="A383" s="4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x14ac:dyDescent="0.2">
      <c r="A384" s="4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x14ac:dyDescent="0.2">
      <c r="A385" s="4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x14ac:dyDescent="0.2">
      <c r="A386" s="4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x14ac:dyDescent="0.2">
      <c r="A387" s="4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x14ac:dyDescent="0.2">
      <c r="A388" s="4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x14ac:dyDescent="0.2">
      <c r="A389" s="4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x14ac:dyDescent="0.2">
      <c r="A390" s="4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x14ac:dyDescent="0.2">
      <c r="A391" s="4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x14ac:dyDescent="0.2">
      <c r="A392" s="4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x14ac:dyDescent="0.2">
      <c r="A393" s="4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x14ac:dyDescent="0.2">
      <c r="A394" s="4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x14ac:dyDescent="0.2">
      <c r="A395" s="4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x14ac:dyDescent="0.2">
      <c r="A396" s="4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x14ac:dyDescent="0.2">
      <c r="A397" s="4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x14ac:dyDescent="0.2">
      <c r="A398" s="4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x14ac:dyDescent="0.2">
      <c r="A399" s="4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x14ac:dyDescent="0.2">
      <c r="A400" s="4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x14ac:dyDescent="0.2">
      <c r="A401" s="4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x14ac:dyDescent="0.2">
      <c r="A402" s="4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x14ac:dyDescent="0.2">
      <c r="A403" s="4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x14ac:dyDescent="0.2">
      <c r="A404" s="4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x14ac:dyDescent="0.2">
      <c r="A405" s="4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x14ac:dyDescent="0.2">
      <c r="A406" s="4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x14ac:dyDescent="0.2">
      <c r="A407" s="4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x14ac:dyDescent="0.2">
      <c r="A408" s="4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x14ac:dyDescent="0.2">
      <c r="A409" s="4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x14ac:dyDescent="0.2">
      <c r="A410" s="4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x14ac:dyDescent="0.2">
      <c r="A411" s="4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x14ac:dyDescent="0.2">
      <c r="A412" s="4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x14ac:dyDescent="0.2">
      <c r="A413" s="4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x14ac:dyDescent="0.2">
      <c r="A414" s="4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x14ac:dyDescent="0.2">
      <c r="A415" s="4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x14ac:dyDescent="0.2">
      <c r="A416" s="4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x14ac:dyDescent="0.2">
      <c r="A417" s="4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x14ac:dyDescent="0.2">
      <c r="A418" s="4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x14ac:dyDescent="0.2">
      <c r="A419" s="4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x14ac:dyDescent="0.2">
      <c r="A420" s="4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x14ac:dyDescent="0.2">
      <c r="A421" s="4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x14ac:dyDescent="0.2">
      <c r="A422" s="4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x14ac:dyDescent="0.2">
      <c r="A423" s="4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x14ac:dyDescent="0.2">
      <c r="A424" s="4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x14ac:dyDescent="0.2">
      <c r="A425" s="4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x14ac:dyDescent="0.2">
      <c r="A426" s="4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x14ac:dyDescent="0.2">
      <c r="A427" s="4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x14ac:dyDescent="0.2">
      <c r="A428" s="4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x14ac:dyDescent="0.2">
      <c r="A429" s="4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x14ac:dyDescent="0.2">
      <c r="A430" s="4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x14ac:dyDescent="0.2">
      <c r="A431" s="4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x14ac:dyDescent="0.2">
      <c r="A432" s="4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x14ac:dyDescent="0.2">
      <c r="A433" s="4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x14ac:dyDescent="0.2">
      <c r="A434" s="4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x14ac:dyDescent="0.2">
      <c r="A435" s="4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x14ac:dyDescent="0.2">
      <c r="A436" s="4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x14ac:dyDescent="0.2">
      <c r="A437" s="4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x14ac:dyDescent="0.2">
      <c r="A438" s="4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x14ac:dyDescent="0.2">
      <c r="A439" s="4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x14ac:dyDescent="0.2">
      <c r="A440" s="4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x14ac:dyDescent="0.2">
      <c r="A441" s="4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x14ac:dyDescent="0.2">
      <c r="A442" s="4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x14ac:dyDescent="0.2">
      <c r="A443" s="4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x14ac:dyDescent="0.2">
      <c r="A444" s="4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x14ac:dyDescent="0.2">
      <c r="A445" s="4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x14ac:dyDescent="0.2">
      <c r="A446" s="4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x14ac:dyDescent="0.2">
      <c r="A447" s="4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x14ac:dyDescent="0.2">
      <c r="A448" s="4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x14ac:dyDescent="0.2">
      <c r="A449" s="4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x14ac:dyDescent="0.2">
      <c r="A450" s="4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x14ac:dyDescent="0.2">
      <c r="A451" s="4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x14ac:dyDescent="0.2">
      <c r="A452" s="4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x14ac:dyDescent="0.2">
      <c r="A453" s="4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x14ac:dyDescent="0.2">
      <c r="A454" s="4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x14ac:dyDescent="0.2">
      <c r="A455" s="4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x14ac:dyDescent="0.2">
      <c r="A456" s="4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x14ac:dyDescent="0.2">
      <c r="A457" s="4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x14ac:dyDescent="0.2">
      <c r="A458" s="4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x14ac:dyDescent="0.2">
      <c r="A459" s="4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x14ac:dyDescent="0.2">
      <c r="A460" s="4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x14ac:dyDescent="0.2">
      <c r="A461" s="4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x14ac:dyDescent="0.2">
      <c r="A462" s="4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x14ac:dyDescent="0.2">
      <c r="A463" s="4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x14ac:dyDescent="0.2">
      <c r="A464" s="4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x14ac:dyDescent="0.2">
      <c r="A465" s="4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x14ac:dyDescent="0.2">
      <c r="A466" s="4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x14ac:dyDescent="0.2">
      <c r="A467" s="4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x14ac:dyDescent="0.2">
      <c r="A468" s="4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x14ac:dyDescent="0.2">
      <c r="A469" s="4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x14ac:dyDescent="0.2">
      <c r="A470" s="4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x14ac:dyDescent="0.2">
      <c r="A471" s="4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x14ac:dyDescent="0.2">
      <c r="A472" s="4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x14ac:dyDescent="0.2">
      <c r="A473" s="4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x14ac:dyDescent="0.2">
      <c r="A474" s="4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x14ac:dyDescent="0.2">
      <c r="A475" s="4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x14ac:dyDescent="0.2">
      <c r="A476" s="4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x14ac:dyDescent="0.2">
      <c r="A477" s="4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x14ac:dyDescent="0.2">
      <c r="A478" s="4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x14ac:dyDescent="0.2">
      <c r="A479" s="4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x14ac:dyDescent="0.2">
      <c r="A480" s="4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x14ac:dyDescent="0.2">
      <c r="A481" s="4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x14ac:dyDescent="0.2">
      <c r="A482" s="4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x14ac:dyDescent="0.2">
      <c r="A483" s="4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x14ac:dyDescent="0.2">
      <c r="A484" s="4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x14ac:dyDescent="0.2">
      <c r="A485" s="4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x14ac:dyDescent="0.2">
      <c r="A486" s="4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x14ac:dyDescent="0.2">
      <c r="A487" s="4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x14ac:dyDescent="0.2">
      <c r="A488" s="4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x14ac:dyDescent="0.2">
      <c r="A489" s="4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x14ac:dyDescent="0.2">
      <c r="A490" s="4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x14ac:dyDescent="0.2">
      <c r="A491" s="4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x14ac:dyDescent="0.2">
      <c r="A492" s="4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x14ac:dyDescent="0.2">
      <c r="A493" s="4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x14ac:dyDescent="0.2">
      <c r="A494" s="4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x14ac:dyDescent="0.2">
      <c r="A495" s="4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x14ac:dyDescent="0.2">
      <c r="A496" s="4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x14ac:dyDescent="0.2">
      <c r="A497" s="4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x14ac:dyDescent="0.2">
      <c r="A498" s="4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x14ac:dyDescent="0.2">
      <c r="A499" s="4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x14ac:dyDescent="0.2">
      <c r="A500" s="4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x14ac:dyDescent="0.2">
      <c r="A501" s="4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x14ac:dyDescent="0.2">
      <c r="A502" s="4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x14ac:dyDescent="0.2">
      <c r="A503" s="4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x14ac:dyDescent="0.2">
      <c r="A504" s="4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x14ac:dyDescent="0.2">
      <c r="A505" s="4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x14ac:dyDescent="0.2">
      <c r="A506" s="4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x14ac:dyDescent="0.2">
      <c r="A507" s="4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x14ac:dyDescent="0.2">
      <c r="A508" s="4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x14ac:dyDescent="0.2">
      <c r="A509" s="4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x14ac:dyDescent="0.2">
      <c r="A510" s="4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x14ac:dyDescent="0.2">
      <c r="A511" s="4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x14ac:dyDescent="0.2">
      <c r="A512" s="4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x14ac:dyDescent="0.2">
      <c r="A513" s="4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x14ac:dyDescent="0.2">
      <c r="A514" s="4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x14ac:dyDescent="0.2">
      <c r="A515" s="4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x14ac:dyDescent="0.2">
      <c r="A516" s="4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x14ac:dyDescent="0.2">
      <c r="A517" s="4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x14ac:dyDescent="0.2">
      <c r="A518" s="4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x14ac:dyDescent="0.2">
      <c r="A519" s="4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x14ac:dyDescent="0.2">
      <c r="A520" s="4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x14ac:dyDescent="0.2">
      <c r="A521" s="4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x14ac:dyDescent="0.2">
      <c r="A522" s="4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x14ac:dyDescent="0.2">
      <c r="A523" s="4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x14ac:dyDescent="0.2">
      <c r="A524" s="4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x14ac:dyDescent="0.2">
      <c r="A525" s="4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x14ac:dyDescent="0.2">
      <c r="A526" s="4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x14ac:dyDescent="0.2">
      <c r="A527" s="4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x14ac:dyDescent="0.2">
      <c r="A528" s="4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x14ac:dyDescent="0.2">
      <c r="A529" s="4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x14ac:dyDescent="0.2">
      <c r="A530" s="4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x14ac:dyDescent="0.2">
      <c r="A531" s="4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x14ac:dyDescent="0.2">
      <c r="A532" s="4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x14ac:dyDescent="0.2">
      <c r="A533" s="4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x14ac:dyDescent="0.2">
      <c r="A534" s="4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x14ac:dyDescent="0.2">
      <c r="A535" s="4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x14ac:dyDescent="0.2">
      <c r="A536" s="4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x14ac:dyDescent="0.2">
      <c r="A537" s="4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x14ac:dyDescent="0.2">
      <c r="A538" s="4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x14ac:dyDescent="0.2">
      <c r="A539" s="4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x14ac:dyDescent="0.2">
      <c r="A540" s="4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x14ac:dyDescent="0.2">
      <c r="A541" s="4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x14ac:dyDescent="0.2">
      <c r="A542" s="4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x14ac:dyDescent="0.2">
      <c r="A543" s="4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x14ac:dyDescent="0.2">
      <c r="A544" s="4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x14ac:dyDescent="0.2">
      <c r="A545" s="4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x14ac:dyDescent="0.2">
      <c r="A546" s="4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x14ac:dyDescent="0.2">
      <c r="A547" s="4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x14ac:dyDescent="0.2">
      <c r="A548" s="4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x14ac:dyDescent="0.2">
      <c r="A549" s="4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x14ac:dyDescent="0.2">
      <c r="A550" s="4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x14ac:dyDescent="0.2">
      <c r="A551" s="4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x14ac:dyDescent="0.2">
      <c r="A552" s="4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x14ac:dyDescent="0.2">
      <c r="A553" s="4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x14ac:dyDescent="0.2">
      <c r="A554" s="4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x14ac:dyDescent="0.2">
      <c r="A555" s="4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x14ac:dyDescent="0.2">
      <c r="A556" s="4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x14ac:dyDescent="0.2">
      <c r="A557" s="4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x14ac:dyDescent="0.2">
      <c r="A558" s="4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x14ac:dyDescent="0.2">
      <c r="A559" s="4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x14ac:dyDescent="0.2">
      <c r="A560" s="4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x14ac:dyDescent="0.2">
      <c r="A561" s="4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x14ac:dyDescent="0.2">
      <c r="A562" s="4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x14ac:dyDescent="0.2">
      <c r="A563" s="4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x14ac:dyDescent="0.2">
      <c r="A564" s="4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x14ac:dyDescent="0.2">
      <c r="A565" s="4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x14ac:dyDescent="0.2">
      <c r="A566" s="4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x14ac:dyDescent="0.2">
      <c r="A567" s="4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x14ac:dyDescent="0.2">
      <c r="A568" s="4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x14ac:dyDescent="0.2">
      <c r="A569" s="4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x14ac:dyDescent="0.2">
      <c r="A570" s="4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x14ac:dyDescent="0.2">
      <c r="A571" s="4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x14ac:dyDescent="0.2">
      <c r="A572" s="4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x14ac:dyDescent="0.2">
      <c r="A573" s="4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x14ac:dyDescent="0.2">
      <c r="A574" s="4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x14ac:dyDescent="0.2">
      <c r="A575" s="4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x14ac:dyDescent="0.2">
      <c r="A576" s="4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x14ac:dyDescent="0.2">
      <c r="A577" s="4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x14ac:dyDescent="0.2">
      <c r="A578" s="4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x14ac:dyDescent="0.2">
      <c r="A579" s="4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x14ac:dyDescent="0.2">
      <c r="A580" s="4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x14ac:dyDescent="0.2">
      <c r="A581" s="4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x14ac:dyDescent="0.2">
      <c r="A582" s="4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x14ac:dyDescent="0.2">
      <c r="A583" s="4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x14ac:dyDescent="0.2">
      <c r="A584" s="4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x14ac:dyDescent="0.2">
      <c r="A585" s="4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x14ac:dyDescent="0.2">
      <c r="A586" s="4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x14ac:dyDescent="0.2">
      <c r="A587" s="4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x14ac:dyDescent="0.2">
      <c r="A588" s="4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x14ac:dyDescent="0.2">
      <c r="A589" s="4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x14ac:dyDescent="0.2">
      <c r="A590" s="4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x14ac:dyDescent="0.2">
      <c r="A591" s="4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x14ac:dyDescent="0.2">
      <c r="A592" s="4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x14ac:dyDescent="0.2">
      <c r="A593" s="4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x14ac:dyDescent="0.2">
      <c r="A594" s="4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x14ac:dyDescent="0.2">
      <c r="A595" s="4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x14ac:dyDescent="0.2">
      <c r="A596" s="4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x14ac:dyDescent="0.2">
      <c r="A597" s="4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x14ac:dyDescent="0.2">
      <c r="A598" s="4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x14ac:dyDescent="0.2">
      <c r="A599" s="4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x14ac:dyDescent="0.2">
      <c r="A600" s="4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x14ac:dyDescent="0.2">
      <c r="A601" s="4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x14ac:dyDescent="0.2">
      <c r="A602" s="4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x14ac:dyDescent="0.2">
      <c r="A603" s="4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x14ac:dyDescent="0.2">
      <c r="A604" s="4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x14ac:dyDescent="0.2">
      <c r="A605" s="4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x14ac:dyDescent="0.2">
      <c r="A606" s="4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x14ac:dyDescent="0.2">
      <c r="A607" s="4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x14ac:dyDescent="0.2">
      <c r="A608" s="4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x14ac:dyDescent="0.2">
      <c r="A609" s="4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x14ac:dyDescent="0.2">
      <c r="A610" s="4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x14ac:dyDescent="0.2">
      <c r="A611" s="4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x14ac:dyDescent="0.2">
      <c r="A612" s="4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x14ac:dyDescent="0.2">
      <c r="A613" s="4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x14ac:dyDescent="0.2">
      <c r="A614" s="4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x14ac:dyDescent="0.2">
      <c r="A615" s="4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x14ac:dyDescent="0.2">
      <c r="A616" s="4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x14ac:dyDescent="0.2">
      <c r="A617" s="4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x14ac:dyDescent="0.2">
      <c r="A618" s="4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x14ac:dyDescent="0.2">
      <c r="A619" s="4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x14ac:dyDescent="0.2">
      <c r="A620" s="4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x14ac:dyDescent="0.2">
      <c r="A621" s="4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x14ac:dyDescent="0.2">
      <c r="A622" s="4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x14ac:dyDescent="0.2">
      <c r="A623" s="4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x14ac:dyDescent="0.2">
      <c r="A624" s="4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x14ac:dyDescent="0.2">
      <c r="A625" s="4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x14ac:dyDescent="0.2">
      <c r="A626" s="4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x14ac:dyDescent="0.2">
      <c r="A627" s="4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x14ac:dyDescent="0.2">
      <c r="A628" s="4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x14ac:dyDescent="0.2">
      <c r="A629" s="4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x14ac:dyDescent="0.2">
      <c r="A630" s="4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x14ac:dyDescent="0.2">
      <c r="A631" s="4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x14ac:dyDescent="0.2">
      <c r="A632" s="4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x14ac:dyDescent="0.2">
      <c r="A633" s="4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x14ac:dyDescent="0.2">
      <c r="A634" s="4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x14ac:dyDescent="0.2">
      <c r="A635" s="4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x14ac:dyDescent="0.2">
      <c r="A636" s="4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x14ac:dyDescent="0.2">
      <c r="A637" s="4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x14ac:dyDescent="0.2">
      <c r="A638" s="4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x14ac:dyDescent="0.2">
      <c r="A639" s="4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x14ac:dyDescent="0.2">
      <c r="A640" s="4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x14ac:dyDescent="0.2">
      <c r="A641" s="4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x14ac:dyDescent="0.2">
      <c r="A642" s="4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x14ac:dyDescent="0.2">
      <c r="A643" s="4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x14ac:dyDescent="0.2">
      <c r="A644" s="4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x14ac:dyDescent="0.2">
      <c r="A645" s="4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x14ac:dyDescent="0.2">
      <c r="A646" s="4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x14ac:dyDescent="0.2">
      <c r="A647" s="4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x14ac:dyDescent="0.2">
      <c r="A648" s="4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x14ac:dyDescent="0.2">
      <c r="A649" s="4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x14ac:dyDescent="0.2">
      <c r="A650" s="4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x14ac:dyDescent="0.2">
      <c r="A651" s="4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x14ac:dyDescent="0.2">
      <c r="A652" s="4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x14ac:dyDescent="0.2">
      <c r="A653" s="4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x14ac:dyDescent="0.2">
      <c r="A654" s="4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x14ac:dyDescent="0.2">
      <c r="A655" s="4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x14ac:dyDescent="0.2">
      <c r="A656" s="4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x14ac:dyDescent="0.2">
      <c r="A657" s="4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x14ac:dyDescent="0.2">
      <c r="A658" s="4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x14ac:dyDescent="0.2">
      <c r="A659" s="4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x14ac:dyDescent="0.2">
      <c r="A660" s="4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x14ac:dyDescent="0.2">
      <c r="A661" s="4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x14ac:dyDescent="0.2">
      <c r="A662" s="4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x14ac:dyDescent="0.2">
      <c r="A663" s="4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x14ac:dyDescent="0.2">
      <c r="A664" s="4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x14ac:dyDescent="0.2">
      <c r="A665" s="4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x14ac:dyDescent="0.2">
      <c r="A666" s="4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x14ac:dyDescent="0.2">
      <c r="A667" s="4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x14ac:dyDescent="0.2">
      <c r="A668" s="4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x14ac:dyDescent="0.2">
      <c r="A669" s="4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x14ac:dyDescent="0.2">
      <c r="A670" s="4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x14ac:dyDescent="0.2">
      <c r="A671" s="4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x14ac:dyDescent="0.2">
      <c r="A672" s="4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x14ac:dyDescent="0.2">
      <c r="A673" s="4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x14ac:dyDescent="0.2">
      <c r="A674" s="4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x14ac:dyDescent="0.2">
      <c r="A675" s="4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x14ac:dyDescent="0.2">
      <c r="A676" s="4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x14ac:dyDescent="0.2">
      <c r="A677" s="4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x14ac:dyDescent="0.2">
      <c r="A678" s="4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x14ac:dyDescent="0.2">
      <c r="A679" s="4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x14ac:dyDescent="0.2">
      <c r="A680" s="4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x14ac:dyDescent="0.2">
      <c r="A681" s="4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x14ac:dyDescent="0.2">
      <c r="A682" s="4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x14ac:dyDescent="0.2">
      <c r="A683" s="4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x14ac:dyDescent="0.2">
      <c r="A684" s="4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x14ac:dyDescent="0.2">
      <c r="A685" s="4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x14ac:dyDescent="0.2">
      <c r="A686" s="4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x14ac:dyDescent="0.2">
      <c r="A687" s="4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x14ac:dyDescent="0.2">
      <c r="A688" s="4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x14ac:dyDescent="0.2">
      <c r="A689" s="4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x14ac:dyDescent="0.2">
      <c r="A690" s="4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x14ac:dyDescent="0.2">
      <c r="A691" s="4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x14ac:dyDescent="0.2">
      <c r="A692" s="4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x14ac:dyDescent="0.2">
      <c r="A693" s="4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x14ac:dyDescent="0.2">
      <c r="A694" s="4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x14ac:dyDescent="0.2">
      <c r="A695" s="4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x14ac:dyDescent="0.2">
      <c r="A696" s="4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x14ac:dyDescent="0.2">
      <c r="A697" s="4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x14ac:dyDescent="0.2">
      <c r="A698" s="4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x14ac:dyDescent="0.2">
      <c r="A699" s="4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x14ac:dyDescent="0.2">
      <c r="A700" s="4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x14ac:dyDescent="0.2">
      <c r="A701" s="4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x14ac:dyDescent="0.2">
      <c r="A702" s="4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x14ac:dyDescent="0.2">
      <c r="A703" s="4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x14ac:dyDescent="0.2">
      <c r="A704" s="4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x14ac:dyDescent="0.2">
      <c r="A705" s="4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x14ac:dyDescent="0.2">
      <c r="A706" s="4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x14ac:dyDescent="0.2">
      <c r="A707" s="4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x14ac:dyDescent="0.2">
      <c r="A708" s="4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x14ac:dyDescent="0.2">
      <c r="A709" s="4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x14ac:dyDescent="0.2">
      <c r="A710" s="4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x14ac:dyDescent="0.2">
      <c r="A711" s="4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x14ac:dyDescent="0.2">
      <c r="A712" s="4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x14ac:dyDescent="0.2">
      <c r="A713" s="4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x14ac:dyDescent="0.2">
      <c r="A714" s="4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x14ac:dyDescent="0.2">
      <c r="A715" s="4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x14ac:dyDescent="0.2">
      <c r="A716" s="4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x14ac:dyDescent="0.2">
      <c r="A717" s="4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x14ac:dyDescent="0.2">
      <c r="A718" s="4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x14ac:dyDescent="0.2">
      <c r="A719" s="4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x14ac:dyDescent="0.2">
      <c r="A720" s="4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x14ac:dyDescent="0.2">
      <c r="A721" s="4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x14ac:dyDescent="0.2">
      <c r="A722" s="4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x14ac:dyDescent="0.2">
      <c r="A723" s="4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x14ac:dyDescent="0.2">
      <c r="A724" s="4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x14ac:dyDescent="0.2">
      <c r="A725" s="4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x14ac:dyDescent="0.2">
      <c r="A726" s="4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x14ac:dyDescent="0.2">
      <c r="A727" s="4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x14ac:dyDescent="0.2">
      <c r="A728" s="4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x14ac:dyDescent="0.2">
      <c r="A729" s="4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x14ac:dyDescent="0.2">
      <c r="A730" s="4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x14ac:dyDescent="0.2">
      <c r="A731" s="4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x14ac:dyDescent="0.2">
      <c r="A732" s="4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x14ac:dyDescent="0.2">
      <c r="A733" s="4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x14ac:dyDescent="0.2">
      <c r="A734" s="4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x14ac:dyDescent="0.2">
      <c r="A735" s="4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x14ac:dyDescent="0.2">
      <c r="A736" s="4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x14ac:dyDescent="0.2">
      <c r="A737" s="4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x14ac:dyDescent="0.2">
      <c r="A738" s="4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x14ac:dyDescent="0.2">
      <c r="A739" s="4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x14ac:dyDescent="0.2">
      <c r="A740" s="4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x14ac:dyDescent="0.2">
      <c r="A741" s="4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x14ac:dyDescent="0.2">
      <c r="A742" s="4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x14ac:dyDescent="0.2">
      <c r="A743" s="4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x14ac:dyDescent="0.2">
      <c r="A744" s="4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x14ac:dyDescent="0.2">
      <c r="A745" s="4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x14ac:dyDescent="0.2">
      <c r="A746" s="4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x14ac:dyDescent="0.2">
      <c r="A747" s="4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x14ac:dyDescent="0.2">
      <c r="A748" s="4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x14ac:dyDescent="0.2">
      <c r="A749" s="4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x14ac:dyDescent="0.2">
      <c r="A750" s="4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x14ac:dyDescent="0.2">
      <c r="A751" s="4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x14ac:dyDescent="0.2">
      <c r="A752" s="4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x14ac:dyDescent="0.2">
      <c r="A753" s="4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x14ac:dyDescent="0.2">
      <c r="A754" s="4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x14ac:dyDescent="0.2">
      <c r="A755" s="4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x14ac:dyDescent="0.2">
      <c r="A756" s="4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x14ac:dyDescent="0.2">
      <c r="A757" s="4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x14ac:dyDescent="0.2">
      <c r="A758" s="4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x14ac:dyDescent="0.2">
      <c r="A759" s="4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x14ac:dyDescent="0.2">
      <c r="A760" s="4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x14ac:dyDescent="0.2">
      <c r="A761" s="4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x14ac:dyDescent="0.2">
      <c r="A762" s="4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x14ac:dyDescent="0.2">
      <c r="A763" s="4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x14ac:dyDescent="0.2">
      <c r="A764" s="4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x14ac:dyDescent="0.2">
      <c r="A765" s="4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x14ac:dyDescent="0.2">
      <c r="A766" s="4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x14ac:dyDescent="0.2">
      <c r="A767" s="4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x14ac:dyDescent="0.2">
      <c r="A768" s="4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x14ac:dyDescent="0.2">
      <c r="A769" s="4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x14ac:dyDescent="0.2">
      <c r="A770" s="4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x14ac:dyDescent="0.2">
      <c r="A771" s="4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x14ac:dyDescent="0.2">
      <c r="A772" s="4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x14ac:dyDescent="0.2">
      <c r="A773" s="4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x14ac:dyDescent="0.2">
      <c r="A774" s="4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x14ac:dyDescent="0.2">
      <c r="A775" s="4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x14ac:dyDescent="0.2">
      <c r="A776" s="4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x14ac:dyDescent="0.2">
      <c r="A777" s="4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x14ac:dyDescent="0.2">
      <c r="A778" s="4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x14ac:dyDescent="0.2">
      <c r="A779" s="4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x14ac:dyDescent="0.2">
      <c r="A780" s="4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x14ac:dyDescent="0.2">
      <c r="A781" s="4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x14ac:dyDescent="0.2">
      <c r="A782" s="4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x14ac:dyDescent="0.2">
      <c r="A783" s="4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x14ac:dyDescent="0.2">
      <c r="A784" s="4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x14ac:dyDescent="0.2">
      <c r="A785" s="4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x14ac:dyDescent="0.2">
      <c r="A786" s="4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x14ac:dyDescent="0.2">
      <c r="A787" s="4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x14ac:dyDescent="0.2">
      <c r="A788" s="4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x14ac:dyDescent="0.2">
      <c r="A789" s="4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x14ac:dyDescent="0.2">
      <c r="A790" s="4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x14ac:dyDescent="0.2">
      <c r="A791" s="4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x14ac:dyDescent="0.2">
      <c r="A792" s="4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x14ac:dyDescent="0.2">
      <c r="A793" s="4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x14ac:dyDescent="0.2">
      <c r="A794" s="4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x14ac:dyDescent="0.2">
      <c r="A795" s="4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x14ac:dyDescent="0.2">
      <c r="A796" s="4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x14ac:dyDescent="0.2">
      <c r="A797" s="4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x14ac:dyDescent="0.2">
      <c r="A798" s="4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x14ac:dyDescent="0.2">
      <c r="A799" s="4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x14ac:dyDescent="0.2">
      <c r="A800" s="4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x14ac:dyDescent="0.2">
      <c r="A801" s="4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x14ac:dyDescent="0.2">
      <c r="A802" s="4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x14ac:dyDescent="0.2">
      <c r="A803" s="4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x14ac:dyDescent="0.2">
      <c r="A804" s="4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x14ac:dyDescent="0.2">
      <c r="A805" s="4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x14ac:dyDescent="0.2">
      <c r="A806" s="4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x14ac:dyDescent="0.2">
      <c r="A807" s="4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x14ac:dyDescent="0.2">
      <c r="A808" s="4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x14ac:dyDescent="0.2">
      <c r="A809" s="4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x14ac:dyDescent="0.2">
      <c r="A810" s="4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x14ac:dyDescent="0.2">
      <c r="A811" s="4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x14ac:dyDescent="0.2">
      <c r="A812" s="4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x14ac:dyDescent="0.2">
      <c r="A813" s="4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x14ac:dyDescent="0.2">
      <c r="A814" s="4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x14ac:dyDescent="0.2">
      <c r="A815" s="4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x14ac:dyDescent="0.2">
      <c r="A816" s="4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x14ac:dyDescent="0.2">
      <c r="A817" s="4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x14ac:dyDescent="0.2">
      <c r="A818" s="4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x14ac:dyDescent="0.2">
      <c r="A819" s="4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x14ac:dyDescent="0.2">
      <c r="A820" s="4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x14ac:dyDescent="0.2">
      <c r="A821" s="4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x14ac:dyDescent="0.2">
      <c r="A822" s="4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x14ac:dyDescent="0.2">
      <c r="A823" s="4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x14ac:dyDescent="0.2">
      <c r="A824" s="4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x14ac:dyDescent="0.2">
      <c r="A825" s="4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x14ac:dyDescent="0.2">
      <c r="A826" s="4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x14ac:dyDescent="0.2">
      <c r="A827" s="4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x14ac:dyDescent="0.2">
      <c r="A828" s="4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x14ac:dyDescent="0.2">
      <c r="A829" s="4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x14ac:dyDescent="0.2">
      <c r="A830" s="4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x14ac:dyDescent="0.2">
      <c r="A831" s="4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x14ac:dyDescent="0.2">
      <c r="A832" s="4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x14ac:dyDescent="0.2">
      <c r="A833" s="4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x14ac:dyDescent="0.2">
      <c r="A834" s="4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x14ac:dyDescent="0.2">
      <c r="A835" s="4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x14ac:dyDescent="0.2">
      <c r="A836" s="4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x14ac:dyDescent="0.2">
      <c r="A837" s="4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x14ac:dyDescent="0.2">
      <c r="A838" s="4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x14ac:dyDescent="0.2">
      <c r="A839" s="4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x14ac:dyDescent="0.2">
      <c r="A840" s="4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x14ac:dyDescent="0.2">
      <c r="A841" s="4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x14ac:dyDescent="0.2">
      <c r="A842" s="4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x14ac:dyDescent="0.2">
      <c r="A843" s="4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x14ac:dyDescent="0.2">
      <c r="A844" s="4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x14ac:dyDescent="0.2">
      <c r="A845" s="4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x14ac:dyDescent="0.2">
      <c r="A846" s="4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x14ac:dyDescent="0.2">
      <c r="A847" s="4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x14ac:dyDescent="0.2">
      <c r="A848" s="4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x14ac:dyDescent="0.2">
      <c r="A849" s="4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x14ac:dyDescent="0.2">
      <c r="A850" s="4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x14ac:dyDescent="0.2">
      <c r="A851" s="4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x14ac:dyDescent="0.2">
      <c r="A852" s="4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x14ac:dyDescent="0.2">
      <c r="A853" s="4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x14ac:dyDescent="0.2">
      <c r="A854" s="4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x14ac:dyDescent="0.2">
      <c r="A855" s="4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x14ac:dyDescent="0.2">
      <c r="A856" s="4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x14ac:dyDescent="0.2">
      <c r="A857" s="4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x14ac:dyDescent="0.2">
      <c r="A858" s="4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x14ac:dyDescent="0.2">
      <c r="A859" s="4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x14ac:dyDescent="0.2">
      <c r="A860" s="4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x14ac:dyDescent="0.2">
      <c r="A861" s="4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x14ac:dyDescent="0.2">
      <c r="A862" s="4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x14ac:dyDescent="0.2">
      <c r="A863" s="4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x14ac:dyDescent="0.2">
      <c r="A864" s="4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x14ac:dyDescent="0.2">
      <c r="A865" s="4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x14ac:dyDescent="0.2">
      <c r="A866" s="4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x14ac:dyDescent="0.2">
      <c r="A867" s="4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x14ac:dyDescent="0.2">
      <c r="A868" s="4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x14ac:dyDescent="0.2">
      <c r="A869" s="4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x14ac:dyDescent="0.2">
      <c r="A870" s="4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x14ac:dyDescent="0.2">
      <c r="A871" s="4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x14ac:dyDescent="0.2">
      <c r="A872" s="4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x14ac:dyDescent="0.2">
      <c r="A873" s="4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x14ac:dyDescent="0.2">
      <c r="A874" s="4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x14ac:dyDescent="0.2">
      <c r="A875" s="4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x14ac:dyDescent="0.2">
      <c r="A876" s="4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x14ac:dyDescent="0.2">
      <c r="A877" s="4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x14ac:dyDescent="0.2">
      <c r="A878" s="4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x14ac:dyDescent="0.2">
      <c r="A879" s="4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x14ac:dyDescent="0.2">
      <c r="A880" s="4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x14ac:dyDescent="0.2">
      <c r="A881" s="4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x14ac:dyDescent="0.2">
      <c r="A882" s="4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x14ac:dyDescent="0.2">
      <c r="A883" s="4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x14ac:dyDescent="0.2">
      <c r="A884" s="4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x14ac:dyDescent="0.2">
      <c r="A885" s="4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x14ac:dyDescent="0.2">
      <c r="A886" s="4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x14ac:dyDescent="0.2">
      <c r="A887" s="4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x14ac:dyDescent="0.2">
      <c r="A888" s="4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x14ac:dyDescent="0.2">
      <c r="A889" s="4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x14ac:dyDescent="0.2">
      <c r="A890" s="4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x14ac:dyDescent="0.2">
      <c r="A891" s="4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x14ac:dyDescent="0.2">
      <c r="A892" s="4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x14ac:dyDescent="0.2">
      <c r="A893" s="4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x14ac:dyDescent="0.2">
      <c r="A894" s="4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x14ac:dyDescent="0.2">
      <c r="A895" s="4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x14ac:dyDescent="0.2">
      <c r="A896" s="4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x14ac:dyDescent="0.2">
      <c r="A897" s="4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x14ac:dyDescent="0.2">
      <c r="A898" s="4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x14ac:dyDescent="0.2">
      <c r="A899" s="4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x14ac:dyDescent="0.2">
      <c r="A900" s="4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x14ac:dyDescent="0.2">
      <c r="A901" s="4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x14ac:dyDescent="0.2">
      <c r="A902" s="4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x14ac:dyDescent="0.2">
      <c r="A903" s="4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x14ac:dyDescent="0.2">
      <c r="A904" s="4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x14ac:dyDescent="0.2">
      <c r="A905" s="4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x14ac:dyDescent="0.2">
      <c r="A906" s="4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x14ac:dyDescent="0.2">
      <c r="A907" s="4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x14ac:dyDescent="0.2">
      <c r="A908" s="4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x14ac:dyDescent="0.2">
      <c r="A909" s="4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x14ac:dyDescent="0.2">
      <c r="A910" s="4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x14ac:dyDescent="0.2">
      <c r="A911" s="4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x14ac:dyDescent="0.2">
      <c r="A912" s="4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x14ac:dyDescent="0.2">
      <c r="A913" s="4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x14ac:dyDescent="0.2">
      <c r="A914" s="4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x14ac:dyDescent="0.2">
      <c r="A915" s="4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x14ac:dyDescent="0.2">
      <c r="A916" s="4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x14ac:dyDescent="0.2">
      <c r="A917" s="4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x14ac:dyDescent="0.2">
      <c r="A918" s="4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x14ac:dyDescent="0.2">
      <c r="A919" s="4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x14ac:dyDescent="0.2">
      <c r="A920" s="4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x14ac:dyDescent="0.2">
      <c r="A921" s="4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x14ac:dyDescent="0.2">
      <c r="A922" s="4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x14ac:dyDescent="0.2">
      <c r="A923" s="4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x14ac:dyDescent="0.2">
      <c r="A924" s="4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x14ac:dyDescent="0.2">
      <c r="A925" s="4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x14ac:dyDescent="0.2">
      <c r="A926" s="4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x14ac:dyDescent="0.2">
      <c r="A927" s="4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x14ac:dyDescent="0.2">
      <c r="A928" s="4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x14ac:dyDescent="0.2">
      <c r="A929" s="4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x14ac:dyDescent="0.2">
      <c r="A930" s="4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x14ac:dyDescent="0.2">
      <c r="A931" s="4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x14ac:dyDescent="0.2">
      <c r="A932" s="4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x14ac:dyDescent="0.2">
      <c r="A933" s="4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x14ac:dyDescent="0.2">
      <c r="A934" s="4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x14ac:dyDescent="0.2">
      <c r="A935" s="4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x14ac:dyDescent="0.2">
      <c r="A936" s="4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x14ac:dyDescent="0.2">
      <c r="A937" s="4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x14ac:dyDescent="0.2">
      <c r="A938" s="4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x14ac:dyDescent="0.2">
      <c r="A939" s="4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x14ac:dyDescent="0.2">
      <c r="A940" s="4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x14ac:dyDescent="0.2">
      <c r="A941" s="4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x14ac:dyDescent="0.2">
      <c r="A942" s="4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x14ac:dyDescent="0.2">
      <c r="A943" s="4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x14ac:dyDescent="0.2">
      <c r="A944" s="4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x14ac:dyDescent="0.2">
      <c r="A945" s="4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x14ac:dyDescent="0.2">
      <c r="A946" s="4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x14ac:dyDescent="0.2">
      <c r="A947" s="4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x14ac:dyDescent="0.2">
      <c r="A948" s="4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x14ac:dyDescent="0.2">
      <c r="A949" s="4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x14ac:dyDescent="0.2">
      <c r="A950" s="4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x14ac:dyDescent="0.2">
      <c r="A951" s="4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x14ac:dyDescent="0.2">
      <c r="A952" s="4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x14ac:dyDescent="0.2">
      <c r="A953" s="4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x14ac:dyDescent="0.2">
      <c r="A954" s="4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x14ac:dyDescent="0.2">
      <c r="A955" s="4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x14ac:dyDescent="0.2">
      <c r="A956" s="4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x14ac:dyDescent="0.2">
      <c r="A957" s="4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x14ac:dyDescent="0.2">
      <c r="A958" s="4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x14ac:dyDescent="0.2">
      <c r="A959" s="4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x14ac:dyDescent="0.2">
      <c r="A960" s="4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x14ac:dyDescent="0.2">
      <c r="A961" s="4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x14ac:dyDescent="0.2">
      <c r="A962" s="4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x14ac:dyDescent="0.2">
      <c r="A963" s="4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x14ac:dyDescent="0.2">
      <c r="A964" s="4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x14ac:dyDescent="0.2">
      <c r="A965" s="4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x14ac:dyDescent="0.2">
      <c r="A966" s="4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x14ac:dyDescent="0.2">
      <c r="A967" s="4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x14ac:dyDescent="0.2">
      <c r="A968" s="4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x14ac:dyDescent="0.2">
      <c r="A969" s="4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x14ac:dyDescent="0.2">
      <c r="A970" s="4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x14ac:dyDescent="0.2">
      <c r="A971" s="4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x14ac:dyDescent="0.2">
      <c r="A972" s="4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x14ac:dyDescent="0.2">
      <c r="A973" s="4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x14ac:dyDescent="0.2">
      <c r="A974" s="4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x14ac:dyDescent="0.2">
      <c r="A975" s="4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x14ac:dyDescent="0.2">
      <c r="A976" s="4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x14ac:dyDescent="0.2">
      <c r="A977" s="4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x14ac:dyDescent="0.2">
      <c r="A978" s="4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x14ac:dyDescent="0.2">
      <c r="A979" s="4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x14ac:dyDescent="0.2">
      <c r="A980" s="4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x14ac:dyDescent="0.2">
      <c r="A981" s="4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x14ac:dyDescent="0.2">
      <c r="A982" s="4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x14ac:dyDescent="0.2">
      <c r="A983" s="4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x14ac:dyDescent="0.2">
      <c r="A984" s="4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x14ac:dyDescent="0.2">
      <c r="A985" s="4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x14ac:dyDescent="0.2">
      <c r="A986" s="4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x14ac:dyDescent="0.2">
      <c r="A987" s="4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x14ac:dyDescent="0.2">
      <c r="A988" s="4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x14ac:dyDescent="0.2">
      <c r="A989" s="4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x14ac:dyDescent="0.2">
      <c r="A990" s="4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x14ac:dyDescent="0.2">
      <c r="A991" s="4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x14ac:dyDescent="0.2">
      <c r="A992" s="4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x14ac:dyDescent="0.2">
      <c r="A993" s="4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x14ac:dyDescent="0.2">
      <c r="A994" s="4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x14ac:dyDescent="0.2">
      <c r="A995" s="4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x14ac:dyDescent="0.2">
      <c r="A996" s="4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x14ac:dyDescent="0.2">
      <c r="A997" s="4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x14ac:dyDescent="0.2">
      <c r="A998" s="4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x14ac:dyDescent="0.2">
      <c r="A999" s="4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x14ac:dyDescent="0.2">
      <c r="A1000" s="4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x14ac:dyDescent="0.2">
      <c r="A1001" s="4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x14ac:dyDescent="0.2">
      <c r="A1002" s="4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x14ac:dyDescent="0.2">
      <c r="A1003" s="4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x14ac:dyDescent="0.2">
      <c r="A1004" s="4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x14ac:dyDescent="0.2">
      <c r="A1005" s="4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spans="1:26" x14ac:dyDescent="0.2">
      <c r="A1006" s="4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spans="1:26" x14ac:dyDescent="0.2">
      <c r="A1007" s="4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spans="1:26" x14ac:dyDescent="0.2">
      <c r="A1008" s="4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spans="1:26" x14ac:dyDescent="0.2">
      <c r="A1009" s="4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spans="1:26" x14ac:dyDescent="0.2">
      <c r="A1010" s="4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spans="1:26" x14ac:dyDescent="0.2">
      <c r="A1011" s="4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spans="1:26" x14ac:dyDescent="0.2">
      <c r="A1012" s="4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spans="1:26" x14ac:dyDescent="0.2">
      <c r="A1013" s="4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spans="1:26" x14ac:dyDescent="0.2">
      <c r="A1014" s="4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spans="1:26" x14ac:dyDescent="0.2">
      <c r="A1015" s="4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 spans="1:26" x14ac:dyDescent="0.2">
      <c r="A1016" s="4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</sheetData>
  <mergeCells count="10">
    <mergeCell ref="A64:A66"/>
    <mergeCell ref="A68:A73"/>
    <mergeCell ref="A79:A81"/>
    <mergeCell ref="A1:C1"/>
    <mergeCell ref="A4:A11"/>
    <mergeCell ref="A13:A24"/>
    <mergeCell ref="A26:A30"/>
    <mergeCell ref="A32:A39"/>
    <mergeCell ref="A41:A48"/>
    <mergeCell ref="A51:A61"/>
  </mergeCells>
  <hyperlinks>
    <hyperlink ref="I34" r:id="rId1" xr:uid="{00000000-0004-0000-0100-000000000000}"/>
    <hyperlink ref="E43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15"/>
  <sheetViews>
    <sheetView workbookViewId="0"/>
  </sheetViews>
  <sheetFormatPr defaultColWidth="12.5703125" defaultRowHeight="15.75" customHeight="1" x14ac:dyDescent="0.2"/>
  <cols>
    <col min="1" max="1" width="20.7109375" customWidth="1"/>
    <col min="2" max="2" width="18" customWidth="1"/>
    <col min="3" max="3" width="25.140625" customWidth="1"/>
    <col min="5" max="5" width="26.28515625" customWidth="1"/>
    <col min="6" max="6" width="23.42578125" customWidth="1"/>
  </cols>
  <sheetData>
    <row r="1" spans="1:26" x14ac:dyDescent="0.2">
      <c r="A1" s="17" t="s">
        <v>0</v>
      </c>
      <c r="B1" s="16"/>
      <c r="C1" s="16"/>
      <c r="D1" s="1"/>
      <c r="E1" s="2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4"/>
      <c r="B3" s="5" t="s">
        <v>3</v>
      </c>
      <c r="C3" s="5" t="s">
        <v>4</v>
      </c>
      <c r="D3" s="6" t="s">
        <v>201</v>
      </c>
      <c r="E3" s="5" t="s">
        <v>6</v>
      </c>
      <c r="F3" s="5" t="s">
        <v>7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18" t="s">
        <v>8</v>
      </c>
      <c r="B4" s="8" t="s">
        <v>9</v>
      </c>
      <c r="C4" s="8" t="s">
        <v>10</v>
      </c>
      <c r="D4" s="8">
        <v>800</v>
      </c>
      <c r="E4" s="8" t="s">
        <v>19</v>
      </c>
      <c r="F4" s="9" t="s">
        <v>176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2">
      <c r="A5" s="16"/>
      <c r="B5" s="8" t="s">
        <v>12</v>
      </c>
      <c r="C5" s="8" t="s">
        <v>13</v>
      </c>
      <c r="D5" s="8">
        <v>500</v>
      </c>
      <c r="E5" s="8" t="s">
        <v>19</v>
      </c>
      <c r="F5" s="9" t="s">
        <v>15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">
      <c r="A6" s="16"/>
      <c r="B6" s="8" t="s">
        <v>16</v>
      </c>
      <c r="C6" s="8" t="s">
        <v>13</v>
      </c>
      <c r="D6" s="8">
        <v>800</v>
      </c>
      <c r="E6" s="8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">
      <c r="A7" s="16"/>
      <c r="B7" s="8" t="s">
        <v>17</v>
      </c>
      <c r="C7" s="8" t="s">
        <v>13</v>
      </c>
      <c r="D7" s="8">
        <v>800</v>
      </c>
      <c r="E7" s="8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2">
      <c r="A8" s="16"/>
      <c r="B8" s="8" t="s">
        <v>18</v>
      </c>
      <c r="C8" s="8" t="s">
        <v>13</v>
      </c>
      <c r="D8" s="8">
        <v>1500</v>
      </c>
      <c r="E8" s="8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">
      <c r="A9" s="16"/>
      <c r="B9" s="8" t="s">
        <v>20</v>
      </c>
      <c r="C9" s="10"/>
      <c r="D9" s="8" t="s">
        <v>21</v>
      </c>
      <c r="E9" s="8"/>
      <c r="F9" s="9"/>
      <c r="G9" s="8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">
      <c r="A10" s="16"/>
      <c r="B10" s="8" t="s">
        <v>22</v>
      </c>
      <c r="C10" s="10"/>
      <c r="D10" s="8" t="s">
        <v>23</v>
      </c>
      <c r="E10" s="8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">
      <c r="A11" s="16"/>
      <c r="B11" s="8" t="s">
        <v>24</v>
      </c>
      <c r="C11" s="10"/>
      <c r="D11" s="8" t="s">
        <v>25</v>
      </c>
      <c r="E11" s="8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">
      <c r="A12" s="4"/>
      <c r="B12" s="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">
      <c r="A13" s="15" t="s">
        <v>26</v>
      </c>
      <c r="B13" s="8" t="s">
        <v>27</v>
      </c>
      <c r="C13" s="10"/>
      <c r="D13" s="8">
        <v>3.2</v>
      </c>
      <c r="E13" s="8"/>
      <c r="F13" s="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">
      <c r="A14" s="16"/>
      <c r="B14" s="8" t="s">
        <v>29</v>
      </c>
      <c r="C14" s="8" t="s">
        <v>30</v>
      </c>
      <c r="D14" s="8">
        <v>287</v>
      </c>
      <c r="E14" s="8" t="s">
        <v>31</v>
      </c>
      <c r="F14" s="8" t="s">
        <v>32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">
      <c r="A15" s="16"/>
      <c r="B15" s="8" t="s">
        <v>33</v>
      </c>
      <c r="C15" s="8" t="s">
        <v>34</v>
      </c>
      <c r="D15" s="8">
        <v>9235</v>
      </c>
      <c r="E15" s="8" t="s">
        <v>31</v>
      </c>
      <c r="F15" s="8" t="s">
        <v>32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">
      <c r="A16" s="16"/>
      <c r="B16" s="9" t="s">
        <v>184</v>
      </c>
      <c r="C16" s="8" t="s">
        <v>36</v>
      </c>
      <c r="D16" s="10">
        <f>D4/(D14)</f>
        <v>2.7874564459930316</v>
      </c>
      <c r="E16" s="8"/>
      <c r="F16" s="8" t="s">
        <v>37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">
      <c r="A17" s="16"/>
      <c r="B17" s="9" t="s">
        <v>43</v>
      </c>
      <c r="C17" s="8" t="s">
        <v>34</v>
      </c>
      <c r="D17" s="8">
        <v>3946</v>
      </c>
      <c r="E17" s="8"/>
      <c r="F17" s="8" t="s">
        <v>32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">
      <c r="A18" s="16"/>
      <c r="B18" s="8" t="s">
        <v>44</v>
      </c>
      <c r="C18" s="8" t="s">
        <v>45</v>
      </c>
      <c r="D18" s="8">
        <v>0.11609999999999999</v>
      </c>
      <c r="E18" s="8"/>
      <c r="F18" s="8" t="s">
        <v>32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">
      <c r="A19" s="16"/>
      <c r="B19" s="8" t="s">
        <v>46</v>
      </c>
      <c r="C19" s="8" t="s">
        <v>47</v>
      </c>
      <c r="D19" s="8">
        <f>D16/(D17*D18)*12^2</f>
        <v>0.87615568185796056</v>
      </c>
      <c r="E19" s="8"/>
      <c r="F19" s="8"/>
      <c r="G19" s="8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">
      <c r="A20" s="16"/>
      <c r="B20" s="8" t="s">
        <v>48</v>
      </c>
      <c r="C20" s="8" t="s">
        <v>49</v>
      </c>
      <c r="D20" s="8">
        <f>SQRT(D19/PI())</f>
        <v>0.52809943701114559</v>
      </c>
      <c r="E20" s="8"/>
      <c r="F20" s="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">
      <c r="A21" s="16"/>
      <c r="B21" s="8" t="s">
        <v>51</v>
      </c>
      <c r="C21" s="10"/>
      <c r="D21" s="8">
        <v>5.9236000000000004</v>
      </c>
      <c r="E21" s="8" t="s">
        <v>31</v>
      </c>
      <c r="F21" s="8" t="s">
        <v>32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">
      <c r="A22" s="16"/>
      <c r="B22" s="9" t="s">
        <v>52</v>
      </c>
      <c r="C22" s="8" t="s">
        <v>47</v>
      </c>
      <c r="D22" s="8">
        <f>D19*D21</f>
        <v>5.1899957970538155</v>
      </c>
      <c r="E22" s="8"/>
      <c r="F22" s="8" t="s">
        <v>53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">
      <c r="A23" s="16"/>
      <c r="B23" s="9" t="s">
        <v>54</v>
      </c>
      <c r="C23" s="8" t="s">
        <v>49</v>
      </c>
      <c r="D23" s="8">
        <f>SQRT(D22/PI())</f>
        <v>1.2853120132693665</v>
      </c>
      <c r="E23" s="8"/>
      <c r="F23" s="8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">
      <c r="A24" s="16"/>
      <c r="B24" s="8" t="s">
        <v>56</v>
      </c>
      <c r="C24" s="8" t="s">
        <v>57</v>
      </c>
      <c r="D24" s="8">
        <v>6181</v>
      </c>
      <c r="E24" s="8" t="s">
        <v>19</v>
      </c>
      <c r="F24" s="8" t="s">
        <v>32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">
      <c r="A25" s="4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">
      <c r="A26" s="15" t="s">
        <v>60</v>
      </c>
      <c r="B26" s="8" t="s">
        <v>61</v>
      </c>
      <c r="C26" s="8" t="s">
        <v>30</v>
      </c>
      <c r="D26" s="8">
        <v>4</v>
      </c>
      <c r="E26" s="8"/>
      <c r="F26" s="8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">
      <c r="A27" s="16"/>
      <c r="B27" s="8" t="s">
        <v>63</v>
      </c>
      <c r="C27" s="8" t="s">
        <v>64</v>
      </c>
      <c r="D27" s="8">
        <f>D26*D16</f>
        <v>11.149825783972126</v>
      </c>
      <c r="E27" s="8" t="s">
        <v>65</v>
      </c>
      <c r="F27" s="8" t="s">
        <v>202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">
      <c r="A28" s="16"/>
      <c r="B28" s="8" t="s">
        <v>67</v>
      </c>
      <c r="C28" s="10"/>
      <c r="D28" s="8">
        <v>1.5</v>
      </c>
      <c r="E28" s="8"/>
      <c r="F28" s="8" t="s">
        <v>68</v>
      </c>
      <c r="G28" s="8" t="s">
        <v>69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">
      <c r="A29" s="16"/>
      <c r="B29" s="8" t="s">
        <v>70</v>
      </c>
      <c r="C29" s="8" t="s">
        <v>49</v>
      </c>
      <c r="D29" s="8">
        <v>7.5</v>
      </c>
      <c r="E29" s="8"/>
      <c r="F29" s="8" t="s">
        <v>71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">
      <c r="A30" s="16"/>
      <c r="B30" s="8" t="s">
        <v>73</v>
      </c>
      <c r="C30" s="8" t="s">
        <v>74</v>
      </c>
      <c r="D30" s="8">
        <f>(D29/12/2)^2*PI()</f>
        <v>0.30679615757712825</v>
      </c>
      <c r="E30" s="8"/>
      <c r="F30" s="8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">
      <c r="A31" s="4"/>
      <c r="B31" s="8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">
      <c r="A32" s="15" t="s">
        <v>22</v>
      </c>
      <c r="B32" s="8" t="s">
        <v>75</v>
      </c>
      <c r="C32" s="8" t="s">
        <v>64</v>
      </c>
      <c r="D32" s="10">
        <f>D41*D13</f>
        <v>8.4951053592168577</v>
      </c>
      <c r="E32" s="8" t="s">
        <v>76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">
      <c r="A33" s="16"/>
      <c r="B33" s="8" t="s">
        <v>77</v>
      </c>
      <c r="C33" s="8" t="s">
        <v>78</v>
      </c>
      <c r="D33" s="8">
        <v>90.19</v>
      </c>
      <c r="E33" s="8"/>
      <c r="F33" s="8" t="s">
        <v>79</v>
      </c>
      <c r="G33" s="8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">
      <c r="A34" s="16"/>
      <c r="B34" s="8" t="s">
        <v>80</v>
      </c>
      <c r="C34" s="8" t="s">
        <v>45</v>
      </c>
      <c r="D34" s="8">
        <v>71.230303000000006</v>
      </c>
      <c r="E34" s="8"/>
      <c r="F34" s="8" t="s">
        <v>81</v>
      </c>
      <c r="G34" s="10"/>
      <c r="H34" s="10"/>
      <c r="I34" s="11" t="s">
        <v>82</v>
      </c>
      <c r="J34" s="8" t="s">
        <v>83</v>
      </c>
      <c r="K34" s="8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">
      <c r="A35" s="16"/>
      <c r="B35" s="8" t="s">
        <v>84</v>
      </c>
      <c r="C35" s="8" t="s">
        <v>85</v>
      </c>
      <c r="D35" s="10">
        <f>D32/D34</f>
        <v>0.11926251892002841</v>
      </c>
      <c r="E35" s="8" t="s">
        <v>86</v>
      </c>
      <c r="F35" s="10"/>
      <c r="G35" s="10"/>
      <c r="H35" s="10"/>
      <c r="I35" s="8" t="s">
        <v>87</v>
      </c>
      <c r="J35" s="8">
        <v>40000</v>
      </c>
      <c r="K35" s="8" t="s">
        <v>13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">
      <c r="A36" s="16"/>
      <c r="B36" s="8" t="s">
        <v>88</v>
      </c>
      <c r="C36" s="8" t="s">
        <v>89</v>
      </c>
      <c r="D36" s="10">
        <f>D35/(D30)</f>
        <v>0.38873537355188659</v>
      </c>
      <c r="E36" s="8" t="s">
        <v>90</v>
      </c>
      <c r="F36" s="10"/>
      <c r="G36" s="10"/>
      <c r="H36" s="10"/>
      <c r="I36" s="8" t="s">
        <v>80</v>
      </c>
      <c r="J36" s="12">
        <f>0.0975*12^3</f>
        <v>168.48000000000002</v>
      </c>
      <c r="K36" s="8" t="s">
        <v>45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">
      <c r="A37" s="16"/>
      <c r="B37" s="8" t="s">
        <v>91</v>
      </c>
      <c r="C37" s="8" t="s">
        <v>13</v>
      </c>
      <c r="D37" s="10">
        <f>J35/D28</f>
        <v>26666.666666666668</v>
      </c>
      <c r="E37" s="8" t="s">
        <v>92</v>
      </c>
      <c r="F37" s="8" t="s">
        <v>93</v>
      </c>
      <c r="G37" s="10"/>
      <c r="H37" s="10"/>
      <c r="I37" s="8"/>
      <c r="J37" s="8"/>
      <c r="K37" s="8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">
      <c r="A38" s="16"/>
      <c r="B38" s="8" t="s">
        <v>94</v>
      </c>
      <c r="C38" s="8" t="s">
        <v>49</v>
      </c>
      <c r="D38" s="10">
        <f>D6*(D29/2)/D37</f>
        <v>0.11249999999999999</v>
      </c>
      <c r="E38" s="8" t="s">
        <v>95</v>
      </c>
      <c r="F38" s="8" t="s">
        <v>96</v>
      </c>
      <c r="G38" s="8"/>
      <c r="H38" s="10"/>
      <c r="I38" s="8"/>
      <c r="J38" s="8"/>
      <c r="K38" s="8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">
      <c r="A39" s="16"/>
      <c r="B39" s="8" t="s">
        <v>98</v>
      </c>
      <c r="C39" s="8" t="s">
        <v>64</v>
      </c>
      <c r="D39" s="10">
        <f>(PI()*(D29/2+D38)^2- PI()*(D29/2)^2)/144*D36*J36</f>
        <v>1.2236849655276647</v>
      </c>
      <c r="E39" s="8" t="s">
        <v>99</v>
      </c>
      <c r="F39" s="10"/>
      <c r="G39" s="10"/>
      <c r="H39" s="10"/>
      <c r="I39" s="8"/>
      <c r="J39" s="8"/>
      <c r="K39" s="8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">
      <c r="A40" s="4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">
      <c r="A41" s="15" t="s">
        <v>20</v>
      </c>
      <c r="B41" s="8" t="s">
        <v>100</v>
      </c>
      <c r="C41" s="8" t="s">
        <v>64</v>
      </c>
      <c r="D41" s="10">
        <f>D27/(D13+1)*1</f>
        <v>2.654720424755268</v>
      </c>
      <c r="E41" s="8" t="s">
        <v>101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">
      <c r="A42" s="16"/>
      <c r="B42" s="8" t="s">
        <v>77</v>
      </c>
      <c r="C42" s="8" t="s">
        <v>78</v>
      </c>
      <c r="D42" s="8">
        <v>112</v>
      </c>
      <c r="E42" s="8"/>
      <c r="F42" s="8" t="s">
        <v>104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">
      <c r="A43" s="16"/>
      <c r="B43" s="8" t="s">
        <v>80</v>
      </c>
      <c r="C43" s="8" t="s">
        <v>45</v>
      </c>
      <c r="D43" s="8">
        <f>26.48*16.04/16.02</f>
        <v>26.513058676654182</v>
      </c>
      <c r="E43" s="13" t="s">
        <v>203</v>
      </c>
      <c r="F43" s="8" t="s">
        <v>105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">
      <c r="A44" s="16"/>
      <c r="B44" s="8" t="s">
        <v>84</v>
      </c>
      <c r="C44" s="8" t="s">
        <v>85</v>
      </c>
      <c r="D44" s="10">
        <f>D41/D43</f>
        <v>0.10012878774687949</v>
      </c>
      <c r="E44" s="8" t="s">
        <v>106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">
      <c r="A45" s="16"/>
      <c r="B45" s="8" t="s">
        <v>88</v>
      </c>
      <c r="C45" s="8" t="s">
        <v>89</v>
      </c>
      <c r="D45" s="10">
        <f>D44/D30</f>
        <v>0.32636910624184468</v>
      </c>
      <c r="E45" s="8" t="s">
        <v>107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">
      <c r="A46" s="16"/>
      <c r="B46" s="8" t="s">
        <v>91</v>
      </c>
      <c r="C46" s="8" t="s">
        <v>13</v>
      </c>
      <c r="D46" s="10">
        <f>J35/D28</f>
        <v>26666.666666666668</v>
      </c>
      <c r="E46" s="8" t="s">
        <v>92</v>
      </c>
      <c r="F46" s="8" t="s">
        <v>108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">
      <c r="A47" s="16"/>
      <c r="B47" s="8" t="s">
        <v>94</v>
      </c>
      <c r="C47" s="8" t="s">
        <v>49</v>
      </c>
      <c r="D47" s="10">
        <f>(D7*(D29/2))/D46</f>
        <v>0.11249999999999999</v>
      </c>
      <c r="E47" s="8" t="s">
        <v>95</v>
      </c>
      <c r="F47" s="8" t="s">
        <v>96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">
      <c r="A48" s="16"/>
      <c r="B48" s="8" t="s">
        <v>98</v>
      </c>
      <c r="C48" s="8" t="s">
        <v>64</v>
      </c>
      <c r="D48" s="10">
        <f>(PI()*(D29/2+D47)^2- PI()*(D29/2)^2)/144*D45*J36</f>
        <v>1.0273646179192899</v>
      </c>
      <c r="E48" s="8" t="s">
        <v>99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">
      <c r="A49" s="4"/>
      <c r="B49" s="8"/>
      <c r="C49" s="8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">
      <c r="A50" s="4"/>
      <c r="B50" s="14" t="s">
        <v>24</v>
      </c>
      <c r="C50" s="8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">
      <c r="A51" s="15" t="s">
        <v>24</v>
      </c>
      <c r="B51" s="8" t="s">
        <v>109</v>
      </c>
      <c r="C51" s="8" t="s">
        <v>64</v>
      </c>
      <c r="D51" s="10">
        <f>D54*D57</f>
        <v>0.27317543729808746</v>
      </c>
      <c r="E51" s="8" t="s">
        <v>110</v>
      </c>
      <c r="F51" s="8" t="s">
        <v>111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">
      <c r="A52" s="16"/>
      <c r="B52" s="8" t="s">
        <v>77</v>
      </c>
      <c r="C52" s="8" t="s">
        <v>78</v>
      </c>
      <c r="D52" s="8">
        <v>293.14999999999998</v>
      </c>
      <c r="E52" s="8"/>
      <c r="F52" s="8" t="s">
        <v>112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">
      <c r="A53" s="16"/>
      <c r="B53" s="8" t="s">
        <v>113</v>
      </c>
      <c r="C53" s="8" t="s">
        <v>13</v>
      </c>
      <c r="D53" s="8">
        <v>900</v>
      </c>
      <c r="E53" s="8" t="s">
        <v>19</v>
      </c>
      <c r="F53" s="8" t="s">
        <v>114</v>
      </c>
      <c r="G53" s="10"/>
      <c r="H53" s="10"/>
      <c r="I53" s="10"/>
      <c r="J53" s="10"/>
      <c r="K53" s="10"/>
      <c r="L53" s="8" t="s">
        <v>115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">
      <c r="A54" s="16"/>
      <c r="B54" s="8" t="s">
        <v>116</v>
      </c>
      <c r="C54" s="8" t="s">
        <v>45</v>
      </c>
      <c r="D54" s="8">
        <v>1.0105</v>
      </c>
      <c r="E54" s="8" t="s">
        <v>19</v>
      </c>
      <c r="F54" s="8" t="s">
        <v>117</v>
      </c>
      <c r="G54" s="10"/>
      <c r="H54" s="10"/>
      <c r="I54" s="8" t="s">
        <v>118</v>
      </c>
      <c r="J54" s="8">
        <f>(14*16.04*0.00220462*453.59)/(10.731577089016 +D52*1.8)</f>
        <v>0.41708377015047426</v>
      </c>
      <c r="K54" s="8" t="s">
        <v>119</v>
      </c>
      <c r="L54" s="8">
        <v>1.1143391000000001E-2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2">
      <c r="A55" s="16"/>
      <c r="B55" s="8" t="s">
        <v>120</v>
      </c>
      <c r="C55" s="8" t="s">
        <v>45</v>
      </c>
      <c r="D55" s="8">
        <v>0.61792999999999998</v>
      </c>
      <c r="E55" s="8" t="s">
        <v>19</v>
      </c>
      <c r="F55" s="8" t="s">
        <v>121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">
      <c r="A56" s="16"/>
      <c r="B56" s="8" t="s">
        <v>122</v>
      </c>
      <c r="C56" s="8" t="s">
        <v>45</v>
      </c>
      <c r="D56" s="8">
        <v>0.48372999999999999</v>
      </c>
      <c r="E56" s="8" t="s">
        <v>19</v>
      </c>
      <c r="F56" s="8" t="s">
        <v>123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">
      <c r="A57" s="16"/>
      <c r="B57" s="8" t="s">
        <v>84</v>
      </c>
      <c r="C57" s="8" t="s">
        <v>85</v>
      </c>
      <c r="D57" s="10">
        <f>(D44+D35)*D56/(D54-D55)</f>
        <v>0.27033689984966597</v>
      </c>
      <c r="E57" s="8" t="s">
        <v>124</v>
      </c>
      <c r="F57" s="8" t="s">
        <v>125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">
      <c r="A58" s="16"/>
      <c r="B58" s="8" t="s">
        <v>88</v>
      </c>
      <c r="C58" s="8" t="s">
        <v>89</v>
      </c>
      <c r="D58" s="10">
        <f>D57/D30</f>
        <v>0.88116129610164218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2">
      <c r="A59" s="16"/>
      <c r="B59" s="8" t="s">
        <v>126</v>
      </c>
      <c r="C59" s="8" t="s">
        <v>13</v>
      </c>
      <c r="D59" s="10">
        <f>J35/D28</f>
        <v>26666.666666666668</v>
      </c>
      <c r="E59" s="8" t="s">
        <v>92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">
      <c r="A60" s="16"/>
      <c r="B60" s="8" t="s">
        <v>94</v>
      </c>
      <c r="C60" s="8" t="s">
        <v>49</v>
      </c>
      <c r="D60" s="8">
        <f>D8*(D29/2)/D59</f>
        <v>0.2109375</v>
      </c>
      <c r="E60" s="8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">
      <c r="A61" s="16"/>
      <c r="B61" s="8" t="s">
        <v>98</v>
      </c>
      <c r="C61" s="8" t="s">
        <v>64</v>
      </c>
      <c r="D61" s="8">
        <f>(PI()*(D29/2+D60)^2- PI()*(D29/2)^2)/144*D58*J36</f>
        <v>5.2680771322435573</v>
      </c>
      <c r="E61" s="9" t="s">
        <v>99</v>
      </c>
      <c r="F61" s="8" t="s">
        <v>127</v>
      </c>
      <c r="G61" s="8" t="s">
        <v>128</v>
      </c>
      <c r="H61" s="8" t="s">
        <v>129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">
      <c r="A62" s="4"/>
      <c r="B62" s="10"/>
      <c r="C62" s="10"/>
      <c r="D62" s="8"/>
      <c r="E62" s="8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">
      <c r="A63" s="4"/>
      <c r="B63" s="14" t="s">
        <v>130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2">
      <c r="A64" s="15" t="s">
        <v>130</v>
      </c>
      <c r="B64" s="8" t="s">
        <v>84</v>
      </c>
      <c r="C64" s="8" t="s">
        <v>85</v>
      </c>
      <c r="D64" s="10">
        <f>D65*((D30))</f>
        <v>0.30679615757712825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">
      <c r="A65" s="16"/>
      <c r="B65" s="8" t="s">
        <v>88</v>
      </c>
      <c r="C65" s="8" t="s">
        <v>89</v>
      </c>
      <c r="D65" s="8">
        <v>1</v>
      </c>
      <c r="E65" s="8" t="s">
        <v>131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">
      <c r="A66" s="16"/>
      <c r="B66" s="8" t="s">
        <v>132</v>
      </c>
      <c r="C66" s="8" t="s">
        <v>64</v>
      </c>
      <c r="D66" s="10">
        <f>D64*0.1*J36</f>
        <v>5.168901662859458</v>
      </c>
      <c r="E66" s="8" t="s">
        <v>196</v>
      </c>
      <c r="F66" s="8" t="s">
        <v>134</v>
      </c>
      <c r="G66" s="8" t="s">
        <v>135</v>
      </c>
      <c r="H66" s="8" t="s">
        <v>136</v>
      </c>
      <c r="I66" s="8" t="s">
        <v>137</v>
      </c>
      <c r="J66" s="8" t="s">
        <v>138</v>
      </c>
      <c r="K66" s="8" t="s">
        <v>139</v>
      </c>
      <c r="L66" s="8" t="s">
        <v>140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">
      <c r="A67" s="4"/>
      <c r="B67" s="8"/>
      <c r="C67" s="10"/>
      <c r="D67" s="10"/>
      <c r="E67" s="10"/>
      <c r="F67" s="10"/>
      <c r="G67" s="10"/>
      <c r="H67" s="10"/>
      <c r="I67" s="10"/>
      <c r="J67" s="8" t="s">
        <v>141</v>
      </c>
      <c r="K67" s="8" t="s">
        <v>142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">
      <c r="A68" s="15" t="s">
        <v>143</v>
      </c>
      <c r="B68" s="8" t="s">
        <v>144</v>
      </c>
      <c r="C68" s="8" t="s">
        <v>89</v>
      </c>
      <c r="D68" s="8">
        <f t="shared" ref="D68:D69" si="0">15/12</f>
        <v>1.25</v>
      </c>
      <c r="E68" s="8" t="s">
        <v>145</v>
      </c>
      <c r="F68" s="10"/>
      <c r="G68" s="10"/>
      <c r="H68" s="10"/>
      <c r="I68" s="10"/>
      <c r="J68" s="10"/>
      <c r="K68" s="8" t="s">
        <v>146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">
      <c r="A69" s="16"/>
      <c r="B69" s="8" t="s">
        <v>147</v>
      </c>
      <c r="C69" s="8" t="s">
        <v>89</v>
      </c>
      <c r="D69" s="8">
        <f t="shared" si="0"/>
        <v>1.25</v>
      </c>
      <c r="E69" s="8" t="s">
        <v>145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">
      <c r="A70" s="16"/>
      <c r="B70" s="8" t="s">
        <v>148</v>
      </c>
      <c r="C70" s="8" t="s">
        <v>89</v>
      </c>
      <c r="D70" s="10">
        <f>D69+D68+D65+D58+D45+D36</f>
        <v>5.0962657758953736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">
      <c r="A71" s="16"/>
      <c r="B71" s="8" t="s">
        <v>149</v>
      </c>
      <c r="C71" s="8" t="s">
        <v>64</v>
      </c>
      <c r="D71" s="10">
        <f>1.40625+0.9375+2.2+1</f>
        <v>5.5437500000000002</v>
      </c>
      <c r="E71" s="8" t="s">
        <v>150</v>
      </c>
      <c r="F71" s="8" t="s">
        <v>151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">
      <c r="A72" s="16"/>
      <c r="B72" s="8" t="s">
        <v>152</v>
      </c>
      <c r="C72" s="8" t="s">
        <v>64</v>
      </c>
      <c r="D72" s="10">
        <f>D30*D60*J36+D30*0.05*J36*4</f>
        <v>21.240955270813082</v>
      </c>
      <c r="E72" s="8" t="s">
        <v>153</v>
      </c>
      <c r="F72" s="8" t="s">
        <v>154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">
      <c r="A73" s="16"/>
      <c r="B73" s="8" t="s">
        <v>155</v>
      </c>
      <c r="C73" s="8" t="s">
        <v>64</v>
      </c>
      <c r="D73" s="10">
        <f>D71+D66+5+D48+D39+D27+D72+C85</f>
        <v>70.354482301091622</v>
      </c>
      <c r="E73" s="8" t="s">
        <v>156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">
      <c r="A74" s="6"/>
      <c r="B74" s="8" t="s">
        <v>157</v>
      </c>
      <c r="C74" s="8"/>
      <c r="D74" s="10">
        <f>D27</f>
        <v>11.149825783972126</v>
      </c>
      <c r="E74" s="8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">
      <c r="A75" s="6"/>
      <c r="B75" s="8" t="s">
        <v>158</v>
      </c>
      <c r="C75" s="8"/>
      <c r="D75" s="10">
        <f>D73-D74</f>
        <v>59.204656517119496</v>
      </c>
      <c r="E75" s="8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">
      <c r="A76" s="6"/>
      <c r="B76" s="8" t="s">
        <v>159</v>
      </c>
      <c r="C76" s="8"/>
      <c r="D76" s="10">
        <f>1+D74/D75</f>
        <v>1.188326838459878</v>
      </c>
      <c r="E76" s="8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">
      <c r="A77" s="6"/>
      <c r="B77" s="8" t="s">
        <v>160</v>
      </c>
      <c r="C77" s="8"/>
      <c r="D77" s="10">
        <f>D15*LN(D76)</f>
        <v>1593.4650772821012</v>
      </c>
      <c r="E77" s="8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2">
      <c r="A78" s="4"/>
      <c r="B78" s="8"/>
      <c r="C78" s="10"/>
      <c r="D78" s="8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2">
      <c r="A79" s="15" t="s">
        <v>161</v>
      </c>
      <c r="B79" s="8" t="s">
        <v>162</v>
      </c>
      <c r="C79" s="10"/>
      <c r="D79" s="8" t="s">
        <v>111</v>
      </c>
      <c r="E79" s="8" t="s">
        <v>163</v>
      </c>
      <c r="F79" s="8" t="s">
        <v>164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2">
      <c r="A80" s="16"/>
      <c r="B80" s="8" t="s">
        <v>165</v>
      </c>
      <c r="C80" s="8"/>
      <c r="D80" s="8">
        <f>D4/D73</f>
        <v>11.370988369671895</v>
      </c>
      <c r="E80" s="8" t="s">
        <v>166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">
      <c r="A81" s="16"/>
      <c r="B81" s="8" t="s">
        <v>167</v>
      </c>
      <c r="C81" s="10"/>
      <c r="D81" s="8" t="s">
        <v>111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">
      <c r="A82" s="4"/>
      <c r="B82" s="8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">
      <c r="A83" s="6" t="s">
        <v>169</v>
      </c>
      <c r="B83" s="8" t="s">
        <v>170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2">
      <c r="A84" s="4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">
      <c r="A85" s="4"/>
      <c r="B85" s="8" t="s">
        <v>171</v>
      </c>
      <c r="C85" s="8">
        <v>20</v>
      </c>
      <c r="D85" s="8" t="s">
        <v>145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">
      <c r="A86" s="4"/>
      <c r="B86" s="8" t="s">
        <v>172</v>
      </c>
      <c r="C86" s="8" t="s">
        <v>173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">
      <c r="A87" s="4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">
      <c r="A88" s="4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">
      <c r="A89" s="4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">
      <c r="A90" s="4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">
      <c r="A91" s="4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">
      <c r="A92" s="4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2">
      <c r="A93" s="4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2">
      <c r="A94" s="4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2">
      <c r="A95" s="4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2">
      <c r="A96" s="4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2">
      <c r="A97" s="4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2">
      <c r="A98" s="4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2">
      <c r="A99" s="4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2">
      <c r="A100" s="4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2">
      <c r="A101" s="4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x14ac:dyDescent="0.2">
      <c r="A102" s="4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x14ac:dyDescent="0.2">
      <c r="A103" s="4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x14ac:dyDescent="0.2">
      <c r="A104" s="4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x14ac:dyDescent="0.2">
      <c r="A105" s="4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x14ac:dyDescent="0.2">
      <c r="A106" s="4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x14ac:dyDescent="0.2">
      <c r="A107" s="4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x14ac:dyDescent="0.2">
      <c r="A108" s="4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x14ac:dyDescent="0.2">
      <c r="A109" s="4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x14ac:dyDescent="0.2">
      <c r="A110" s="4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x14ac:dyDescent="0.2">
      <c r="A111" s="4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x14ac:dyDescent="0.2">
      <c r="A112" s="4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x14ac:dyDescent="0.2">
      <c r="A113" s="4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x14ac:dyDescent="0.2">
      <c r="A114" s="4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x14ac:dyDescent="0.2">
      <c r="A115" s="4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x14ac:dyDescent="0.2">
      <c r="A116" s="4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x14ac:dyDescent="0.2">
      <c r="A117" s="4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x14ac:dyDescent="0.2">
      <c r="A118" s="4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x14ac:dyDescent="0.2">
      <c r="A119" s="4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x14ac:dyDescent="0.2">
      <c r="A120" s="4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x14ac:dyDescent="0.2">
      <c r="A121" s="4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x14ac:dyDescent="0.2">
      <c r="A122" s="4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x14ac:dyDescent="0.2">
      <c r="A123" s="4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x14ac:dyDescent="0.2">
      <c r="A124" s="4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x14ac:dyDescent="0.2">
      <c r="A125" s="4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x14ac:dyDescent="0.2">
      <c r="A126" s="4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x14ac:dyDescent="0.2">
      <c r="A127" s="4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x14ac:dyDescent="0.2">
      <c r="A128" s="4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x14ac:dyDescent="0.2">
      <c r="A129" s="4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x14ac:dyDescent="0.2">
      <c r="A130" s="4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x14ac:dyDescent="0.2">
      <c r="A131" s="4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x14ac:dyDescent="0.2">
      <c r="A132" s="4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x14ac:dyDescent="0.2">
      <c r="A133" s="4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x14ac:dyDescent="0.2">
      <c r="A134" s="4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x14ac:dyDescent="0.2">
      <c r="A135" s="4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x14ac:dyDescent="0.2">
      <c r="A136" s="4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x14ac:dyDescent="0.2">
      <c r="A137" s="4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x14ac:dyDescent="0.2">
      <c r="A138" s="4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x14ac:dyDescent="0.2">
      <c r="A139" s="4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x14ac:dyDescent="0.2">
      <c r="A140" s="4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x14ac:dyDescent="0.2">
      <c r="A141" s="4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x14ac:dyDescent="0.2">
      <c r="A142" s="4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x14ac:dyDescent="0.2">
      <c r="A143" s="4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x14ac:dyDescent="0.2">
      <c r="A144" s="4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x14ac:dyDescent="0.2">
      <c r="A145" s="4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x14ac:dyDescent="0.2">
      <c r="A146" s="4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x14ac:dyDescent="0.2">
      <c r="A147" s="4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x14ac:dyDescent="0.2">
      <c r="A148" s="4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x14ac:dyDescent="0.2">
      <c r="A149" s="4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x14ac:dyDescent="0.2">
      <c r="A150" s="4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x14ac:dyDescent="0.2">
      <c r="A151" s="4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x14ac:dyDescent="0.2">
      <c r="A152" s="4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x14ac:dyDescent="0.2">
      <c r="A153" s="4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x14ac:dyDescent="0.2">
      <c r="A154" s="4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x14ac:dyDescent="0.2">
      <c r="A155" s="4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x14ac:dyDescent="0.2">
      <c r="A156" s="4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x14ac:dyDescent="0.2">
      <c r="A157" s="4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x14ac:dyDescent="0.2">
      <c r="A158" s="4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x14ac:dyDescent="0.2">
      <c r="A159" s="4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x14ac:dyDescent="0.2">
      <c r="A160" s="4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x14ac:dyDescent="0.2">
      <c r="A161" s="4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x14ac:dyDescent="0.2">
      <c r="A162" s="4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x14ac:dyDescent="0.2">
      <c r="A163" s="4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x14ac:dyDescent="0.2">
      <c r="A164" s="4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x14ac:dyDescent="0.2">
      <c r="A165" s="4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x14ac:dyDescent="0.2">
      <c r="A166" s="4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x14ac:dyDescent="0.2">
      <c r="A167" s="4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x14ac:dyDescent="0.2">
      <c r="A168" s="4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x14ac:dyDescent="0.2">
      <c r="A169" s="4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x14ac:dyDescent="0.2">
      <c r="A170" s="4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x14ac:dyDescent="0.2">
      <c r="A171" s="4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x14ac:dyDescent="0.2">
      <c r="A172" s="4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x14ac:dyDescent="0.2">
      <c r="A173" s="4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x14ac:dyDescent="0.2">
      <c r="A174" s="4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x14ac:dyDescent="0.2">
      <c r="A175" s="4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x14ac:dyDescent="0.2">
      <c r="A176" s="4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x14ac:dyDescent="0.2">
      <c r="A177" s="4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x14ac:dyDescent="0.2">
      <c r="A178" s="4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x14ac:dyDescent="0.2">
      <c r="A179" s="4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x14ac:dyDescent="0.2">
      <c r="A180" s="4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x14ac:dyDescent="0.2">
      <c r="A181" s="4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x14ac:dyDescent="0.2">
      <c r="A182" s="4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x14ac:dyDescent="0.2">
      <c r="A183" s="4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x14ac:dyDescent="0.2">
      <c r="A184" s="4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x14ac:dyDescent="0.2">
      <c r="A185" s="4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x14ac:dyDescent="0.2">
      <c r="A186" s="4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x14ac:dyDescent="0.2">
      <c r="A187" s="4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x14ac:dyDescent="0.2">
      <c r="A188" s="4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x14ac:dyDescent="0.2">
      <c r="A189" s="4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x14ac:dyDescent="0.2">
      <c r="A190" s="4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x14ac:dyDescent="0.2">
      <c r="A191" s="4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x14ac:dyDescent="0.2">
      <c r="A192" s="4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x14ac:dyDescent="0.2">
      <c r="A193" s="4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x14ac:dyDescent="0.2">
      <c r="A194" s="4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x14ac:dyDescent="0.2">
      <c r="A195" s="4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x14ac:dyDescent="0.2">
      <c r="A196" s="4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x14ac:dyDescent="0.2">
      <c r="A197" s="4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x14ac:dyDescent="0.2">
      <c r="A198" s="4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x14ac:dyDescent="0.2">
      <c r="A199" s="4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x14ac:dyDescent="0.2">
      <c r="A200" s="4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x14ac:dyDescent="0.2">
      <c r="A201" s="4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x14ac:dyDescent="0.2">
      <c r="A202" s="4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x14ac:dyDescent="0.2">
      <c r="A203" s="4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x14ac:dyDescent="0.2">
      <c r="A204" s="4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x14ac:dyDescent="0.2">
      <c r="A205" s="4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x14ac:dyDescent="0.2">
      <c r="A206" s="4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x14ac:dyDescent="0.2">
      <c r="A207" s="4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x14ac:dyDescent="0.2">
      <c r="A208" s="4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x14ac:dyDescent="0.2">
      <c r="A209" s="4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x14ac:dyDescent="0.2">
      <c r="A210" s="4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x14ac:dyDescent="0.2">
      <c r="A211" s="4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x14ac:dyDescent="0.2">
      <c r="A212" s="4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x14ac:dyDescent="0.2">
      <c r="A213" s="4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x14ac:dyDescent="0.2">
      <c r="A214" s="4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x14ac:dyDescent="0.2">
      <c r="A215" s="4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x14ac:dyDescent="0.2">
      <c r="A216" s="4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x14ac:dyDescent="0.2">
      <c r="A217" s="4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x14ac:dyDescent="0.2">
      <c r="A218" s="4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x14ac:dyDescent="0.2">
      <c r="A219" s="4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x14ac:dyDescent="0.2">
      <c r="A220" s="4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x14ac:dyDescent="0.2">
      <c r="A221" s="4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x14ac:dyDescent="0.2">
      <c r="A222" s="4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x14ac:dyDescent="0.2">
      <c r="A223" s="4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x14ac:dyDescent="0.2">
      <c r="A224" s="4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x14ac:dyDescent="0.2">
      <c r="A225" s="4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x14ac:dyDescent="0.2">
      <c r="A226" s="4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x14ac:dyDescent="0.2">
      <c r="A227" s="4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x14ac:dyDescent="0.2">
      <c r="A228" s="4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x14ac:dyDescent="0.2">
      <c r="A229" s="4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x14ac:dyDescent="0.2">
      <c r="A230" s="4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x14ac:dyDescent="0.2">
      <c r="A231" s="4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x14ac:dyDescent="0.2">
      <c r="A232" s="4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x14ac:dyDescent="0.2">
      <c r="A233" s="4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x14ac:dyDescent="0.2">
      <c r="A234" s="4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x14ac:dyDescent="0.2">
      <c r="A235" s="4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x14ac:dyDescent="0.2">
      <c r="A236" s="4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x14ac:dyDescent="0.2">
      <c r="A237" s="4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x14ac:dyDescent="0.2">
      <c r="A238" s="4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x14ac:dyDescent="0.2">
      <c r="A239" s="4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x14ac:dyDescent="0.2">
      <c r="A240" s="4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x14ac:dyDescent="0.2">
      <c r="A241" s="4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x14ac:dyDescent="0.2">
      <c r="A242" s="4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x14ac:dyDescent="0.2">
      <c r="A243" s="4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x14ac:dyDescent="0.2">
      <c r="A244" s="4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x14ac:dyDescent="0.2">
      <c r="A245" s="4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x14ac:dyDescent="0.2">
      <c r="A246" s="4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x14ac:dyDescent="0.2">
      <c r="A247" s="4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x14ac:dyDescent="0.2">
      <c r="A248" s="4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x14ac:dyDescent="0.2">
      <c r="A249" s="4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x14ac:dyDescent="0.2">
      <c r="A250" s="4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x14ac:dyDescent="0.2">
      <c r="A251" s="4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x14ac:dyDescent="0.2">
      <c r="A252" s="4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x14ac:dyDescent="0.2">
      <c r="A253" s="4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x14ac:dyDescent="0.2">
      <c r="A254" s="4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x14ac:dyDescent="0.2">
      <c r="A255" s="4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x14ac:dyDescent="0.2">
      <c r="A256" s="4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x14ac:dyDescent="0.2">
      <c r="A257" s="4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x14ac:dyDescent="0.2">
      <c r="A258" s="4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x14ac:dyDescent="0.2">
      <c r="A259" s="4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x14ac:dyDescent="0.2">
      <c r="A260" s="4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x14ac:dyDescent="0.2">
      <c r="A261" s="4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x14ac:dyDescent="0.2">
      <c r="A262" s="4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x14ac:dyDescent="0.2">
      <c r="A263" s="4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x14ac:dyDescent="0.2">
      <c r="A264" s="4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x14ac:dyDescent="0.2">
      <c r="A265" s="4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x14ac:dyDescent="0.2">
      <c r="A266" s="4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x14ac:dyDescent="0.2">
      <c r="A267" s="4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x14ac:dyDescent="0.2">
      <c r="A268" s="4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x14ac:dyDescent="0.2">
      <c r="A269" s="4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x14ac:dyDescent="0.2">
      <c r="A270" s="4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x14ac:dyDescent="0.2">
      <c r="A271" s="4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x14ac:dyDescent="0.2">
      <c r="A272" s="4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x14ac:dyDescent="0.2">
      <c r="A273" s="4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x14ac:dyDescent="0.2">
      <c r="A274" s="4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x14ac:dyDescent="0.2">
      <c r="A275" s="4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x14ac:dyDescent="0.2">
      <c r="A276" s="4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x14ac:dyDescent="0.2">
      <c r="A277" s="4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x14ac:dyDescent="0.2">
      <c r="A278" s="4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x14ac:dyDescent="0.2">
      <c r="A279" s="4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x14ac:dyDescent="0.2">
      <c r="A280" s="4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x14ac:dyDescent="0.2">
      <c r="A281" s="4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x14ac:dyDescent="0.2">
      <c r="A282" s="4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x14ac:dyDescent="0.2">
      <c r="A283" s="4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x14ac:dyDescent="0.2">
      <c r="A284" s="4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x14ac:dyDescent="0.2">
      <c r="A285" s="4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x14ac:dyDescent="0.2">
      <c r="A286" s="4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x14ac:dyDescent="0.2">
      <c r="A287" s="4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x14ac:dyDescent="0.2">
      <c r="A288" s="4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x14ac:dyDescent="0.2">
      <c r="A289" s="4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x14ac:dyDescent="0.2">
      <c r="A290" s="4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x14ac:dyDescent="0.2">
      <c r="A291" s="4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x14ac:dyDescent="0.2">
      <c r="A292" s="4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x14ac:dyDescent="0.2">
      <c r="A293" s="4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x14ac:dyDescent="0.2">
      <c r="A294" s="4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x14ac:dyDescent="0.2">
      <c r="A295" s="4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x14ac:dyDescent="0.2">
      <c r="A296" s="4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x14ac:dyDescent="0.2">
      <c r="A297" s="4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x14ac:dyDescent="0.2">
      <c r="A298" s="4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x14ac:dyDescent="0.2">
      <c r="A299" s="4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x14ac:dyDescent="0.2">
      <c r="A300" s="4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x14ac:dyDescent="0.2">
      <c r="A301" s="4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x14ac:dyDescent="0.2">
      <c r="A302" s="4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x14ac:dyDescent="0.2">
      <c r="A303" s="4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x14ac:dyDescent="0.2">
      <c r="A304" s="4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x14ac:dyDescent="0.2">
      <c r="A305" s="4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x14ac:dyDescent="0.2">
      <c r="A306" s="4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x14ac:dyDescent="0.2">
      <c r="A307" s="4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x14ac:dyDescent="0.2">
      <c r="A308" s="4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x14ac:dyDescent="0.2">
      <c r="A309" s="4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x14ac:dyDescent="0.2">
      <c r="A310" s="4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x14ac:dyDescent="0.2">
      <c r="A311" s="4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x14ac:dyDescent="0.2">
      <c r="A312" s="4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x14ac:dyDescent="0.2">
      <c r="A313" s="4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x14ac:dyDescent="0.2">
      <c r="A314" s="4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x14ac:dyDescent="0.2">
      <c r="A315" s="4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x14ac:dyDescent="0.2">
      <c r="A316" s="4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x14ac:dyDescent="0.2">
      <c r="A317" s="4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x14ac:dyDescent="0.2">
      <c r="A318" s="4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x14ac:dyDescent="0.2">
      <c r="A319" s="4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x14ac:dyDescent="0.2">
      <c r="A320" s="4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x14ac:dyDescent="0.2">
      <c r="A321" s="4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x14ac:dyDescent="0.2">
      <c r="A322" s="4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x14ac:dyDescent="0.2">
      <c r="A323" s="4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x14ac:dyDescent="0.2">
      <c r="A324" s="4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x14ac:dyDescent="0.2">
      <c r="A325" s="4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x14ac:dyDescent="0.2">
      <c r="A326" s="4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x14ac:dyDescent="0.2">
      <c r="A327" s="4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x14ac:dyDescent="0.2">
      <c r="A328" s="4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x14ac:dyDescent="0.2">
      <c r="A329" s="4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x14ac:dyDescent="0.2">
      <c r="A330" s="4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x14ac:dyDescent="0.2">
      <c r="A331" s="4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x14ac:dyDescent="0.2">
      <c r="A332" s="4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x14ac:dyDescent="0.2">
      <c r="A333" s="4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x14ac:dyDescent="0.2">
      <c r="A334" s="4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x14ac:dyDescent="0.2">
      <c r="A335" s="4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x14ac:dyDescent="0.2">
      <c r="A336" s="4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x14ac:dyDescent="0.2">
      <c r="A337" s="4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x14ac:dyDescent="0.2">
      <c r="A338" s="4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x14ac:dyDescent="0.2">
      <c r="A339" s="4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x14ac:dyDescent="0.2">
      <c r="A340" s="4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x14ac:dyDescent="0.2">
      <c r="A341" s="4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x14ac:dyDescent="0.2">
      <c r="A342" s="4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x14ac:dyDescent="0.2">
      <c r="A343" s="4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x14ac:dyDescent="0.2">
      <c r="A344" s="4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x14ac:dyDescent="0.2">
      <c r="A345" s="4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x14ac:dyDescent="0.2">
      <c r="A346" s="4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x14ac:dyDescent="0.2">
      <c r="A347" s="4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x14ac:dyDescent="0.2">
      <c r="A348" s="4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x14ac:dyDescent="0.2">
      <c r="A349" s="4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x14ac:dyDescent="0.2">
      <c r="A350" s="4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x14ac:dyDescent="0.2">
      <c r="A351" s="4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x14ac:dyDescent="0.2">
      <c r="A352" s="4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x14ac:dyDescent="0.2">
      <c r="A353" s="4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x14ac:dyDescent="0.2">
      <c r="A354" s="4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x14ac:dyDescent="0.2">
      <c r="A355" s="4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x14ac:dyDescent="0.2">
      <c r="A356" s="4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x14ac:dyDescent="0.2">
      <c r="A357" s="4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x14ac:dyDescent="0.2">
      <c r="A358" s="4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x14ac:dyDescent="0.2">
      <c r="A359" s="4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x14ac:dyDescent="0.2">
      <c r="A360" s="4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x14ac:dyDescent="0.2">
      <c r="A361" s="4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x14ac:dyDescent="0.2">
      <c r="A362" s="4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x14ac:dyDescent="0.2">
      <c r="A363" s="4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x14ac:dyDescent="0.2">
      <c r="A364" s="4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x14ac:dyDescent="0.2">
      <c r="A365" s="4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x14ac:dyDescent="0.2">
      <c r="A366" s="4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x14ac:dyDescent="0.2">
      <c r="A367" s="4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x14ac:dyDescent="0.2">
      <c r="A368" s="4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x14ac:dyDescent="0.2">
      <c r="A369" s="4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x14ac:dyDescent="0.2">
      <c r="A370" s="4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x14ac:dyDescent="0.2">
      <c r="A371" s="4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x14ac:dyDescent="0.2">
      <c r="A372" s="4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x14ac:dyDescent="0.2">
      <c r="A373" s="4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x14ac:dyDescent="0.2">
      <c r="A374" s="4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x14ac:dyDescent="0.2">
      <c r="A375" s="4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x14ac:dyDescent="0.2">
      <c r="A376" s="4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x14ac:dyDescent="0.2">
      <c r="A377" s="4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x14ac:dyDescent="0.2">
      <c r="A378" s="4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x14ac:dyDescent="0.2">
      <c r="A379" s="4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x14ac:dyDescent="0.2">
      <c r="A380" s="4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x14ac:dyDescent="0.2">
      <c r="A381" s="4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x14ac:dyDescent="0.2">
      <c r="A382" s="4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x14ac:dyDescent="0.2">
      <c r="A383" s="4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x14ac:dyDescent="0.2">
      <c r="A384" s="4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x14ac:dyDescent="0.2">
      <c r="A385" s="4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x14ac:dyDescent="0.2">
      <c r="A386" s="4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x14ac:dyDescent="0.2">
      <c r="A387" s="4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x14ac:dyDescent="0.2">
      <c r="A388" s="4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x14ac:dyDescent="0.2">
      <c r="A389" s="4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x14ac:dyDescent="0.2">
      <c r="A390" s="4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x14ac:dyDescent="0.2">
      <c r="A391" s="4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x14ac:dyDescent="0.2">
      <c r="A392" s="4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x14ac:dyDescent="0.2">
      <c r="A393" s="4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x14ac:dyDescent="0.2">
      <c r="A394" s="4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x14ac:dyDescent="0.2">
      <c r="A395" s="4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x14ac:dyDescent="0.2">
      <c r="A396" s="4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x14ac:dyDescent="0.2">
      <c r="A397" s="4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x14ac:dyDescent="0.2">
      <c r="A398" s="4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x14ac:dyDescent="0.2">
      <c r="A399" s="4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x14ac:dyDescent="0.2">
      <c r="A400" s="4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x14ac:dyDescent="0.2">
      <c r="A401" s="4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x14ac:dyDescent="0.2">
      <c r="A402" s="4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x14ac:dyDescent="0.2">
      <c r="A403" s="4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x14ac:dyDescent="0.2">
      <c r="A404" s="4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x14ac:dyDescent="0.2">
      <c r="A405" s="4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x14ac:dyDescent="0.2">
      <c r="A406" s="4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x14ac:dyDescent="0.2">
      <c r="A407" s="4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x14ac:dyDescent="0.2">
      <c r="A408" s="4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x14ac:dyDescent="0.2">
      <c r="A409" s="4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x14ac:dyDescent="0.2">
      <c r="A410" s="4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x14ac:dyDescent="0.2">
      <c r="A411" s="4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x14ac:dyDescent="0.2">
      <c r="A412" s="4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x14ac:dyDescent="0.2">
      <c r="A413" s="4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x14ac:dyDescent="0.2">
      <c r="A414" s="4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x14ac:dyDescent="0.2">
      <c r="A415" s="4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x14ac:dyDescent="0.2">
      <c r="A416" s="4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x14ac:dyDescent="0.2">
      <c r="A417" s="4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x14ac:dyDescent="0.2">
      <c r="A418" s="4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x14ac:dyDescent="0.2">
      <c r="A419" s="4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x14ac:dyDescent="0.2">
      <c r="A420" s="4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x14ac:dyDescent="0.2">
      <c r="A421" s="4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x14ac:dyDescent="0.2">
      <c r="A422" s="4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x14ac:dyDescent="0.2">
      <c r="A423" s="4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x14ac:dyDescent="0.2">
      <c r="A424" s="4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x14ac:dyDescent="0.2">
      <c r="A425" s="4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x14ac:dyDescent="0.2">
      <c r="A426" s="4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x14ac:dyDescent="0.2">
      <c r="A427" s="4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x14ac:dyDescent="0.2">
      <c r="A428" s="4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x14ac:dyDescent="0.2">
      <c r="A429" s="4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x14ac:dyDescent="0.2">
      <c r="A430" s="4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x14ac:dyDescent="0.2">
      <c r="A431" s="4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x14ac:dyDescent="0.2">
      <c r="A432" s="4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x14ac:dyDescent="0.2">
      <c r="A433" s="4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x14ac:dyDescent="0.2">
      <c r="A434" s="4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x14ac:dyDescent="0.2">
      <c r="A435" s="4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x14ac:dyDescent="0.2">
      <c r="A436" s="4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x14ac:dyDescent="0.2">
      <c r="A437" s="4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x14ac:dyDescent="0.2">
      <c r="A438" s="4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x14ac:dyDescent="0.2">
      <c r="A439" s="4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x14ac:dyDescent="0.2">
      <c r="A440" s="4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x14ac:dyDescent="0.2">
      <c r="A441" s="4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x14ac:dyDescent="0.2">
      <c r="A442" s="4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x14ac:dyDescent="0.2">
      <c r="A443" s="4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x14ac:dyDescent="0.2">
      <c r="A444" s="4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x14ac:dyDescent="0.2">
      <c r="A445" s="4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x14ac:dyDescent="0.2">
      <c r="A446" s="4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x14ac:dyDescent="0.2">
      <c r="A447" s="4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x14ac:dyDescent="0.2">
      <c r="A448" s="4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x14ac:dyDescent="0.2">
      <c r="A449" s="4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x14ac:dyDescent="0.2">
      <c r="A450" s="4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x14ac:dyDescent="0.2">
      <c r="A451" s="4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x14ac:dyDescent="0.2">
      <c r="A452" s="4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x14ac:dyDescent="0.2">
      <c r="A453" s="4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x14ac:dyDescent="0.2">
      <c r="A454" s="4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x14ac:dyDescent="0.2">
      <c r="A455" s="4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x14ac:dyDescent="0.2">
      <c r="A456" s="4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x14ac:dyDescent="0.2">
      <c r="A457" s="4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x14ac:dyDescent="0.2">
      <c r="A458" s="4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x14ac:dyDescent="0.2">
      <c r="A459" s="4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x14ac:dyDescent="0.2">
      <c r="A460" s="4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x14ac:dyDescent="0.2">
      <c r="A461" s="4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x14ac:dyDescent="0.2">
      <c r="A462" s="4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x14ac:dyDescent="0.2">
      <c r="A463" s="4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x14ac:dyDescent="0.2">
      <c r="A464" s="4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x14ac:dyDescent="0.2">
      <c r="A465" s="4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x14ac:dyDescent="0.2">
      <c r="A466" s="4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x14ac:dyDescent="0.2">
      <c r="A467" s="4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x14ac:dyDescent="0.2">
      <c r="A468" s="4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x14ac:dyDescent="0.2">
      <c r="A469" s="4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x14ac:dyDescent="0.2">
      <c r="A470" s="4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x14ac:dyDescent="0.2">
      <c r="A471" s="4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x14ac:dyDescent="0.2">
      <c r="A472" s="4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x14ac:dyDescent="0.2">
      <c r="A473" s="4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x14ac:dyDescent="0.2">
      <c r="A474" s="4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x14ac:dyDescent="0.2">
      <c r="A475" s="4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x14ac:dyDescent="0.2">
      <c r="A476" s="4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x14ac:dyDescent="0.2">
      <c r="A477" s="4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x14ac:dyDescent="0.2">
      <c r="A478" s="4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x14ac:dyDescent="0.2">
      <c r="A479" s="4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x14ac:dyDescent="0.2">
      <c r="A480" s="4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x14ac:dyDescent="0.2">
      <c r="A481" s="4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x14ac:dyDescent="0.2">
      <c r="A482" s="4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x14ac:dyDescent="0.2">
      <c r="A483" s="4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x14ac:dyDescent="0.2">
      <c r="A484" s="4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x14ac:dyDescent="0.2">
      <c r="A485" s="4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x14ac:dyDescent="0.2">
      <c r="A486" s="4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x14ac:dyDescent="0.2">
      <c r="A487" s="4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x14ac:dyDescent="0.2">
      <c r="A488" s="4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x14ac:dyDescent="0.2">
      <c r="A489" s="4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x14ac:dyDescent="0.2">
      <c r="A490" s="4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x14ac:dyDescent="0.2">
      <c r="A491" s="4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x14ac:dyDescent="0.2">
      <c r="A492" s="4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x14ac:dyDescent="0.2">
      <c r="A493" s="4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x14ac:dyDescent="0.2">
      <c r="A494" s="4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x14ac:dyDescent="0.2">
      <c r="A495" s="4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x14ac:dyDescent="0.2">
      <c r="A496" s="4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x14ac:dyDescent="0.2">
      <c r="A497" s="4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x14ac:dyDescent="0.2">
      <c r="A498" s="4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x14ac:dyDescent="0.2">
      <c r="A499" s="4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x14ac:dyDescent="0.2">
      <c r="A500" s="4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x14ac:dyDescent="0.2">
      <c r="A501" s="4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x14ac:dyDescent="0.2">
      <c r="A502" s="4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x14ac:dyDescent="0.2">
      <c r="A503" s="4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x14ac:dyDescent="0.2">
      <c r="A504" s="4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x14ac:dyDescent="0.2">
      <c r="A505" s="4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x14ac:dyDescent="0.2">
      <c r="A506" s="4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x14ac:dyDescent="0.2">
      <c r="A507" s="4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x14ac:dyDescent="0.2">
      <c r="A508" s="4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x14ac:dyDescent="0.2">
      <c r="A509" s="4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x14ac:dyDescent="0.2">
      <c r="A510" s="4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x14ac:dyDescent="0.2">
      <c r="A511" s="4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x14ac:dyDescent="0.2">
      <c r="A512" s="4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x14ac:dyDescent="0.2">
      <c r="A513" s="4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x14ac:dyDescent="0.2">
      <c r="A514" s="4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x14ac:dyDescent="0.2">
      <c r="A515" s="4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x14ac:dyDescent="0.2">
      <c r="A516" s="4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x14ac:dyDescent="0.2">
      <c r="A517" s="4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x14ac:dyDescent="0.2">
      <c r="A518" s="4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x14ac:dyDescent="0.2">
      <c r="A519" s="4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x14ac:dyDescent="0.2">
      <c r="A520" s="4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x14ac:dyDescent="0.2">
      <c r="A521" s="4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x14ac:dyDescent="0.2">
      <c r="A522" s="4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x14ac:dyDescent="0.2">
      <c r="A523" s="4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x14ac:dyDescent="0.2">
      <c r="A524" s="4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x14ac:dyDescent="0.2">
      <c r="A525" s="4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x14ac:dyDescent="0.2">
      <c r="A526" s="4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x14ac:dyDescent="0.2">
      <c r="A527" s="4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x14ac:dyDescent="0.2">
      <c r="A528" s="4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x14ac:dyDescent="0.2">
      <c r="A529" s="4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x14ac:dyDescent="0.2">
      <c r="A530" s="4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x14ac:dyDescent="0.2">
      <c r="A531" s="4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x14ac:dyDescent="0.2">
      <c r="A532" s="4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x14ac:dyDescent="0.2">
      <c r="A533" s="4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x14ac:dyDescent="0.2">
      <c r="A534" s="4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x14ac:dyDescent="0.2">
      <c r="A535" s="4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x14ac:dyDescent="0.2">
      <c r="A536" s="4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x14ac:dyDescent="0.2">
      <c r="A537" s="4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x14ac:dyDescent="0.2">
      <c r="A538" s="4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x14ac:dyDescent="0.2">
      <c r="A539" s="4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x14ac:dyDescent="0.2">
      <c r="A540" s="4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x14ac:dyDescent="0.2">
      <c r="A541" s="4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x14ac:dyDescent="0.2">
      <c r="A542" s="4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x14ac:dyDescent="0.2">
      <c r="A543" s="4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x14ac:dyDescent="0.2">
      <c r="A544" s="4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x14ac:dyDescent="0.2">
      <c r="A545" s="4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x14ac:dyDescent="0.2">
      <c r="A546" s="4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x14ac:dyDescent="0.2">
      <c r="A547" s="4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x14ac:dyDescent="0.2">
      <c r="A548" s="4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x14ac:dyDescent="0.2">
      <c r="A549" s="4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x14ac:dyDescent="0.2">
      <c r="A550" s="4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x14ac:dyDescent="0.2">
      <c r="A551" s="4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x14ac:dyDescent="0.2">
      <c r="A552" s="4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x14ac:dyDescent="0.2">
      <c r="A553" s="4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x14ac:dyDescent="0.2">
      <c r="A554" s="4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x14ac:dyDescent="0.2">
      <c r="A555" s="4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x14ac:dyDescent="0.2">
      <c r="A556" s="4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x14ac:dyDescent="0.2">
      <c r="A557" s="4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x14ac:dyDescent="0.2">
      <c r="A558" s="4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x14ac:dyDescent="0.2">
      <c r="A559" s="4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x14ac:dyDescent="0.2">
      <c r="A560" s="4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x14ac:dyDescent="0.2">
      <c r="A561" s="4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x14ac:dyDescent="0.2">
      <c r="A562" s="4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x14ac:dyDescent="0.2">
      <c r="A563" s="4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x14ac:dyDescent="0.2">
      <c r="A564" s="4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x14ac:dyDescent="0.2">
      <c r="A565" s="4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x14ac:dyDescent="0.2">
      <c r="A566" s="4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x14ac:dyDescent="0.2">
      <c r="A567" s="4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x14ac:dyDescent="0.2">
      <c r="A568" s="4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x14ac:dyDescent="0.2">
      <c r="A569" s="4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x14ac:dyDescent="0.2">
      <c r="A570" s="4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x14ac:dyDescent="0.2">
      <c r="A571" s="4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x14ac:dyDescent="0.2">
      <c r="A572" s="4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x14ac:dyDescent="0.2">
      <c r="A573" s="4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x14ac:dyDescent="0.2">
      <c r="A574" s="4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x14ac:dyDescent="0.2">
      <c r="A575" s="4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x14ac:dyDescent="0.2">
      <c r="A576" s="4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x14ac:dyDescent="0.2">
      <c r="A577" s="4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x14ac:dyDescent="0.2">
      <c r="A578" s="4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x14ac:dyDescent="0.2">
      <c r="A579" s="4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x14ac:dyDescent="0.2">
      <c r="A580" s="4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x14ac:dyDescent="0.2">
      <c r="A581" s="4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x14ac:dyDescent="0.2">
      <c r="A582" s="4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x14ac:dyDescent="0.2">
      <c r="A583" s="4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x14ac:dyDescent="0.2">
      <c r="A584" s="4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x14ac:dyDescent="0.2">
      <c r="A585" s="4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x14ac:dyDescent="0.2">
      <c r="A586" s="4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x14ac:dyDescent="0.2">
      <c r="A587" s="4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x14ac:dyDescent="0.2">
      <c r="A588" s="4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x14ac:dyDescent="0.2">
      <c r="A589" s="4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x14ac:dyDescent="0.2">
      <c r="A590" s="4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x14ac:dyDescent="0.2">
      <c r="A591" s="4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x14ac:dyDescent="0.2">
      <c r="A592" s="4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x14ac:dyDescent="0.2">
      <c r="A593" s="4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x14ac:dyDescent="0.2">
      <c r="A594" s="4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x14ac:dyDescent="0.2">
      <c r="A595" s="4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x14ac:dyDescent="0.2">
      <c r="A596" s="4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x14ac:dyDescent="0.2">
      <c r="A597" s="4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x14ac:dyDescent="0.2">
      <c r="A598" s="4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x14ac:dyDescent="0.2">
      <c r="A599" s="4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x14ac:dyDescent="0.2">
      <c r="A600" s="4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x14ac:dyDescent="0.2">
      <c r="A601" s="4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x14ac:dyDescent="0.2">
      <c r="A602" s="4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x14ac:dyDescent="0.2">
      <c r="A603" s="4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x14ac:dyDescent="0.2">
      <c r="A604" s="4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x14ac:dyDescent="0.2">
      <c r="A605" s="4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x14ac:dyDescent="0.2">
      <c r="A606" s="4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x14ac:dyDescent="0.2">
      <c r="A607" s="4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x14ac:dyDescent="0.2">
      <c r="A608" s="4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x14ac:dyDescent="0.2">
      <c r="A609" s="4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x14ac:dyDescent="0.2">
      <c r="A610" s="4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x14ac:dyDescent="0.2">
      <c r="A611" s="4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x14ac:dyDescent="0.2">
      <c r="A612" s="4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x14ac:dyDescent="0.2">
      <c r="A613" s="4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x14ac:dyDescent="0.2">
      <c r="A614" s="4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x14ac:dyDescent="0.2">
      <c r="A615" s="4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x14ac:dyDescent="0.2">
      <c r="A616" s="4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x14ac:dyDescent="0.2">
      <c r="A617" s="4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x14ac:dyDescent="0.2">
      <c r="A618" s="4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x14ac:dyDescent="0.2">
      <c r="A619" s="4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x14ac:dyDescent="0.2">
      <c r="A620" s="4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x14ac:dyDescent="0.2">
      <c r="A621" s="4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x14ac:dyDescent="0.2">
      <c r="A622" s="4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x14ac:dyDescent="0.2">
      <c r="A623" s="4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x14ac:dyDescent="0.2">
      <c r="A624" s="4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x14ac:dyDescent="0.2">
      <c r="A625" s="4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x14ac:dyDescent="0.2">
      <c r="A626" s="4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x14ac:dyDescent="0.2">
      <c r="A627" s="4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x14ac:dyDescent="0.2">
      <c r="A628" s="4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x14ac:dyDescent="0.2">
      <c r="A629" s="4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x14ac:dyDescent="0.2">
      <c r="A630" s="4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x14ac:dyDescent="0.2">
      <c r="A631" s="4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x14ac:dyDescent="0.2">
      <c r="A632" s="4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x14ac:dyDescent="0.2">
      <c r="A633" s="4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x14ac:dyDescent="0.2">
      <c r="A634" s="4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x14ac:dyDescent="0.2">
      <c r="A635" s="4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x14ac:dyDescent="0.2">
      <c r="A636" s="4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x14ac:dyDescent="0.2">
      <c r="A637" s="4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x14ac:dyDescent="0.2">
      <c r="A638" s="4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x14ac:dyDescent="0.2">
      <c r="A639" s="4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x14ac:dyDescent="0.2">
      <c r="A640" s="4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x14ac:dyDescent="0.2">
      <c r="A641" s="4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x14ac:dyDescent="0.2">
      <c r="A642" s="4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x14ac:dyDescent="0.2">
      <c r="A643" s="4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x14ac:dyDescent="0.2">
      <c r="A644" s="4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x14ac:dyDescent="0.2">
      <c r="A645" s="4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x14ac:dyDescent="0.2">
      <c r="A646" s="4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x14ac:dyDescent="0.2">
      <c r="A647" s="4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x14ac:dyDescent="0.2">
      <c r="A648" s="4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x14ac:dyDescent="0.2">
      <c r="A649" s="4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x14ac:dyDescent="0.2">
      <c r="A650" s="4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x14ac:dyDescent="0.2">
      <c r="A651" s="4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x14ac:dyDescent="0.2">
      <c r="A652" s="4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x14ac:dyDescent="0.2">
      <c r="A653" s="4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x14ac:dyDescent="0.2">
      <c r="A654" s="4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x14ac:dyDescent="0.2">
      <c r="A655" s="4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x14ac:dyDescent="0.2">
      <c r="A656" s="4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x14ac:dyDescent="0.2">
      <c r="A657" s="4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x14ac:dyDescent="0.2">
      <c r="A658" s="4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x14ac:dyDescent="0.2">
      <c r="A659" s="4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x14ac:dyDescent="0.2">
      <c r="A660" s="4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x14ac:dyDescent="0.2">
      <c r="A661" s="4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x14ac:dyDescent="0.2">
      <c r="A662" s="4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x14ac:dyDescent="0.2">
      <c r="A663" s="4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x14ac:dyDescent="0.2">
      <c r="A664" s="4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x14ac:dyDescent="0.2">
      <c r="A665" s="4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x14ac:dyDescent="0.2">
      <c r="A666" s="4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x14ac:dyDescent="0.2">
      <c r="A667" s="4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x14ac:dyDescent="0.2">
      <c r="A668" s="4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x14ac:dyDescent="0.2">
      <c r="A669" s="4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x14ac:dyDescent="0.2">
      <c r="A670" s="4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x14ac:dyDescent="0.2">
      <c r="A671" s="4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x14ac:dyDescent="0.2">
      <c r="A672" s="4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x14ac:dyDescent="0.2">
      <c r="A673" s="4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x14ac:dyDescent="0.2">
      <c r="A674" s="4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x14ac:dyDescent="0.2">
      <c r="A675" s="4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x14ac:dyDescent="0.2">
      <c r="A676" s="4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x14ac:dyDescent="0.2">
      <c r="A677" s="4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x14ac:dyDescent="0.2">
      <c r="A678" s="4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x14ac:dyDescent="0.2">
      <c r="A679" s="4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x14ac:dyDescent="0.2">
      <c r="A680" s="4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x14ac:dyDescent="0.2">
      <c r="A681" s="4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x14ac:dyDescent="0.2">
      <c r="A682" s="4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x14ac:dyDescent="0.2">
      <c r="A683" s="4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x14ac:dyDescent="0.2">
      <c r="A684" s="4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x14ac:dyDescent="0.2">
      <c r="A685" s="4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x14ac:dyDescent="0.2">
      <c r="A686" s="4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x14ac:dyDescent="0.2">
      <c r="A687" s="4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x14ac:dyDescent="0.2">
      <c r="A688" s="4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x14ac:dyDescent="0.2">
      <c r="A689" s="4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x14ac:dyDescent="0.2">
      <c r="A690" s="4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x14ac:dyDescent="0.2">
      <c r="A691" s="4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x14ac:dyDescent="0.2">
      <c r="A692" s="4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x14ac:dyDescent="0.2">
      <c r="A693" s="4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x14ac:dyDescent="0.2">
      <c r="A694" s="4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x14ac:dyDescent="0.2">
      <c r="A695" s="4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x14ac:dyDescent="0.2">
      <c r="A696" s="4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x14ac:dyDescent="0.2">
      <c r="A697" s="4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x14ac:dyDescent="0.2">
      <c r="A698" s="4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x14ac:dyDescent="0.2">
      <c r="A699" s="4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x14ac:dyDescent="0.2">
      <c r="A700" s="4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x14ac:dyDescent="0.2">
      <c r="A701" s="4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x14ac:dyDescent="0.2">
      <c r="A702" s="4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x14ac:dyDescent="0.2">
      <c r="A703" s="4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x14ac:dyDescent="0.2">
      <c r="A704" s="4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x14ac:dyDescent="0.2">
      <c r="A705" s="4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x14ac:dyDescent="0.2">
      <c r="A706" s="4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x14ac:dyDescent="0.2">
      <c r="A707" s="4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x14ac:dyDescent="0.2">
      <c r="A708" s="4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x14ac:dyDescent="0.2">
      <c r="A709" s="4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x14ac:dyDescent="0.2">
      <c r="A710" s="4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x14ac:dyDescent="0.2">
      <c r="A711" s="4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x14ac:dyDescent="0.2">
      <c r="A712" s="4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x14ac:dyDescent="0.2">
      <c r="A713" s="4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x14ac:dyDescent="0.2">
      <c r="A714" s="4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x14ac:dyDescent="0.2">
      <c r="A715" s="4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x14ac:dyDescent="0.2">
      <c r="A716" s="4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x14ac:dyDescent="0.2">
      <c r="A717" s="4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x14ac:dyDescent="0.2">
      <c r="A718" s="4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x14ac:dyDescent="0.2">
      <c r="A719" s="4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x14ac:dyDescent="0.2">
      <c r="A720" s="4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x14ac:dyDescent="0.2">
      <c r="A721" s="4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x14ac:dyDescent="0.2">
      <c r="A722" s="4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x14ac:dyDescent="0.2">
      <c r="A723" s="4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x14ac:dyDescent="0.2">
      <c r="A724" s="4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x14ac:dyDescent="0.2">
      <c r="A725" s="4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x14ac:dyDescent="0.2">
      <c r="A726" s="4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x14ac:dyDescent="0.2">
      <c r="A727" s="4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x14ac:dyDescent="0.2">
      <c r="A728" s="4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x14ac:dyDescent="0.2">
      <c r="A729" s="4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x14ac:dyDescent="0.2">
      <c r="A730" s="4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x14ac:dyDescent="0.2">
      <c r="A731" s="4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x14ac:dyDescent="0.2">
      <c r="A732" s="4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x14ac:dyDescent="0.2">
      <c r="A733" s="4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x14ac:dyDescent="0.2">
      <c r="A734" s="4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x14ac:dyDescent="0.2">
      <c r="A735" s="4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x14ac:dyDescent="0.2">
      <c r="A736" s="4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x14ac:dyDescent="0.2">
      <c r="A737" s="4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x14ac:dyDescent="0.2">
      <c r="A738" s="4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x14ac:dyDescent="0.2">
      <c r="A739" s="4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x14ac:dyDescent="0.2">
      <c r="A740" s="4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x14ac:dyDescent="0.2">
      <c r="A741" s="4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x14ac:dyDescent="0.2">
      <c r="A742" s="4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x14ac:dyDescent="0.2">
      <c r="A743" s="4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x14ac:dyDescent="0.2">
      <c r="A744" s="4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x14ac:dyDescent="0.2">
      <c r="A745" s="4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x14ac:dyDescent="0.2">
      <c r="A746" s="4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x14ac:dyDescent="0.2">
      <c r="A747" s="4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x14ac:dyDescent="0.2">
      <c r="A748" s="4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x14ac:dyDescent="0.2">
      <c r="A749" s="4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x14ac:dyDescent="0.2">
      <c r="A750" s="4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x14ac:dyDescent="0.2">
      <c r="A751" s="4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x14ac:dyDescent="0.2">
      <c r="A752" s="4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x14ac:dyDescent="0.2">
      <c r="A753" s="4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x14ac:dyDescent="0.2">
      <c r="A754" s="4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x14ac:dyDescent="0.2">
      <c r="A755" s="4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x14ac:dyDescent="0.2">
      <c r="A756" s="4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x14ac:dyDescent="0.2">
      <c r="A757" s="4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x14ac:dyDescent="0.2">
      <c r="A758" s="4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x14ac:dyDescent="0.2">
      <c r="A759" s="4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x14ac:dyDescent="0.2">
      <c r="A760" s="4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x14ac:dyDescent="0.2">
      <c r="A761" s="4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x14ac:dyDescent="0.2">
      <c r="A762" s="4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x14ac:dyDescent="0.2">
      <c r="A763" s="4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x14ac:dyDescent="0.2">
      <c r="A764" s="4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x14ac:dyDescent="0.2">
      <c r="A765" s="4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x14ac:dyDescent="0.2">
      <c r="A766" s="4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x14ac:dyDescent="0.2">
      <c r="A767" s="4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x14ac:dyDescent="0.2">
      <c r="A768" s="4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x14ac:dyDescent="0.2">
      <c r="A769" s="4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x14ac:dyDescent="0.2">
      <c r="A770" s="4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x14ac:dyDescent="0.2">
      <c r="A771" s="4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x14ac:dyDescent="0.2">
      <c r="A772" s="4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x14ac:dyDescent="0.2">
      <c r="A773" s="4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x14ac:dyDescent="0.2">
      <c r="A774" s="4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x14ac:dyDescent="0.2">
      <c r="A775" s="4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x14ac:dyDescent="0.2">
      <c r="A776" s="4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x14ac:dyDescent="0.2">
      <c r="A777" s="4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x14ac:dyDescent="0.2">
      <c r="A778" s="4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x14ac:dyDescent="0.2">
      <c r="A779" s="4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x14ac:dyDescent="0.2">
      <c r="A780" s="4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x14ac:dyDescent="0.2">
      <c r="A781" s="4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x14ac:dyDescent="0.2">
      <c r="A782" s="4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x14ac:dyDescent="0.2">
      <c r="A783" s="4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x14ac:dyDescent="0.2">
      <c r="A784" s="4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x14ac:dyDescent="0.2">
      <c r="A785" s="4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x14ac:dyDescent="0.2">
      <c r="A786" s="4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x14ac:dyDescent="0.2">
      <c r="A787" s="4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x14ac:dyDescent="0.2">
      <c r="A788" s="4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x14ac:dyDescent="0.2">
      <c r="A789" s="4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x14ac:dyDescent="0.2">
      <c r="A790" s="4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x14ac:dyDescent="0.2">
      <c r="A791" s="4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x14ac:dyDescent="0.2">
      <c r="A792" s="4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x14ac:dyDescent="0.2">
      <c r="A793" s="4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x14ac:dyDescent="0.2">
      <c r="A794" s="4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x14ac:dyDescent="0.2">
      <c r="A795" s="4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x14ac:dyDescent="0.2">
      <c r="A796" s="4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x14ac:dyDescent="0.2">
      <c r="A797" s="4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x14ac:dyDescent="0.2">
      <c r="A798" s="4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x14ac:dyDescent="0.2">
      <c r="A799" s="4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x14ac:dyDescent="0.2">
      <c r="A800" s="4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x14ac:dyDescent="0.2">
      <c r="A801" s="4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x14ac:dyDescent="0.2">
      <c r="A802" s="4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x14ac:dyDescent="0.2">
      <c r="A803" s="4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x14ac:dyDescent="0.2">
      <c r="A804" s="4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x14ac:dyDescent="0.2">
      <c r="A805" s="4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x14ac:dyDescent="0.2">
      <c r="A806" s="4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x14ac:dyDescent="0.2">
      <c r="A807" s="4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x14ac:dyDescent="0.2">
      <c r="A808" s="4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x14ac:dyDescent="0.2">
      <c r="A809" s="4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x14ac:dyDescent="0.2">
      <c r="A810" s="4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x14ac:dyDescent="0.2">
      <c r="A811" s="4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x14ac:dyDescent="0.2">
      <c r="A812" s="4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x14ac:dyDescent="0.2">
      <c r="A813" s="4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x14ac:dyDescent="0.2">
      <c r="A814" s="4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x14ac:dyDescent="0.2">
      <c r="A815" s="4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x14ac:dyDescent="0.2">
      <c r="A816" s="4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x14ac:dyDescent="0.2">
      <c r="A817" s="4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x14ac:dyDescent="0.2">
      <c r="A818" s="4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x14ac:dyDescent="0.2">
      <c r="A819" s="4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x14ac:dyDescent="0.2">
      <c r="A820" s="4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x14ac:dyDescent="0.2">
      <c r="A821" s="4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x14ac:dyDescent="0.2">
      <c r="A822" s="4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x14ac:dyDescent="0.2">
      <c r="A823" s="4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x14ac:dyDescent="0.2">
      <c r="A824" s="4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x14ac:dyDescent="0.2">
      <c r="A825" s="4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x14ac:dyDescent="0.2">
      <c r="A826" s="4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x14ac:dyDescent="0.2">
      <c r="A827" s="4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x14ac:dyDescent="0.2">
      <c r="A828" s="4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x14ac:dyDescent="0.2">
      <c r="A829" s="4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x14ac:dyDescent="0.2">
      <c r="A830" s="4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x14ac:dyDescent="0.2">
      <c r="A831" s="4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x14ac:dyDescent="0.2">
      <c r="A832" s="4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x14ac:dyDescent="0.2">
      <c r="A833" s="4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x14ac:dyDescent="0.2">
      <c r="A834" s="4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x14ac:dyDescent="0.2">
      <c r="A835" s="4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x14ac:dyDescent="0.2">
      <c r="A836" s="4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x14ac:dyDescent="0.2">
      <c r="A837" s="4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x14ac:dyDescent="0.2">
      <c r="A838" s="4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x14ac:dyDescent="0.2">
      <c r="A839" s="4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x14ac:dyDescent="0.2">
      <c r="A840" s="4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x14ac:dyDescent="0.2">
      <c r="A841" s="4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x14ac:dyDescent="0.2">
      <c r="A842" s="4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x14ac:dyDescent="0.2">
      <c r="A843" s="4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x14ac:dyDescent="0.2">
      <c r="A844" s="4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x14ac:dyDescent="0.2">
      <c r="A845" s="4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x14ac:dyDescent="0.2">
      <c r="A846" s="4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x14ac:dyDescent="0.2">
      <c r="A847" s="4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x14ac:dyDescent="0.2">
      <c r="A848" s="4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x14ac:dyDescent="0.2">
      <c r="A849" s="4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x14ac:dyDescent="0.2">
      <c r="A850" s="4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x14ac:dyDescent="0.2">
      <c r="A851" s="4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x14ac:dyDescent="0.2">
      <c r="A852" s="4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x14ac:dyDescent="0.2">
      <c r="A853" s="4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x14ac:dyDescent="0.2">
      <c r="A854" s="4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x14ac:dyDescent="0.2">
      <c r="A855" s="4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x14ac:dyDescent="0.2">
      <c r="A856" s="4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x14ac:dyDescent="0.2">
      <c r="A857" s="4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x14ac:dyDescent="0.2">
      <c r="A858" s="4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x14ac:dyDescent="0.2">
      <c r="A859" s="4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x14ac:dyDescent="0.2">
      <c r="A860" s="4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x14ac:dyDescent="0.2">
      <c r="A861" s="4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x14ac:dyDescent="0.2">
      <c r="A862" s="4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x14ac:dyDescent="0.2">
      <c r="A863" s="4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x14ac:dyDescent="0.2">
      <c r="A864" s="4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x14ac:dyDescent="0.2">
      <c r="A865" s="4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x14ac:dyDescent="0.2">
      <c r="A866" s="4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x14ac:dyDescent="0.2">
      <c r="A867" s="4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x14ac:dyDescent="0.2">
      <c r="A868" s="4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x14ac:dyDescent="0.2">
      <c r="A869" s="4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x14ac:dyDescent="0.2">
      <c r="A870" s="4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x14ac:dyDescent="0.2">
      <c r="A871" s="4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x14ac:dyDescent="0.2">
      <c r="A872" s="4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x14ac:dyDescent="0.2">
      <c r="A873" s="4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x14ac:dyDescent="0.2">
      <c r="A874" s="4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x14ac:dyDescent="0.2">
      <c r="A875" s="4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x14ac:dyDescent="0.2">
      <c r="A876" s="4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x14ac:dyDescent="0.2">
      <c r="A877" s="4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x14ac:dyDescent="0.2">
      <c r="A878" s="4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x14ac:dyDescent="0.2">
      <c r="A879" s="4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x14ac:dyDescent="0.2">
      <c r="A880" s="4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x14ac:dyDescent="0.2">
      <c r="A881" s="4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x14ac:dyDescent="0.2">
      <c r="A882" s="4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x14ac:dyDescent="0.2">
      <c r="A883" s="4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x14ac:dyDescent="0.2">
      <c r="A884" s="4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x14ac:dyDescent="0.2">
      <c r="A885" s="4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x14ac:dyDescent="0.2">
      <c r="A886" s="4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x14ac:dyDescent="0.2">
      <c r="A887" s="4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x14ac:dyDescent="0.2">
      <c r="A888" s="4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x14ac:dyDescent="0.2">
      <c r="A889" s="4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x14ac:dyDescent="0.2">
      <c r="A890" s="4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x14ac:dyDescent="0.2">
      <c r="A891" s="4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x14ac:dyDescent="0.2">
      <c r="A892" s="4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x14ac:dyDescent="0.2">
      <c r="A893" s="4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x14ac:dyDescent="0.2">
      <c r="A894" s="4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x14ac:dyDescent="0.2">
      <c r="A895" s="4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x14ac:dyDescent="0.2">
      <c r="A896" s="4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x14ac:dyDescent="0.2">
      <c r="A897" s="4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x14ac:dyDescent="0.2">
      <c r="A898" s="4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x14ac:dyDescent="0.2">
      <c r="A899" s="4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x14ac:dyDescent="0.2">
      <c r="A900" s="4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x14ac:dyDescent="0.2">
      <c r="A901" s="4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x14ac:dyDescent="0.2">
      <c r="A902" s="4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x14ac:dyDescent="0.2">
      <c r="A903" s="4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x14ac:dyDescent="0.2">
      <c r="A904" s="4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x14ac:dyDescent="0.2">
      <c r="A905" s="4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x14ac:dyDescent="0.2">
      <c r="A906" s="4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x14ac:dyDescent="0.2">
      <c r="A907" s="4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x14ac:dyDescent="0.2">
      <c r="A908" s="4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x14ac:dyDescent="0.2">
      <c r="A909" s="4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x14ac:dyDescent="0.2">
      <c r="A910" s="4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x14ac:dyDescent="0.2">
      <c r="A911" s="4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x14ac:dyDescent="0.2">
      <c r="A912" s="4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x14ac:dyDescent="0.2">
      <c r="A913" s="4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x14ac:dyDescent="0.2">
      <c r="A914" s="4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x14ac:dyDescent="0.2">
      <c r="A915" s="4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x14ac:dyDescent="0.2">
      <c r="A916" s="4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x14ac:dyDescent="0.2">
      <c r="A917" s="4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x14ac:dyDescent="0.2">
      <c r="A918" s="4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x14ac:dyDescent="0.2">
      <c r="A919" s="4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x14ac:dyDescent="0.2">
      <c r="A920" s="4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x14ac:dyDescent="0.2">
      <c r="A921" s="4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x14ac:dyDescent="0.2">
      <c r="A922" s="4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x14ac:dyDescent="0.2">
      <c r="A923" s="4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x14ac:dyDescent="0.2">
      <c r="A924" s="4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x14ac:dyDescent="0.2">
      <c r="A925" s="4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x14ac:dyDescent="0.2">
      <c r="A926" s="4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x14ac:dyDescent="0.2">
      <c r="A927" s="4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x14ac:dyDescent="0.2">
      <c r="A928" s="4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x14ac:dyDescent="0.2">
      <c r="A929" s="4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x14ac:dyDescent="0.2">
      <c r="A930" s="4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x14ac:dyDescent="0.2">
      <c r="A931" s="4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x14ac:dyDescent="0.2">
      <c r="A932" s="4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x14ac:dyDescent="0.2">
      <c r="A933" s="4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x14ac:dyDescent="0.2">
      <c r="A934" s="4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x14ac:dyDescent="0.2">
      <c r="A935" s="4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x14ac:dyDescent="0.2">
      <c r="A936" s="4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x14ac:dyDescent="0.2">
      <c r="A937" s="4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x14ac:dyDescent="0.2">
      <c r="A938" s="4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x14ac:dyDescent="0.2">
      <c r="A939" s="4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x14ac:dyDescent="0.2">
      <c r="A940" s="4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x14ac:dyDescent="0.2">
      <c r="A941" s="4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x14ac:dyDescent="0.2">
      <c r="A942" s="4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x14ac:dyDescent="0.2">
      <c r="A943" s="4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x14ac:dyDescent="0.2">
      <c r="A944" s="4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x14ac:dyDescent="0.2">
      <c r="A945" s="4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x14ac:dyDescent="0.2">
      <c r="A946" s="4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x14ac:dyDescent="0.2">
      <c r="A947" s="4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x14ac:dyDescent="0.2">
      <c r="A948" s="4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x14ac:dyDescent="0.2">
      <c r="A949" s="4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x14ac:dyDescent="0.2">
      <c r="A950" s="4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x14ac:dyDescent="0.2">
      <c r="A951" s="4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x14ac:dyDescent="0.2">
      <c r="A952" s="4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x14ac:dyDescent="0.2">
      <c r="A953" s="4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x14ac:dyDescent="0.2">
      <c r="A954" s="4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x14ac:dyDescent="0.2">
      <c r="A955" s="4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x14ac:dyDescent="0.2">
      <c r="A956" s="4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x14ac:dyDescent="0.2">
      <c r="A957" s="4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x14ac:dyDescent="0.2">
      <c r="A958" s="4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x14ac:dyDescent="0.2">
      <c r="A959" s="4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x14ac:dyDescent="0.2">
      <c r="A960" s="4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x14ac:dyDescent="0.2">
      <c r="A961" s="4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x14ac:dyDescent="0.2">
      <c r="A962" s="4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x14ac:dyDescent="0.2">
      <c r="A963" s="4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x14ac:dyDescent="0.2">
      <c r="A964" s="4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x14ac:dyDescent="0.2">
      <c r="A965" s="4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x14ac:dyDescent="0.2">
      <c r="A966" s="4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x14ac:dyDescent="0.2">
      <c r="A967" s="4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x14ac:dyDescent="0.2">
      <c r="A968" s="4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x14ac:dyDescent="0.2">
      <c r="A969" s="4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x14ac:dyDescent="0.2">
      <c r="A970" s="4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x14ac:dyDescent="0.2">
      <c r="A971" s="4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x14ac:dyDescent="0.2">
      <c r="A972" s="4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x14ac:dyDescent="0.2">
      <c r="A973" s="4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x14ac:dyDescent="0.2">
      <c r="A974" s="4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x14ac:dyDescent="0.2">
      <c r="A975" s="4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x14ac:dyDescent="0.2">
      <c r="A976" s="4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x14ac:dyDescent="0.2">
      <c r="A977" s="4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x14ac:dyDescent="0.2">
      <c r="A978" s="4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x14ac:dyDescent="0.2">
      <c r="A979" s="4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x14ac:dyDescent="0.2">
      <c r="A980" s="4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x14ac:dyDescent="0.2">
      <c r="A981" s="4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x14ac:dyDescent="0.2">
      <c r="A982" s="4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x14ac:dyDescent="0.2">
      <c r="A983" s="4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x14ac:dyDescent="0.2">
      <c r="A984" s="4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x14ac:dyDescent="0.2">
      <c r="A985" s="4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x14ac:dyDescent="0.2">
      <c r="A986" s="4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x14ac:dyDescent="0.2">
      <c r="A987" s="4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x14ac:dyDescent="0.2">
      <c r="A988" s="4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x14ac:dyDescent="0.2">
      <c r="A989" s="4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x14ac:dyDescent="0.2">
      <c r="A990" s="4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x14ac:dyDescent="0.2">
      <c r="A991" s="4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x14ac:dyDescent="0.2">
      <c r="A992" s="4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x14ac:dyDescent="0.2">
      <c r="A993" s="4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x14ac:dyDescent="0.2">
      <c r="A994" s="4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x14ac:dyDescent="0.2">
      <c r="A995" s="4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x14ac:dyDescent="0.2">
      <c r="A996" s="4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x14ac:dyDescent="0.2">
      <c r="A997" s="4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x14ac:dyDescent="0.2">
      <c r="A998" s="4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x14ac:dyDescent="0.2">
      <c r="A999" s="4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x14ac:dyDescent="0.2">
      <c r="A1000" s="4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x14ac:dyDescent="0.2">
      <c r="A1001" s="4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x14ac:dyDescent="0.2">
      <c r="A1002" s="4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x14ac:dyDescent="0.2">
      <c r="A1003" s="4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x14ac:dyDescent="0.2">
      <c r="A1004" s="4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x14ac:dyDescent="0.2">
      <c r="A1005" s="4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spans="1:26" x14ac:dyDescent="0.2">
      <c r="A1006" s="4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spans="1:26" x14ac:dyDescent="0.2">
      <c r="A1007" s="4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spans="1:26" x14ac:dyDescent="0.2">
      <c r="A1008" s="4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spans="1:26" x14ac:dyDescent="0.2">
      <c r="A1009" s="4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spans="1:26" x14ac:dyDescent="0.2">
      <c r="A1010" s="4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spans="1:26" x14ac:dyDescent="0.2">
      <c r="A1011" s="4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spans="1:26" x14ac:dyDescent="0.2">
      <c r="A1012" s="4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spans="1:26" x14ac:dyDescent="0.2">
      <c r="A1013" s="4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spans="1:26" x14ac:dyDescent="0.2">
      <c r="A1014" s="4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spans="1:26" x14ac:dyDescent="0.2">
      <c r="A1015" s="4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</sheetData>
  <mergeCells count="10">
    <mergeCell ref="A64:A66"/>
    <mergeCell ref="A68:A73"/>
    <mergeCell ref="A79:A81"/>
    <mergeCell ref="A1:C1"/>
    <mergeCell ref="A4:A11"/>
    <mergeCell ref="A13:A24"/>
    <mergeCell ref="A26:A30"/>
    <mergeCell ref="A32:A39"/>
    <mergeCell ref="A41:A48"/>
    <mergeCell ref="A51:A61"/>
  </mergeCells>
  <hyperlinks>
    <hyperlink ref="I34" r:id="rId1" xr:uid="{00000000-0004-0000-0200-000000000000}"/>
    <hyperlink ref="E4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15"/>
  <sheetViews>
    <sheetView workbookViewId="0"/>
  </sheetViews>
  <sheetFormatPr defaultColWidth="12.5703125" defaultRowHeight="15.75" customHeight="1" x14ac:dyDescent="0.2"/>
  <cols>
    <col min="1" max="1" width="20.7109375" customWidth="1"/>
    <col min="2" max="2" width="18" customWidth="1"/>
    <col min="3" max="3" width="25.140625" customWidth="1"/>
    <col min="5" max="5" width="26.28515625" customWidth="1"/>
    <col min="6" max="6" width="23.42578125" customWidth="1"/>
  </cols>
  <sheetData>
    <row r="1" spans="1:26" x14ac:dyDescent="0.2">
      <c r="A1" s="17" t="s">
        <v>0</v>
      </c>
      <c r="B1" s="16"/>
      <c r="C1" s="16"/>
      <c r="D1" s="1"/>
      <c r="E1" s="2" t="s"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4"/>
      <c r="B3" s="5" t="s">
        <v>3</v>
      </c>
      <c r="C3" s="5" t="s">
        <v>4</v>
      </c>
      <c r="D3" s="6" t="s">
        <v>204</v>
      </c>
      <c r="E3" s="5" t="s">
        <v>6</v>
      </c>
      <c r="F3" s="5" t="s">
        <v>7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18" t="s">
        <v>8</v>
      </c>
      <c r="B4" s="8" t="s">
        <v>9</v>
      </c>
      <c r="C4" s="8" t="s">
        <v>10</v>
      </c>
      <c r="D4" s="8">
        <v>800</v>
      </c>
      <c r="E4" s="8"/>
      <c r="F4" s="9" t="s">
        <v>176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2">
      <c r="A5" s="16"/>
      <c r="B5" s="8" t="s">
        <v>12</v>
      </c>
      <c r="C5" s="8" t="s">
        <v>13</v>
      </c>
      <c r="D5" s="8">
        <v>300</v>
      </c>
      <c r="E5" s="8" t="s">
        <v>19</v>
      </c>
      <c r="F5" s="9" t="s">
        <v>15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">
      <c r="A6" s="16"/>
      <c r="B6" s="8" t="s">
        <v>16</v>
      </c>
      <c r="C6" s="8" t="s">
        <v>13</v>
      </c>
      <c r="D6" s="8">
        <v>800</v>
      </c>
      <c r="E6" s="8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">
      <c r="A7" s="16"/>
      <c r="B7" s="8" t="s">
        <v>17</v>
      </c>
      <c r="C7" s="8" t="s">
        <v>13</v>
      </c>
      <c r="D7" s="8">
        <v>800</v>
      </c>
      <c r="E7" s="8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2">
      <c r="A8" s="16"/>
      <c r="B8" s="8" t="s">
        <v>18</v>
      </c>
      <c r="C8" s="8" t="s">
        <v>13</v>
      </c>
      <c r="D8" s="8">
        <v>1000</v>
      </c>
      <c r="E8" s="8" t="s">
        <v>19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">
      <c r="A9" s="16"/>
      <c r="B9" s="8" t="s">
        <v>20</v>
      </c>
      <c r="C9" s="10"/>
      <c r="D9" s="8" t="s">
        <v>21</v>
      </c>
      <c r="E9" s="8"/>
      <c r="F9" s="9"/>
      <c r="G9" s="8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">
      <c r="A10" s="16"/>
      <c r="B10" s="8" t="s">
        <v>22</v>
      </c>
      <c r="C10" s="10"/>
      <c r="D10" s="8" t="s">
        <v>23</v>
      </c>
      <c r="E10" s="8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">
      <c r="A11" s="16"/>
      <c r="B11" s="8" t="s">
        <v>24</v>
      </c>
      <c r="C11" s="10"/>
      <c r="D11" s="8" t="s">
        <v>25</v>
      </c>
      <c r="E11" s="8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">
      <c r="A12" s="4"/>
      <c r="B12" s="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">
      <c r="A13" s="15" t="s">
        <v>26</v>
      </c>
      <c r="B13" s="8" t="s">
        <v>27</v>
      </c>
      <c r="C13" s="10"/>
      <c r="D13" s="8">
        <v>3.2</v>
      </c>
      <c r="E13" s="8"/>
      <c r="F13" s="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">
      <c r="A14" s="16"/>
      <c r="B14" s="8" t="s">
        <v>29</v>
      </c>
      <c r="C14" s="8" t="s">
        <v>30</v>
      </c>
      <c r="D14" s="8">
        <v>268</v>
      </c>
      <c r="E14" s="8" t="s">
        <v>31</v>
      </c>
      <c r="F14" s="8" t="s">
        <v>32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">
      <c r="A15" s="16"/>
      <c r="B15" s="8" t="s">
        <v>33</v>
      </c>
      <c r="C15" s="8" t="s">
        <v>34</v>
      </c>
      <c r="D15" s="8">
        <v>8133</v>
      </c>
      <c r="E15" s="8" t="s">
        <v>31</v>
      </c>
      <c r="F15" s="8" t="s">
        <v>32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">
      <c r="A16" s="16"/>
      <c r="B16" s="9" t="s">
        <v>184</v>
      </c>
      <c r="C16" s="8" t="s">
        <v>36</v>
      </c>
      <c r="D16" s="10">
        <f>D4/(D14)</f>
        <v>2.9850746268656718</v>
      </c>
      <c r="E16" s="8"/>
      <c r="F16" s="8" t="s">
        <v>37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">
      <c r="A17" s="16"/>
      <c r="B17" s="9" t="s">
        <v>43</v>
      </c>
      <c r="C17" s="8" t="s">
        <v>34</v>
      </c>
      <c r="D17" s="8">
        <v>3919</v>
      </c>
      <c r="E17" s="8"/>
      <c r="F17" s="8" t="s">
        <v>32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">
      <c r="A18" s="16"/>
      <c r="B18" s="8" t="s">
        <v>44</v>
      </c>
      <c r="C18" s="8" t="s">
        <v>45</v>
      </c>
      <c r="D18" s="8">
        <v>5.8999999999999997E-2</v>
      </c>
      <c r="E18" s="8"/>
      <c r="F18" s="8" t="s">
        <v>32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">
      <c r="A19" s="16"/>
      <c r="B19" s="8" t="s">
        <v>46</v>
      </c>
      <c r="C19" s="8" t="s">
        <v>47</v>
      </c>
      <c r="D19" s="8">
        <f>D16/(D17*D18)*12^2</f>
        <v>1.8590471724828488</v>
      </c>
      <c r="E19" s="8"/>
      <c r="F19" s="8"/>
      <c r="G19" s="8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">
      <c r="A20" s="16"/>
      <c r="B20" s="8" t="s">
        <v>48</v>
      </c>
      <c r="C20" s="8" t="s">
        <v>49</v>
      </c>
      <c r="D20" s="8">
        <f>SQRT(D19/PI())</f>
        <v>0.76925489526119584</v>
      </c>
      <c r="E20" s="8"/>
      <c r="F20" s="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">
      <c r="A21" s="16"/>
      <c r="B21" s="8" t="s">
        <v>51</v>
      </c>
      <c r="C21" s="10"/>
      <c r="D21" s="8">
        <v>4.0762</v>
      </c>
      <c r="E21" s="8" t="s">
        <v>31</v>
      </c>
      <c r="F21" s="8" t="s">
        <v>32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">
      <c r="A22" s="16"/>
      <c r="B22" s="9" t="s">
        <v>52</v>
      </c>
      <c r="C22" s="8" t="s">
        <v>47</v>
      </c>
      <c r="D22" s="8">
        <f>D19*D21</f>
        <v>7.5778480844745886</v>
      </c>
      <c r="E22" s="8"/>
      <c r="F22" s="8" t="s">
        <v>53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">
      <c r="A23" s="16"/>
      <c r="B23" s="9" t="s">
        <v>54</v>
      </c>
      <c r="C23" s="8" t="s">
        <v>49</v>
      </c>
      <c r="D23" s="8">
        <f>SQRT(D22/PI())</f>
        <v>1.5530949620957382</v>
      </c>
      <c r="E23" s="8"/>
      <c r="F23" s="8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">
      <c r="A24" s="16"/>
      <c r="B24" s="8" t="s">
        <v>56</v>
      </c>
      <c r="C24" s="8" t="s">
        <v>57</v>
      </c>
      <c r="D24" s="8">
        <v>6066</v>
      </c>
      <c r="E24" s="8" t="s">
        <v>19</v>
      </c>
      <c r="F24" s="8" t="s">
        <v>32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">
      <c r="A25" s="4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">
      <c r="A26" s="15" t="s">
        <v>60</v>
      </c>
      <c r="B26" s="8" t="s">
        <v>61</v>
      </c>
      <c r="C26" s="8" t="s">
        <v>30</v>
      </c>
      <c r="D26" s="8">
        <v>4</v>
      </c>
      <c r="E26" s="8"/>
      <c r="F26" s="8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">
      <c r="A27" s="16"/>
      <c r="B27" s="8" t="s">
        <v>63</v>
      </c>
      <c r="C27" s="8" t="s">
        <v>64</v>
      </c>
      <c r="D27" s="8">
        <f>D26*D16</f>
        <v>11.940298507462687</v>
      </c>
      <c r="E27" s="8" t="s">
        <v>65</v>
      </c>
      <c r="F27" s="8" t="s">
        <v>202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">
      <c r="A28" s="16"/>
      <c r="B28" s="8" t="s">
        <v>67</v>
      </c>
      <c r="C28" s="10"/>
      <c r="D28" s="8">
        <v>1.5</v>
      </c>
      <c r="E28" s="8"/>
      <c r="F28" s="8" t="s">
        <v>68</v>
      </c>
      <c r="G28" s="8" t="s">
        <v>69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">
      <c r="A29" s="16"/>
      <c r="B29" s="8" t="s">
        <v>70</v>
      </c>
      <c r="C29" s="8" t="s">
        <v>49</v>
      </c>
      <c r="D29" s="8">
        <v>5</v>
      </c>
      <c r="E29" s="8" t="s">
        <v>19</v>
      </c>
      <c r="F29" s="8" t="s">
        <v>71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">
      <c r="A30" s="16"/>
      <c r="B30" s="8" t="s">
        <v>73</v>
      </c>
      <c r="C30" s="8" t="s">
        <v>74</v>
      </c>
      <c r="D30" s="8">
        <f>(D29/12/2)^2*PI()</f>
        <v>0.13635384781205701</v>
      </c>
      <c r="E30" s="8"/>
      <c r="F30" s="8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">
      <c r="A31" s="4"/>
      <c r="B31" s="8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">
      <c r="A32" s="15" t="s">
        <v>22</v>
      </c>
      <c r="B32" s="8" t="s">
        <v>75</v>
      </c>
      <c r="C32" s="8" t="s">
        <v>64</v>
      </c>
      <c r="D32" s="10">
        <f>D41*D13</f>
        <v>9.0973702914001429</v>
      </c>
      <c r="E32" s="8" t="s">
        <v>76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">
      <c r="A33" s="16"/>
      <c r="B33" s="8" t="s">
        <v>77</v>
      </c>
      <c r="C33" s="8" t="s">
        <v>78</v>
      </c>
      <c r="D33" s="8">
        <v>90.19</v>
      </c>
      <c r="E33" s="8"/>
      <c r="F33" s="8" t="s">
        <v>79</v>
      </c>
      <c r="G33" s="8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">
      <c r="A34" s="16"/>
      <c r="B34" s="8" t="s">
        <v>80</v>
      </c>
      <c r="C34" s="8" t="s">
        <v>45</v>
      </c>
      <c r="D34" s="8">
        <v>71.230303000000006</v>
      </c>
      <c r="E34" s="8"/>
      <c r="F34" s="8" t="s">
        <v>81</v>
      </c>
      <c r="G34" s="10"/>
      <c r="H34" s="10"/>
      <c r="I34" s="11" t="s">
        <v>82</v>
      </c>
      <c r="J34" s="8" t="s">
        <v>83</v>
      </c>
      <c r="K34" s="8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">
      <c r="A35" s="16"/>
      <c r="B35" s="8" t="s">
        <v>84</v>
      </c>
      <c r="C35" s="8" t="s">
        <v>85</v>
      </c>
      <c r="D35" s="10">
        <f>D32/D34</f>
        <v>0.12771769750017969</v>
      </c>
      <c r="E35" s="8" t="s">
        <v>86</v>
      </c>
      <c r="F35" s="10"/>
      <c r="G35" s="10"/>
      <c r="H35" s="10"/>
      <c r="I35" s="8" t="s">
        <v>87</v>
      </c>
      <c r="J35" s="8">
        <v>40000</v>
      </c>
      <c r="K35" s="8" t="s">
        <v>13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">
      <c r="A36" s="16"/>
      <c r="B36" s="8" t="s">
        <v>88</v>
      </c>
      <c r="C36" s="8" t="s">
        <v>89</v>
      </c>
      <c r="D36" s="10">
        <f>D35/(D30)</f>
        <v>0.93666368459377158</v>
      </c>
      <c r="E36" s="8" t="s">
        <v>90</v>
      </c>
      <c r="F36" s="10"/>
      <c r="G36" s="10"/>
      <c r="H36" s="10"/>
      <c r="I36" s="8" t="s">
        <v>80</v>
      </c>
      <c r="J36" s="12">
        <f>0.0975*12^3</f>
        <v>168.48000000000002</v>
      </c>
      <c r="K36" s="8" t="s">
        <v>45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">
      <c r="A37" s="16"/>
      <c r="B37" s="8" t="s">
        <v>91</v>
      </c>
      <c r="C37" s="8" t="s">
        <v>13</v>
      </c>
      <c r="D37" s="10">
        <f>J35/D28</f>
        <v>26666.666666666668</v>
      </c>
      <c r="E37" s="8" t="s">
        <v>92</v>
      </c>
      <c r="F37" s="8" t="s">
        <v>93</v>
      </c>
      <c r="G37" s="10"/>
      <c r="H37" s="10"/>
      <c r="I37" s="8"/>
      <c r="J37" s="8"/>
      <c r="K37" s="8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">
      <c r="A38" s="16"/>
      <c r="B38" s="8" t="s">
        <v>94</v>
      </c>
      <c r="C38" s="8" t="s">
        <v>49</v>
      </c>
      <c r="D38" s="10">
        <f>D6*(D29/2)/D37</f>
        <v>7.4999999999999997E-2</v>
      </c>
      <c r="E38" s="8" t="s">
        <v>95</v>
      </c>
      <c r="F38" s="8" t="s">
        <v>96</v>
      </c>
      <c r="G38" s="8"/>
      <c r="H38" s="10"/>
      <c r="I38" s="13" t="s">
        <v>97</v>
      </c>
      <c r="J38" s="8">
        <v>304</v>
      </c>
      <c r="K38" s="8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">
      <c r="A39" s="16"/>
      <c r="B39" s="8" t="s">
        <v>98</v>
      </c>
      <c r="C39" s="8" t="s">
        <v>64</v>
      </c>
      <c r="D39" s="10">
        <f>(PI()*(D29/2+D38)^2- PI()*(D29/2)^2)/144*D36*J36</f>
        <v>1.3104387503971671</v>
      </c>
      <c r="E39" s="8" t="s">
        <v>99</v>
      </c>
      <c r="F39" s="10"/>
      <c r="G39" s="10"/>
      <c r="H39" s="10"/>
      <c r="I39" s="8" t="s">
        <v>87</v>
      </c>
      <c r="J39" s="8"/>
      <c r="K39" s="8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">
      <c r="A40" s="4"/>
      <c r="B40" s="10"/>
      <c r="C40" s="10"/>
      <c r="D40" s="10"/>
      <c r="E40" s="10"/>
      <c r="F40" s="10"/>
      <c r="G40" s="10"/>
      <c r="H40" s="10"/>
      <c r="I40" s="8" t="s">
        <v>80</v>
      </c>
      <c r="J40" s="8">
        <v>494.20800000000003</v>
      </c>
      <c r="K40" s="8" t="s">
        <v>45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">
      <c r="A41" s="15" t="s">
        <v>20</v>
      </c>
      <c r="B41" s="8" t="s">
        <v>100</v>
      </c>
      <c r="C41" s="8" t="s">
        <v>64</v>
      </c>
      <c r="D41" s="10">
        <f>D27/(D13+1)*1</f>
        <v>2.8429282160625444</v>
      </c>
      <c r="E41" s="8" t="s">
        <v>101</v>
      </c>
      <c r="F41" s="10"/>
      <c r="G41" s="10"/>
      <c r="H41" s="10"/>
      <c r="I41" s="8" t="s">
        <v>102</v>
      </c>
      <c r="J41" s="8" t="s">
        <v>103</v>
      </c>
      <c r="K41" s="8" t="s">
        <v>57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">
      <c r="A42" s="16"/>
      <c r="B42" s="8" t="s">
        <v>77</v>
      </c>
      <c r="C42" s="8" t="s">
        <v>78</v>
      </c>
      <c r="D42" s="8">
        <v>112</v>
      </c>
      <c r="E42" s="8"/>
      <c r="F42" s="8" t="s">
        <v>104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">
      <c r="A43" s="16"/>
      <c r="B43" s="8" t="s">
        <v>80</v>
      </c>
      <c r="C43" s="8" t="s">
        <v>45</v>
      </c>
      <c r="D43" s="8">
        <f>26.48*16.04/16.02</f>
        <v>26.513058676654182</v>
      </c>
      <c r="E43" s="13" t="s">
        <v>205</v>
      </c>
      <c r="F43" s="8" t="s">
        <v>105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">
      <c r="A44" s="16"/>
      <c r="B44" s="8" t="s">
        <v>84</v>
      </c>
      <c r="C44" s="8" t="s">
        <v>85</v>
      </c>
      <c r="D44" s="10">
        <f>D41/D43</f>
        <v>0.10722747046027765</v>
      </c>
      <c r="E44" s="8" t="s">
        <v>106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">
      <c r="A45" s="16"/>
      <c r="B45" s="8" t="s">
        <v>88</v>
      </c>
      <c r="C45" s="8" t="s">
        <v>89</v>
      </c>
      <c r="D45" s="10">
        <f>D44/D30</f>
        <v>0.78639123267041489</v>
      </c>
      <c r="E45" s="8" t="s">
        <v>107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">
      <c r="A46" s="16"/>
      <c r="B46" s="8" t="s">
        <v>91</v>
      </c>
      <c r="C46" s="8" t="s">
        <v>13</v>
      </c>
      <c r="D46" s="10">
        <f>J35/D28</f>
        <v>26666.666666666668</v>
      </c>
      <c r="E46" s="8" t="s">
        <v>92</v>
      </c>
      <c r="F46" s="8" t="s">
        <v>108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">
      <c r="A47" s="16"/>
      <c r="B47" s="8" t="s">
        <v>94</v>
      </c>
      <c r="C47" s="8" t="s">
        <v>49</v>
      </c>
      <c r="D47" s="10">
        <f>(D7*(D29/2))/D46</f>
        <v>7.4999999999999997E-2</v>
      </c>
      <c r="E47" s="8" t="s">
        <v>95</v>
      </c>
      <c r="F47" s="8" t="s">
        <v>96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">
      <c r="A48" s="16"/>
      <c r="B48" s="8" t="s">
        <v>98</v>
      </c>
      <c r="C48" s="8" t="s">
        <v>64</v>
      </c>
      <c r="D48" s="10">
        <f>(PI()*(D29/2+D47)^2- PI()*(D29/2)^2)/144*D45*J36</f>
        <v>1.1002001691896905</v>
      </c>
      <c r="E48" s="8" t="s">
        <v>99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">
      <c r="A49" s="4"/>
      <c r="B49" s="8"/>
      <c r="C49" s="8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">
      <c r="A50" s="4"/>
      <c r="B50" s="14" t="s">
        <v>24</v>
      </c>
      <c r="C50" s="8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">
      <c r="A51" s="15" t="s">
        <v>24</v>
      </c>
      <c r="B51" s="8" t="s">
        <v>109</v>
      </c>
      <c r="C51" s="8" t="s">
        <v>64</v>
      </c>
      <c r="D51" s="10">
        <f>D54*D57</f>
        <v>0.29254235262892198</v>
      </c>
      <c r="E51" s="8" t="s">
        <v>110</v>
      </c>
      <c r="F51" s="8" t="s">
        <v>111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">
      <c r="A52" s="16"/>
      <c r="B52" s="8" t="s">
        <v>77</v>
      </c>
      <c r="C52" s="8" t="s">
        <v>78</v>
      </c>
      <c r="D52" s="8">
        <v>293.14999999999998</v>
      </c>
      <c r="E52" s="8"/>
      <c r="F52" s="8" t="s">
        <v>112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">
      <c r="A53" s="16"/>
      <c r="B53" s="8" t="s">
        <v>113</v>
      </c>
      <c r="C53" s="8" t="s">
        <v>13</v>
      </c>
      <c r="D53" s="8">
        <v>900</v>
      </c>
      <c r="E53" s="8" t="s">
        <v>19</v>
      </c>
      <c r="F53" s="8" t="s">
        <v>114</v>
      </c>
      <c r="G53" s="10"/>
      <c r="H53" s="10"/>
      <c r="I53" s="10"/>
      <c r="J53" s="10"/>
      <c r="K53" s="10"/>
      <c r="L53" s="8" t="s">
        <v>115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">
      <c r="A54" s="16"/>
      <c r="B54" s="8" t="s">
        <v>116</v>
      </c>
      <c r="C54" s="8" t="s">
        <v>45</v>
      </c>
      <c r="D54" s="8">
        <v>1.0105</v>
      </c>
      <c r="E54" s="8" t="s">
        <v>19</v>
      </c>
      <c r="F54" s="8" t="s">
        <v>117</v>
      </c>
      <c r="G54" s="10"/>
      <c r="H54" s="10"/>
      <c r="I54" s="8" t="s">
        <v>118</v>
      </c>
      <c r="J54" s="8">
        <f>(14*16.04*0.00220462*453.59)/(10.731577089016 +D52*1.8)</f>
        <v>0.41708377015047426</v>
      </c>
      <c r="K54" s="8" t="s">
        <v>119</v>
      </c>
      <c r="L54" s="8">
        <v>1.1143391000000001E-2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2">
      <c r="A55" s="16"/>
      <c r="B55" s="8" t="s">
        <v>120</v>
      </c>
      <c r="C55" s="8" t="s">
        <v>45</v>
      </c>
      <c r="D55" s="8">
        <v>0.61792999999999998</v>
      </c>
      <c r="E55" s="8" t="s">
        <v>19</v>
      </c>
      <c r="F55" s="8" t="s">
        <v>121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">
      <c r="A56" s="16"/>
      <c r="B56" s="8" t="s">
        <v>122</v>
      </c>
      <c r="C56" s="8" t="s">
        <v>45</v>
      </c>
      <c r="D56" s="8">
        <v>0.48372999999999999</v>
      </c>
      <c r="E56" s="8" t="s">
        <v>19</v>
      </c>
      <c r="F56" s="8" t="s">
        <v>123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">
      <c r="A57" s="16"/>
      <c r="B57" s="8" t="s">
        <v>84</v>
      </c>
      <c r="C57" s="8" t="s">
        <v>85</v>
      </c>
      <c r="D57" s="10">
        <f>(D44+D35)*D56/(D54-D55)</f>
        <v>0.28950257558527659</v>
      </c>
      <c r="E57" s="8" t="s">
        <v>124</v>
      </c>
      <c r="F57" s="8" t="s">
        <v>125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">
      <c r="A58" s="16"/>
      <c r="B58" s="8" t="s">
        <v>88</v>
      </c>
      <c r="C58" s="8" t="s">
        <v>89</v>
      </c>
      <c r="D58" s="10">
        <f>D57/D30</f>
        <v>2.1231712946180421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2">
      <c r="A59" s="16"/>
      <c r="B59" s="8" t="s">
        <v>126</v>
      </c>
      <c r="C59" s="8" t="s">
        <v>13</v>
      </c>
      <c r="D59" s="10">
        <f>J35/D28</f>
        <v>26666.666666666668</v>
      </c>
      <c r="E59" s="8" t="s">
        <v>92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">
      <c r="A60" s="16"/>
      <c r="B60" s="8" t="s">
        <v>94</v>
      </c>
      <c r="C60" s="8" t="s">
        <v>49</v>
      </c>
      <c r="D60" s="8">
        <f>D8*(D29/2)/D59</f>
        <v>9.375E-2</v>
      </c>
      <c r="E60" s="8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">
      <c r="A61" s="16"/>
      <c r="B61" s="8" t="s">
        <v>98</v>
      </c>
      <c r="C61" s="8" t="s">
        <v>64</v>
      </c>
      <c r="D61" s="8">
        <f>(PI()*(D29/2+D60)^2- PI()*(D29/2)^2)/144*D58*J36</f>
        <v>3.7267449428160959</v>
      </c>
      <c r="E61" s="9" t="s">
        <v>99</v>
      </c>
      <c r="F61" s="8" t="s">
        <v>127</v>
      </c>
      <c r="G61" s="8" t="s">
        <v>128</v>
      </c>
      <c r="H61" s="8" t="s">
        <v>129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">
      <c r="A62" s="4"/>
      <c r="B62" s="10"/>
      <c r="C62" s="10"/>
      <c r="D62" s="8"/>
      <c r="E62" s="8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">
      <c r="A63" s="4"/>
      <c r="B63" s="14" t="s">
        <v>130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2">
      <c r="A64" s="15" t="s">
        <v>130</v>
      </c>
      <c r="B64" s="8" t="s">
        <v>84</v>
      </c>
      <c r="C64" s="8" t="s">
        <v>85</v>
      </c>
      <c r="D64" s="10">
        <f>D65*((D30))</f>
        <v>0.13635384781205701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">
      <c r="A65" s="16"/>
      <c r="B65" s="8" t="s">
        <v>88</v>
      </c>
      <c r="C65" s="8" t="s">
        <v>89</v>
      </c>
      <c r="D65" s="8">
        <v>1</v>
      </c>
      <c r="E65" s="8" t="s">
        <v>131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">
      <c r="A66" s="16"/>
      <c r="B66" s="8" t="s">
        <v>132</v>
      </c>
      <c r="C66" s="8" t="s">
        <v>64</v>
      </c>
      <c r="D66" s="10">
        <f>D64*0.1*J40</f>
        <v>6.7387162419501072</v>
      </c>
      <c r="E66" s="8"/>
      <c r="F66" s="8" t="s">
        <v>133</v>
      </c>
      <c r="G66" s="8" t="s">
        <v>135</v>
      </c>
      <c r="H66" s="8" t="s">
        <v>136</v>
      </c>
      <c r="I66" s="8" t="s">
        <v>137</v>
      </c>
      <c r="J66" s="8" t="s">
        <v>138</v>
      </c>
      <c r="K66" s="8" t="s">
        <v>139</v>
      </c>
      <c r="L66" s="8" t="s">
        <v>140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">
      <c r="A67" s="4"/>
      <c r="B67" s="8"/>
      <c r="C67" s="10"/>
      <c r="D67" s="10"/>
      <c r="E67" s="10"/>
      <c r="F67" s="10"/>
      <c r="G67" s="10"/>
      <c r="H67" s="10"/>
      <c r="I67" s="10"/>
      <c r="J67" s="8" t="s">
        <v>141</v>
      </c>
      <c r="K67" s="8" t="s">
        <v>142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">
      <c r="A68" s="15" t="s">
        <v>143</v>
      </c>
      <c r="B68" s="8" t="s">
        <v>144</v>
      </c>
      <c r="C68" s="8" t="s">
        <v>89</v>
      </c>
      <c r="D68" s="8">
        <f>15/12</f>
        <v>1.25</v>
      </c>
      <c r="E68" s="8" t="s">
        <v>145</v>
      </c>
      <c r="F68" s="10"/>
      <c r="G68" s="10"/>
      <c r="H68" s="10"/>
      <c r="I68" s="10"/>
      <c r="J68" s="10"/>
      <c r="K68" s="8" t="s">
        <v>146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">
      <c r="A69" s="16"/>
      <c r="B69" s="8" t="s">
        <v>147</v>
      </c>
      <c r="C69" s="8" t="s">
        <v>89</v>
      </c>
      <c r="D69" s="8">
        <f>10/12</f>
        <v>0.83333333333333337</v>
      </c>
      <c r="E69" s="8" t="s">
        <v>145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">
      <c r="A70" s="16"/>
      <c r="B70" s="8" t="s">
        <v>148</v>
      </c>
      <c r="C70" s="8" t="s">
        <v>89</v>
      </c>
      <c r="D70" s="10">
        <f>D69+D68+D65+D58+D45+D36</f>
        <v>6.9295595452155609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">
      <c r="A71" s="16"/>
      <c r="B71" s="8" t="s">
        <v>149</v>
      </c>
      <c r="C71" s="8" t="s">
        <v>64</v>
      </c>
      <c r="D71" s="10">
        <f>1.40625+0.9375+2.2+1</f>
        <v>5.5437500000000002</v>
      </c>
      <c r="E71" s="8" t="s">
        <v>150</v>
      </c>
      <c r="F71" s="8" t="s">
        <v>151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">
      <c r="A72" s="16"/>
      <c r="B72" s="8" t="s">
        <v>152</v>
      </c>
      <c r="C72" s="8" t="s">
        <v>64</v>
      </c>
      <c r="D72" s="10">
        <f>D30*D60*J36+D30*0.05*J36*4</f>
        <v>6.7482882820665147</v>
      </c>
      <c r="E72" s="8" t="s">
        <v>153</v>
      </c>
      <c r="F72" s="8" t="s">
        <v>154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">
      <c r="A73" s="16"/>
      <c r="B73" s="8" t="s">
        <v>155</v>
      </c>
      <c r="C73" s="8" t="s">
        <v>64</v>
      </c>
      <c r="D73" s="10">
        <f>D71+D66+5+D48+D39+D27+D72+C85</f>
        <v>58.381691951066173</v>
      </c>
      <c r="E73" s="8" t="s">
        <v>156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">
      <c r="A74" s="6"/>
      <c r="B74" s="8" t="s">
        <v>157</v>
      </c>
      <c r="C74" s="8"/>
      <c r="D74" s="10">
        <f>D27</f>
        <v>11.940298507462687</v>
      </c>
      <c r="E74" s="8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">
      <c r="A75" s="6"/>
      <c r="B75" s="8" t="s">
        <v>158</v>
      </c>
      <c r="C75" s="8"/>
      <c r="D75" s="10">
        <f>D73-D74</f>
        <v>46.441393443603488</v>
      </c>
      <c r="E75" s="8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">
      <c r="A76" s="6"/>
      <c r="B76" s="8" t="s">
        <v>159</v>
      </c>
      <c r="C76" s="8"/>
      <c r="D76" s="10">
        <f>1+D74/D75</f>
        <v>1.2571046564733785</v>
      </c>
      <c r="E76" s="8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">
      <c r="A77" s="6"/>
      <c r="B77" s="8" t="s">
        <v>160</v>
      </c>
      <c r="C77" s="8"/>
      <c r="D77" s="10">
        <f>D15*LN(D76)</f>
        <v>1860.9213681822823</v>
      </c>
      <c r="E77" s="8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2">
      <c r="A78" s="4"/>
      <c r="B78" s="8"/>
      <c r="C78" s="10"/>
      <c r="D78" s="8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2">
      <c r="A79" s="15" t="s">
        <v>161</v>
      </c>
      <c r="B79" s="8" t="s">
        <v>162</v>
      </c>
      <c r="C79" s="10"/>
      <c r="D79" s="8" t="s">
        <v>111</v>
      </c>
      <c r="E79" s="8" t="s">
        <v>163</v>
      </c>
      <c r="F79" s="8" t="s">
        <v>164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2">
      <c r="A80" s="16"/>
      <c r="B80" s="8" t="s">
        <v>165</v>
      </c>
      <c r="C80" s="8"/>
      <c r="D80" s="8">
        <f>D4/D73</f>
        <v>13.702925921888948</v>
      </c>
      <c r="E80" s="8" t="s">
        <v>166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">
      <c r="A81" s="16"/>
      <c r="B81" s="8" t="s">
        <v>167</v>
      </c>
      <c r="C81" s="10"/>
      <c r="D81" s="8" t="s">
        <v>111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">
      <c r="A82" s="4"/>
      <c r="B82" s="8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">
      <c r="A83" s="6" t="s">
        <v>169</v>
      </c>
      <c r="B83" s="8" t="s">
        <v>170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2">
      <c r="A84" s="4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">
      <c r="A85" s="4"/>
      <c r="B85" s="8" t="s">
        <v>171</v>
      </c>
      <c r="C85" s="8">
        <v>20</v>
      </c>
      <c r="D85" s="8" t="s">
        <v>145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">
      <c r="A86" s="4"/>
      <c r="B86" s="8" t="s">
        <v>172</v>
      </c>
      <c r="C86" s="8" t="s">
        <v>173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">
      <c r="A87" s="4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">
      <c r="A88" s="4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">
      <c r="A89" s="4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">
      <c r="A90" s="4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">
      <c r="A91" s="4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">
      <c r="A92" s="4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2">
      <c r="A93" s="4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2">
      <c r="A94" s="4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2">
      <c r="A95" s="4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2">
      <c r="A96" s="4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2">
      <c r="A97" s="4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2">
      <c r="A98" s="4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2">
      <c r="A99" s="4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2">
      <c r="A100" s="4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2">
      <c r="A101" s="4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x14ac:dyDescent="0.2">
      <c r="A102" s="4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x14ac:dyDescent="0.2">
      <c r="A103" s="4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x14ac:dyDescent="0.2">
      <c r="A104" s="4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x14ac:dyDescent="0.2">
      <c r="A105" s="4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x14ac:dyDescent="0.2">
      <c r="A106" s="4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x14ac:dyDescent="0.2">
      <c r="A107" s="4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x14ac:dyDescent="0.2">
      <c r="A108" s="4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x14ac:dyDescent="0.2">
      <c r="A109" s="4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x14ac:dyDescent="0.2">
      <c r="A110" s="4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x14ac:dyDescent="0.2">
      <c r="A111" s="4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x14ac:dyDescent="0.2">
      <c r="A112" s="4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x14ac:dyDescent="0.2">
      <c r="A113" s="4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x14ac:dyDescent="0.2">
      <c r="A114" s="4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x14ac:dyDescent="0.2">
      <c r="A115" s="4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x14ac:dyDescent="0.2">
      <c r="A116" s="4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x14ac:dyDescent="0.2">
      <c r="A117" s="4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x14ac:dyDescent="0.2">
      <c r="A118" s="4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x14ac:dyDescent="0.2">
      <c r="A119" s="4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x14ac:dyDescent="0.2">
      <c r="A120" s="4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x14ac:dyDescent="0.2">
      <c r="A121" s="4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x14ac:dyDescent="0.2">
      <c r="A122" s="4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x14ac:dyDescent="0.2">
      <c r="A123" s="4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x14ac:dyDescent="0.2">
      <c r="A124" s="4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x14ac:dyDescent="0.2">
      <c r="A125" s="4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x14ac:dyDescent="0.2">
      <c r="A126" s="4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x14ac:dyDescent="0.2">
      <c r="A127" s="4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x14ac:dyDescent="0.2">
      <c r="A128" s="4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x14ac:dyDescent="0.2">
      <c r="A129" s="4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x14ac:dyDescent="0.2">
      <c r="A130" s="4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x14ac:dyDescent="0.2">
      <c r="A131" s="4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x14ac:dyDescent="0.2">
      <c r="A132" s="4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x14ac:dyDescent="0.2">
      <c r="A133" s="4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x14ac:dyDescent="0.2">
      <c r="A134" s="4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x14ac:dyDescent="0.2">
      <c r="A135" s="4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x14ac:dyDescent="0.2">
      <c r="A136" s="4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x14ac:dyDescent="0.2">
      <c r="A137" s="4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x14ac:dyDescent="0.2">
      <c r="A138" s="4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x14ac:dyDescent="0.2">
      <c r="A139" s="4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x14ac:dyDescent="0.2">
      <c r="A140" s="4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x14ac:dyDescent="0.2">
      <c r="A141" s="4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x14ac:dyDescent="0.2">
      <c r="A142" s="4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x14ac:dyDescent="0.2">
      <c r="A143" s="4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x14ac:dyDescent="0.2">
      <c r="A144" s="4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x14ac:dyDescent="0.2">
      <c r="A145" s="4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x14ac:dyDescent="0.2">
      <c r="A146" s="4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x14ac:dyDescent="0.2">
      <c r="A147" s="4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x14ac:dyDescent="0.2">
      <c r="A148" s="4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x14ac:dyDescent="0.2">
      <c r="A149" s="4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x14ac:dyDescent="0.2">
      <c r="A150" s="4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x14ac:dyDescent="0.2">
      <c r="A151" s="4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x14ac:dyDescent="0.2">
      <c r="A152" s="4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x14ac:dyDescent="0.2">
      <c r="A153" s="4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x14ac:dyDescent="0.2">
      <c r="A154" s="4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x14ac:dyDescent="0.2">
      <c r="A155" s="4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x14ac:dyDescent="0.2">
      <c r="A156" s="4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x14ac:dyDescent="0.2">
      <c r="A157" s="4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x14ac:dyDescent="0.2">
      <c r="A158" s="4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x14ac:dyDescent="0.2">
      <c r="A159" s="4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x14ac:dyDescent="0.2">
      <c r="A160" s="4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x14ac:dyDescent="0.2">
      <c r="A161" s="4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x14ac:dyDescent="0.2">
      <c r="A162" s="4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x14ac:dyDescent="0.2">
      <c r="A163" s="4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x14ac:dyDescent="0.2">
      <c r="A164" s="4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x14ac:dyDescent="0.2">
      <c r="A165" s="4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x14ac:dyDescent="0.2">
      <c r="A166" s="4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x14ac:dyDescent="0.2">
      <c r="A167" s="4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x14ac:dyDescent="0.2">
      <c r="A168" s="4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x14ac:dyDescent="0.2">
      <c r="A169" s="4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x14ac:dyDescent="0.2">
      <c r="A170" s="4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x14ac:dyDescent="0.2">
      <c r="A171" s="4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x14ac:dyDescent="0.2">
      <c r="A172" s="4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x14ac:dyDescent="0.2">
      <c r="A173" s="4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x14ac:dyDescent="0.2">
      <c r="A174" s="4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x14ac:dyDescent="0.2">
      <c r="A175" s="4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x14ac:dyDescent="0.2">
      <c r="A176" s="4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x14ac:dyDescent="0.2">
      <c r="A177" s="4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x14ac:dyDescent="0.2">
      <c r="A178" s="4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x14ac:dyDescent="0.2">
      <c r="A179" s="4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x14ac:dyDescent="0.2">
      <c r="A180" s="4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x14ac:dyDescent="0.2">
      <c r="A181" s="4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x14ac:dyDescent="0.2">
      <c r="A182" s="4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x14ac:dyDescent="0.2">
      <c r="A183" s="4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x14ac:dyDescent="0.2">
      <c r="A184" s="4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x14ac:dyDescent="0.2">
      <c r="A185" s="4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x14ac:dyDescent="0.2">
      <c r="A186" s="4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x14ac:dyDescent="0.2">
      <c r="A187" s="4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x14ac:dyDescent="0.2">
      <c r="A188" s="4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x14ac:dyDescent="0.2">
      <c r="A189" s="4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x14ac:dyDescent="0.2">
      <c r="A190" s="4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x14ac:dyDescent="0.2">
      <c r="A191" s="4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x14ac:dyDescent="0.2">
      <c r="A192" s="4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x14ac:dyDescent="0.2">
      <c r="A193" s="4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x14ac:dyDescent="0.2">
      <c r="A194" s="4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x14ac:dyDescent="0.2">
      <c r="A195" s="4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x14ac:dyDescent="0.2">
      <c r="A196" s="4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x14ac:dyDescent="0.2">
      <c r="A197" s="4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x14ac:dyDescent="0.2">
      <c r="A198" s="4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x14ac:dyDescent="0.2">
      <c r="A199" s="4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x14ac:dyDescent="0.2">
      <c r="A200" s="4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x14ac:dyDescent="0.2">
      <c r="A201" s="4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x14ac:dyDescent="0.2">
      <c r="A202" s="4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x14ac:dyDescent="0.2">
      <c r="A203" s="4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x14ac:dyDescent="0.2">
      <c r="A204" s="4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x14ac:dyDescent="0.2">
      <c r="A205" s="4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x14ac:dyDescent="0.2">
      <c r="A206" s="4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x14ac:dyDescent="0.2">
      <c r="A207" s="4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x14ac:dyDescent="0.2">
      <c r="A208" s="4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x14ac:dyDescent="0.2">
      <c r="A209" s="4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x14ac:dyDescent="0.2">
      <c r="A210" s="4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x14ac:dyDescent="0.2">
      <c r="A211" s="4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x14ac:dyDescent="0.2">
      <c r="A212" s="4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x14ac:dyDescent="0.2">
      <c r="A213" s="4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x14ac:dyDescent="0.2">
      <c r="A214" s="4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x14ac:dyDescent="0.2">
      <c r="A215" s="4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x14ac:dyDescent="0.2">
      <c r="A216" s="4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x14ac:dyDescent="0.2">
      <c r="A217" s="4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x14ac:dyDescent="0.2">
      <c r="A218" s="4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x14ac:dyDescent="0.2">
      <c r="A219" s="4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x14ac:dyDescent="0.2">
      <c r="A220" s="4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x14ac:dyDescent="0.2">
      <c r="A221" s="4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x14ac:dyDescent="0.2">
      <c r="A222" s="4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x14ac:dyDescent="0.2">
      <c r="A223" s="4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x14ac:dyDescent="0.2">
      <c r="A224" s="4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x14ac:dyDescent="0.2">
      <c r="A225" s="4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x14ac:dyDescent="0.2">
      <c r="A226" s="4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x14ac:dyDescent="0.2">
      <c r="A227" s="4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x14ac:dyDescent="0.2">
      <c r="A228" s="4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x14ac:dyDescent="0.2">
      <c r="A229" s="4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x14ac:dyDescent="0.2">
      <c r="A230" s="4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x14ac:dyDescent="0.2">
      <c r="A231" s="4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x14ac:dyDescent="0.2">
      <c r="A232" s="4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x14ac:dyDescent="0.2">
      <c r="A233" s="4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x14ac:dyDescent="0.2">
      <c r="A234" s="4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x14ac:dyDescent="0.2">
      <c r="A235" s="4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x14ac:dyDescent="0.2">
      <c r="A236" s="4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x14ac:dyDescent="0.2">
      <c r="A237" s="4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x14ac:dyDescent="0.2">
      <c r="A238" s="4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x14ac:dyDescent="0.2">
      <c r="A239" s="4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x14ac:dyDescent="0.2">
      <c r="A240" s="4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x14ac:dyDescent="0.2">
      <c r="A241" s="4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x14ac:dyDescent="0.2">
      <c r="A242" s="4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x14ac:dyDescent="0.2">
      <c r="A243" s="4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x14ac:dyDescent="0.2">
      <c r="A244" s="4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x14ac:dyDescent="0.2">
      <c r="A245" s="4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x14ac:dyDescent="0.2">
      <c r="A246" s="4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x14ac:dyDescent="0.2">
      <c r="A247" s="4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x14ac:dyDescent="0.2">
      <c r="A248" s="4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x14ac:dyDescent="0.2">
      <c r="A249" s="4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x14ac:dyDescent="0.2">
      <c r="A250" s="4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x14ac:dyDescent="0.2">
      <c r="A251" s="4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x14ac:dyDescent="0.2">
      <c r="A252" s="4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x14ac:dyDescent="0.2">
      <c r="A253" s="4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x14ac:dyDescent="0.2">
      <c r="A254" s="4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x14ac:dyDescent="0.2">
      <c r="A255" s="4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x14ac:dyDescent="0.2">
      <c r="A256" s="4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x14ac:dyDescent="0.2">
      <c r="A257" s="4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x14ac:dyDescent="0.2">
      <c r="A258" s="4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x14ac:dyDescent="0.2">
      <c r="A259" s="4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x14ac:dyDescent="0.2">
      <c r="A260" s="4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x14ac:dyDescent="0.2">
      <c r="A261" s="4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x14ac:dyDescent="0.2">
      <c r="A262" s="4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x14ac:dyDescent="0.2">
      <c r="A263" s="4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x14ac:dyDescent="0.2">
      <c r="A264" s="4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x14ac:dyDescent="0.2">
      <c r="A265" s="4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x14ac:dyDescent="0.2">
      <c r="A266" s="4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x14ac:dyDescent="0.2">
      <c r="A267" s="4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x14ac:dyDescent="0.2">
      <c r="A268" s="4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x14ac:dyDescent="0.2">
      <c r="A269" s="4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x14ac:dyDescent="0.2">
      <c r="A270" s="4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x14ac:dyDescent="0.2">
      <c r="A271" s="4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x14ac:dyDescent="0.2">
      <c r="A272" s="4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x14ac:dyDescent="0.2">
      <c r="A273" s="4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x14ac:dyDescent="0.2">
      <c r="A274" s="4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x14ac:dyDescent="0.2">
      <c r="A275" s="4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x14ac:dyDescent="0.2">
      <c r="A276" s="4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x14ac:dyDescent="0.2">
      <c r="A277" s="4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x14ac:dyDescent="0.2">
      <c r="A278" s="4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x14ac:dyDescent="0.2">
      <c r="A279" s="4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x14ac:dyDescent="0.2">
      <c r="A280" s="4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x14ac:dyDescent="0.2">
      <c r="A281" s="4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x14ac:dyDescent="0.2">
      <c r="A282" s="4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x14ac:dyDescent="0.2">
      <c r="A283" s="4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x14ac:dyDescent="0.2">
      <c r="A284" s="4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x14ac:dyDescent="0.2">
      <c r="A285" s="4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x14ac:dyDescent="0.2">
      <c r="A286" s="4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x14ac:dyDescent="0.2">
      <c r="A287" s="4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x14ac:dyDescent="0.2">
      <c r="A288" s="4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x14ac:dyDescent="0.2">
      <c r="A289" s="4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x14ac:dyDescent="0.2">
      <c r="A290" s="4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x14ac:dyDescent="0.2">
      <c r="A291" s="4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x14ac:dyDescent="0.2">
      <c r="A292" s="4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x14ac:dyDescent="0.2">
      <c r="A293" s="4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x14ac:dyDescent="0.2">
      <c r="A294" s="4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x14ac:dyDescent="0.2">
      <c r="A295" s="4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x14ac:dyDescent="0.2">
      <c r="A296" s="4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x14ac:dyDescent="0.2">
      <c r="A297" s="4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x14ac:dyDescent="0.2">
      <c r="A298" s="4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x14ac:dyDescent="0.2">
      <c r="A299" s="4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x14ac:dyDescent="0.2">
      <c r="A300" s="4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x14ac:dyDescent="0.2">
      <c r="A301" s="4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x14ac:dyDescent="0.2">
      <c r="A302" s="4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x14ac:dyDescent="0.2">
      <c r="A303" s="4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x14ac:dyDescent="0.2">
      <c r="A304" s="4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x14ac:dyDescent="0.2">
      <c r="A305" s="4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x14ac:dyDescent="0.2">
      <c r="A306" s="4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x14ac:dyDescent="0.2">
      <c r="A307" s="4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x14ac:dyDescent="0.2">
      <c r="A308" s="4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x14ac:dyDescent="0.2">
      <c r="A309" s="4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x14ac:dyDescent="0.2">
      <c r="A310" s="4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x14ac:dyDescent="0.2">
      <c r="A311" s="4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x14ac:dyDescent="0.2">
      <c r="A312" s="4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x14ac:dyDescent="0.2">
      <c r="A313" s="4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x14ac:dyDescent="0.2">
      <c r="A314" s="4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x14ac:dyDescent="0.2">
      <c r="A315" s="4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x14ac:dyDescent="0.2">
      <c r="A316" s="4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x14ac:dyDescent="0.2">
      <c r="A317" s="4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x14ac:dyDescent="0.2">
      <c r="A318" s="4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x14ac:dyDescent="0.2">
      <c r="A319" s="4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x14ac:dyDescent="0.2">
      <c r="A320" s="4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x14ac:dyDescent="0.2">
      <c r="A321" s="4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x14ac:dyDescent="0.2">
      <c r="A322" s="4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x14ac:dyDescent="0.2">
      <c r="A323" s="4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x14ac:dyDescent="0.2">
      <c r="A324" s="4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x14ac:dyDescent="0.2">
      <c r="A325" s="4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x14ac:dyDescent="0.2">
      <c r="A326" s="4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x14ac:dyDescent="0.2">
      <c r="A327" s="4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x14ac:dyDescent="0.2">
      <c r="A328" s="4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x14ac:dyDescent="0.2">
      <c r="A329" s="4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x14ac:dyDescent="0.2">
      <c r="A330" s="4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x14ac:dyDescent="0.2">
      <c r="A331" s="4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x14ac:dyDescent="0.2">
      <c r="A332" s="4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x14ac:dyDescent="0.2">
      <c r="A333" s="4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x14ac:dyDescent="0.2">
      <c r="A334" s="4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x14ac:dyDescent="0.2">
      <c r="A335" s="4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x14ac:dyDescent="0.2">
      <c r="A336" s="4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x14ac:dyDescent="0.2">
      <c r="A337" s="4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x14ac:dyDescent="0.2">
      <c r="A338" s="4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x14ac:dyDescent="0.2">
      <c r="A339" s="4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x14ac:dyDescent="0.2">
      <c r="A340" s="4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x14ac:dyDescent="0.2">
      <c r="A341" s="4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x14ac:dyDescent="0.2">
      <c r="A342" s="4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x14ac:dyDescent="0.2">
      <c r="A343" s="4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x14ac:dyDescent="0.2">
      <c r="A344" s="4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x14ac:dyDescent="0.2">
      <c r="A345" s="4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x14ac:dyDescent="0.2">
      <c r="A346" s="4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x14ac:dyDescent="0.2">
      <c r="A347" s="4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x14ac:dyDescent="0.2">
      <c r="A348" s="4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x14ac:dyDescent="0.2">
      <c r="A349" s="4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x14ac:dyDescent="0.2">
      <c r="A350" s="4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x14ac:dyDescent="0.2">
      <c r="A351" s="4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x14ac:dyDescent="0.2">
      <c r="A352" s="4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x14ac:dyDescent="0.2">
      <c r="A353" s="4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x14ac:dyDescent="0.2">
      <c r="A354" s="4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x14ac:dyDescent="0.2">
      <c r="A355" s="4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x14ac:dyDescent="0.2">
      <c r="A356" s="4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x14ac:dyDescent="0.2">
      <c r="A357" s="4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x14ac:dyDescent="0.2">
      <c r="A358" s="4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x14ac:dyDescent="0.2">
      <c r="A359" s="4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x14ac:dyDescent="0.2">
      <c r="A360" s="4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x14ac:dyDescent="0.2">
      <c r="A361" s="4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x14ac:dyDescent="0.2">
      <c r="A362" s="4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x14ac:dyDescent="0.2">
      <c r="A363" s="4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x14ac:dyDescent="0.2">
      <c r="A364" s="4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x14ac:dyDescent="0.2">
      <c r="A365" s="4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x14ac:dyDescent="0.2">
      <c r="A366" s="4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x14ac:dyDescent="0.2">
      <c r="A367" s="4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x14ac:dyDescent="0.2">
      <c r="A368" s="4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x14ac:dyDescent="0.2">
      <c r="A369" s="4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x14ac:dyDescent="0.2">
      <c r="A370" s="4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x14ac:dyDescent="0.2">
      <c r="A371" s="4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x14ac:dyDescent="0.2">
      <c r="A372" s="4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x14ac:dyDescent="0.2">
      <c r="A373" s="4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x14ac:dyDescent="0.2">
      <c r="A374" s="4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x14ac:dyDescent="0.2">
      <c r="A375" s="4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x14ac:dyDescent="0.2">
      <c r="A376" s="4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x14ac:dyDescent="0.2">
      <c r="A377" s="4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x14ac:dyDescent="0.2">
      <c r="A378" s="4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x14ac:dyDescent="0.2">
      <c r="A379" s="4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x14ac:dyDescent="0.2">
      <c r="A380" s="4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x14ac:dyDescent="0.2">
      <c r="A381" s="4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x14ac:dyDescent="0.2">
      <c r="A382" s="4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x14ac:dyDescent="0.2">
      <c r="A383" s="4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x14ac:dyDescent="0.2">
      <c r="A384" s="4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x14ac:dyDescent="0.2">
      <c r="A385" s="4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x14ac:dyDescent="0.2">
      <c r="A386" s="4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x14ac:dyDescent="0.2">
      <c r="A387" s="4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x14ac:dyDescent="0.2">
      <c r="A388" s="4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x14ac:dyDescent="0.2">
      <c r="A389" s="4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x14ac:dyDescent="0.2">
      <c r="A390" s="4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x14ac:dyDescent="0.2">
      <c r="A391" s="4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x14ac:dyDescent="0.2">
      <c r="A392" s="4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x14ac:dyDescent="0.2">
      <c r="A393" s="4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x14ac:dyDescent="0.2">
      <c r="A394" s="4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x14ac:dyDescent="0.2">
      <c r="A395" s="4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x14ac:dyDescent="0.2">
      <c r="A396" s="4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x14ac:dyDescent="0.2">
      <c r="A397" s="4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x14ac:dyDescent="0.2">
      <c r="A398" s="4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x14ac:dyDescent="0.2">
      <c r="A399" s="4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x14ac:dyDescent="0.2">
      <c r="A400" s="4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x14ac:dyDescent="0.2">
      <c r="A401" s="4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x14ac:dyDescent="0.2">
      <c r="A402" s="4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x14ac:dyDescent="0.2">
      <c r="A403" s="4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x14ac:dyDescent="0.2">
      <c r="A404" s="4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x14ac:dyDescent="0.2">
      <c r="A405" s="4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x14ac:dyDescent="0.2">
      <c r="A406" s="4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x14ac:dyDescent="0.2">
      <c r="A407" s="4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x14ac:dyDescent="0.2">
      <c r="A408" s="4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x14ac:dyDescent="0.2">
      <c r="A409" s="4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x14ac:dyDescent="0.2">
      <c r="A410" s="4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x14ac:dyDescent="0.2">
      <c r="A411" s="4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x14ac:dyDescent="0.2">
      <c r="A412" s="4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x14ac:dyDescent="0.2">
      <c r="A413" s="4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x14ac:dyDescent="0.2">
      <c r="A414" s="4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x14ac:dyDescent="0.2">
      <c r="A415" s="4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x14ac:dyDescent="0.2">
      <c r="A416" s="4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x14ac:dyDescent="0.2">
      <c r="A417" s="4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x14ac:dyDescent="0.2">
      <c r="A418" s="4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x14ac:dyDescent="0.2">
      <c r="A419" s="4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x14ac:dyDescent="0.2">
      <c r="A420" s="4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x14ac:dyDescent="0.2">
      <c r="A421" s="4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x14ac:dyDescent="0.2">
      <c r="A422" s="4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x14ac:dyDescent="0.2">
      <c r="A423" s="4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x14ac:dyDescent="0.2">
      <c r="A424" s="4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x14ac:dyDescent="0.2">
      <c r="A425" s="4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x14ac:dyDescent="0.2">
      <c r="A426" s="4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x14ac:dyDescent="0.2">
      <c r="A427" s="4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x14ac:dyDescent="0.2">
      <c r="A428" s="4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x14ac:dyDescent="0.2">
      <c r="A429" s="4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x14ac:dyDescent="0.2">
      <c r="A430" s="4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x14ac:dyDescent="0.2">
      <c r="A431" s="4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x14ac:dyDescent="0.2">
      <c r="A432" s="4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x14ac:dyDescent="0.2">
      <c r="A433" s="4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x14ac:dyDescent="0.2">
      <c r="A434" s="4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x14ac:dyDescent="0.2">
      <c r="A435" s="4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x14ac:dyDescent="0.2">
      <c r="A436" s="4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x14ac:dyDescent="0.2">
      <c r="A437" s="4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x14ac:dyDescent="0.2">
      <c r="A438" s="4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x14ac:dyDescent="0.2">
      <c r="A439" s="4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x14ac:dyDescent="0.2">
      <c r="A440" s="4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x14ac:dyDescent="0.2">
      <c r="A441" s="4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x14ac:dyDescent="0.2">
      <c r="A442" s="4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x14ac:dyDescent="0.2">
      <c r="A443" s="4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x14ac:dyDescent="0.2">
      <c r="A444" s="4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x14ac:dyDescent="0.2">
      <c r="A445" s="4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x14ac:dyDescent="0.2">
      <c r="A446" s="4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x14ac:dyDescent="0.2">
      <c r="A447" s="4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x14ac:dyDescent="0.2">
      <c r="A448" s="4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x14ac:dyDescent="0.2">
      <c r="A449" s="4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x14ac:dyDescent="0.2">
      <c r="A450" s="4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x14ac:dyDescent="0.2">
      <c r="A451" s="4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x14ac:dyDescent="0.2">
      <c r="A452" s="4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x14ac:dyDescent="0.2">
      <c r="A453" s="4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x14ac:dyDescent="0.2">
      <c r="A454" s="4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x14ac:dyDescent="0.2">
      <c r="A455" s="4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x14ac:dyDescent="0.2">
      <c r="A456" s="4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x14ac:dyDescent="0.2">
      <c r="A457" s="4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x14ac:dyDescent="0.2">
      <c r="A458" s="4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x14ac:dyDescent="0.2">
      <c r="A459" s="4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x14ac:dyDescent="0.2">
      <c r="A460" s="4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x14ac:dyDescent="0.2">
      <c r="A461" s="4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x14ac:dyDescent="0.2">
      <c r="A462" s="4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x14ac:dyDescent="0.2">
      <c r="A463" s="4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x14ac:dyDescent="0.2">
      <c r="A464" s="4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x14ac:dyDescent="0.2">
      <c r="A465" s="4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x14ac:dyDescent="0.2">
      <c r="A466" s="4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x14ac:dyDescent="0.2">
      <c r="A467" s="4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x14ac:dyDescent="0.2">
      <c r="A468" s="4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x14ac:dyDescent="0.2">
      <c r="A469" s="4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x14ac:dyDescent="0.2">
      <c r="A470" s="4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x14ac:dyDescent="0.2">
      <c r="A471" s="4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x14ac:dyDescent="0.2">
      <c r="A472" s="4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x14ac:dyDescent="0.2">
      <c r="A473" s="4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x14ac:dyDescent="0.2">
      <c r="A474" s="4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x14ac:dyDescent="0.2">
      <c r="A475" s="4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x14ac:dyDescent="0.2">
      <c r="A476" s="4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x14ac:dyDescent="0.2">
      <c r="A477" s="4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x14ac:dyDescent="0.2">
      <c r="A478" s="4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x14ac:dyDescent="0.2">
      <c r="A479" s="4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x14ac:dyDescent="0.2">
      <c r="A480" s="4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x14ac:dyDescent="0.2">
      <c r="A481" s="4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x14ac:dyDescent="0.2">
      <c r="A482" s="4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x14ac:dyDescent="0.2">
      <c r="A483" s="4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x14ac:dyDescent="0.2">
      <c r="A484" s="4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x14ac:dyDescent="0.2">
      <c r="A485" s="4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x14ac:dyDescent="0.2">
      <c r="A486" s="4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x14ac:dyDescent="0.2">
      <c r="A487" s="4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x14ac:dyDescent="0.2">
      <c r="A488" s="4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x14ac:dyDescent="0.2">
      <c r="A489" s="4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x14ac:dyDescent="0.2">
      <c r="A490" s="4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x14ac:dyDescent="0.2">
      <c r="A491" s="4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x14ac:dyDescent="0.2">
      <c r="A492" s="4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x14ac:dyDescent="0.2">
      <c r="A493" s="4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x14ac:dyDescent="0.2">
      <c r="A494" s="4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x14ac:dyDescent="0.2">
      <c r="A495" s="4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x14ac:dyDescent="0.2">
      <c r="A496" s="4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x14ac:dyDescent="0.2">
      <c r="A497" s="4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x14ac:dyDescent="0.2">
      <c r="A498" s="4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x14ac:dyDescent="0.2">
      <c r="A499" s="4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x14ac:dyDescent="0.2">
      <c r="A500" s="4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x14ac:dyDescent="0.2">
      <c r="A501" s="4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x14ac:dyDescent="0.2">
      <c r="A502" s="4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x14ac:dyDescent="0.2">
      <c r="A503" s="4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x14ac:dyDescent="0.2">
      <c r="A504" s="4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x14ac:dyDescent="0.2">
      <c r="A505" s="4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x14ac:dyDescent="0.2">
      <c r="A506" s="4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x14ac:dyDescent="0.2">
      <c r="A507" s="4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x14ac:dyDescent="0.2">
      <c r="A508" s="4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x14ac:dyDescent="0.2">
      <c r="A509" s="4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x14ac:dyDescent="0.2">
      <c r="A510" s="4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x14ac:dyDescent="0.2">
      <c r="A511" s="4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x14ac:dyDescent="0.2">
      <c r="A512" s="4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x14ac:dyDescent="0.2">
      <c r="A513" s="4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x14ac:dyDescent="0.2">
      <c r="A514" s="4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x14ac:dyDescent="0.2">
      <c r="A515" s="4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x14ac:dyDescent="0.2">
      <c r="A516" s="4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x14ac:dyDescent="0.2">
      <c r="A517" s="4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x14ac:dyDescent="0.2">
      <c r="A518" s="4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x14ac:dyDescent="0.2">
      <c r="A519" s="4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x14ac:dyDescent="0.2">
      <c r="A520" s="4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x14ac:dyDescent="0.2">
      <c r="A521" s="4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x14ac:dyDescent="0.2">
      <c r="A522" s="4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x14ac:dyDescent="0.2">
      <c r="A523" s="4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x14ac:dyDescent="0.2">
      <c r="A524" s="4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x14ac:dyDescent="0.2">
      <c r="A525" s="4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x14ac:dyDescent="0.2">
      <c r="A526" s="4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x14ac:dyDescent="0.2">
      <c r="A527" s="4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x14ac:dyDescent="0.2">
      <c r="A528" s="4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x14ac:dyDescent="0.2">
      <c r="A529" s="4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x14ac:dyDescent="0.2">
      <c r="A530" s="4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x14ac:dyDescent="0.2">
      <c r="A531" s="4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x14ac:dyDescent="0.2">
      <c r="A532" s="4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x14ac:dyDescent="0.2">
      <c r="A533" s="4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x14ac:dyDescent="0.2">
      <c r="A534" s="4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x14ac:dyDescent="0.2">
      <c r="A535" s="4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x14ac:dyDescent="0.2">
      <c r="A536" s="4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x14ac:dyDescent="0.2">
      <c r="A537" s="4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x14ac:dyDescent="0.2">
      <c r="A538" s="4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x14ac:dyDescent="0.2">
      <c r="A539" s="4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x14ac:dyDescent="0.2">
      <c r="A540" s="4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x14ac:dyDescent="0.2">
      <c r="A541" s="4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x14ac:dyDescent="0.2">
      <c r="A542" s="4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x14ac:dyDescent="0.2">
      <c r="A543" s="4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x14ac:dyDescent="0.2">
      <c r="A544" s="4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x14ac:dyDescent="0.2">
      <c r="A545" s="4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x14ac:dyDescent="0.2">
      <c r="A546" s="4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x14ac:dyDescent="0.2">
      <c r="A547" s="4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x14ac:dyDescent="0.2">
      <c r="A548" s="4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x14ac:dyDescent="0.2">
      <c r="A549" s="4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x14ac:dyDescent="0.2">
      <c r="A550" s="4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x14ac:dyDescent="0.2">
      <c r="A551" s="4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x14ac:dyDescent="0.2">
      <c r="A552" s="4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x14ac:dyDescent="0.2">
      <c r="A553" s="4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x14ac:dyDescent="0.2">
      <c r="A554" s="4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x14ac:dyDescent="0.2">
      <c r="A555" s="4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x14ac:dyDescent="0.2">
      <c r="A556" s="4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x14ac:dyDescent="0.2">
      <c r="A557" s="4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x14ac:dyDescent="0.2">
      <c r="A558" s="4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x14ac:dyDescent="0.2">
      <c r="A559" s="4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x14ac:dyDescent="0.2">
      <c r="A560" s="4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x14ac:dyDescent="0.2">
      <c r="A561" s="4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x14ac:dyDescent="0.2">
      <c r="A562" s="4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x14ac:dyDescent="0.2">
      <c r="A563" s="4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x14ac:dyDescent="0.2">
      <c r="A564" s="4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x14ac:dyDescent="0.2">
      <c r="A565" s="4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x14ac:dyDescent="0.2">
      <c r="A566" s="4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x14ac:dyDescent="0.2">
      <c r="A567" s="4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x14ac:dyDescent="0.2">
      <c r="A568" s="4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x14ac:dyDescent="0.2">
      <c r="A569" s="4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x14ac:dyDescent="0.2">
      <c r="A570" s="4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x14ac:dyDescent="0.2">
      <c r="A571" s="4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x14ac:dyDescent="0.2">
      <c r="A572" s="4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x14ac:dyDescent="0.2">
      <c r="A573" s="4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x14ac:dyDescent="0.2">
      <c r="A574" s="4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x14ac:dyDescent="0.2">
      <c r="A575" s="4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x14ac:dyDescent="0.2">
      <c r="A576" s="4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x14ac:dyDescent="0.2">
      <c r="A577" s="4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x14ac:dyDescent="0.2">
      <c r="A578" s="4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x14ac:dyDescent="0.2">
      <c r="A579" s="4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x14ac:dyDescent="0.2">
      <c r="A580" s="4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x14ac:dyDescent="0.2">
      <c r="A581" s="4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x14ac:dyDescent="0.2">
      <c r="A582" s="4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x14ac:dyDescent="0.2">
      <c r="A583" s="4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x14ac:dyDescent="0.2">
      <c r="A584" s="4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x14ac:dyDescent="0.2">
      <c r="A585" s="4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x14ac:dyDescent="0.2">
      <c r="A586" s="4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x14ac:dyDescent="0.2">
      <c r="A587" s="4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x14ac:dyDescent="0.2">
      <c r="A588" s="4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x14ac:dyDescent="0.2">
      <c r="A589" s="4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x14ac:dyDescent="0.2">
      <c r="A590" s="4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x14ac:dyDescent="0.2">
      <c r="A591" s="4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x14ac:dyDescent="0.2">
      <c r="A592" s="4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x14ac:dyDescent="0.2">
      <c r="A593" s="4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x14ac:dyDescent="0.2">
      <c r="A594" s="4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x14ac:dyDescent="0.2">
      <c r="A595" s="4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x14ac:dyDescent="0.2">
      <c r="A596" s="4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x14ac:dyDescent="0.2">
      <c r="A597" s="4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x14ac:dyDescent="0.2">
      <c r="A598" s="4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x14ac:dyDescent="0.2">
      <c r="A599" s="4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x14ac:dyDescent="0.2">
      <c r="A600" s="4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x14ac:dyDescent="0.2">
      <c r="A601" s="4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x14ac:dyDescent="0.2">
      <c r="A602" s="4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x14ac:dyDescent="0.2">
      <c r="A603" s="4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x14ac:dyDescent="0.2">
      <c r="A604" s="4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x14ac:dyDescent="0.2">
      <c r="A605" s="4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x14ac:dyDescent="0.2">
      <c r="A606" s="4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x14ac:dyDescent="0.2">
      <c r="A607" s="4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x14ac:dyDescent="0.2">
      <c r="A608" s="4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x14ac:dyDescent="0.2">
      <c r="A609" s="4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x14ac:dyDescent="0.2">
      <c r="A610" s="4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x14ac:dyDescent="0.2">
      <c r="A611" s="4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x14ac:dyDescent="0.2">
      <c r="A612" s="4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x14ac:dyDescent="0.2">
      <c r="A613" s="4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x14ac:dyDescent="0.2">
      <c r="A614" s="4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x14ac:dyDescent="0.2">
      <c r="A615" s="4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x14ac:dyDescent="0.2">
      <c r="A616" s="4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x14ac:dyDescent="0.2">
      <c r="A617" s="4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x14ac:dyDescent="0.2">
      <c r="A618" s="4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x14ac:dyDescent="0.2">
      <c r="A619" s="4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x14ac:dyDescent="0.2">
      <c r="A620" s="4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x14ac:dyDescent="0.2">
      <c r="A621" s="4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x14ac:dyDescent="0.2">
      <c r="A622" s="4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x14ac:dyDescent="0.2">
      <c r="A623" s="4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x14ac:dyDescent="0.2">
      <c r="A624" s="4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x14ac:dyDescent="0.2">
      <c r="A625" s="4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x14ac:dyDescent="0.2">
      <c r="A626" s="4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x14ac:dyDescent="0.2">
      <c r="A627" s="4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x14ac:dyDescent="0.2">
      <c r="A628" s="4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x14ac:dyDescent="0.2">
      <c r="A629" s="4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x14ac:dyDescent="0.2">
      <c r="A630" s="4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x14ac:dyDescent="0.2">
      <c r="A631" s="4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x14ac:dyDescent="0.2">
      <c r="A632" s="4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x14ac:dyDescent="0.2">
      <c r="A633" s="4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x14ac:dyDescent="0.2">
      <c r="A634" s="4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x14ac:dyDescent="0.2">
      <c r="A635" s="4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x14ac:dyDescent="0.2">
      <c r="A636" s="4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x14ac:dyDescent="0.2">
      <c r="A637" s="4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x14ac:dyDescent="0.2">
      <c r="A638" s="4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x14ac:dyDescent="0.2">
      <c r="A639" s="4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x14ac:dyDescent="0.2">
      <c r="A640" s="4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x14ac:dyDescent="0.2">
      <c r="A641" s="4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x14ac:dyDescent="0.2">
      <c r="A642" s="4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x14ac:dyDescent="0.2">
      <c r="A643" s="4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x14ac:dyDescent="0.2">
      <c r="A644" s="4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x14ac:dyDescent="0.2">
      <c r="A645" s="4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x14ac:dyDescent="0.2">
      <c r="A646" s="4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x14ac:dyDescent="0.2">
      <c r="A647" s="4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x14ac:dyDescent="0.2">
      <c r="A648" s="4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x14ac:dyDescent="0.2">
      <c r="A649" s="4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x14ac:dyDescent="0.2">
      <c r="A650" s="4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x14ac:dyDescent="0.2">
      <c r="A651" s="4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x14ac:dyDescent="0.2">
      <c r="A652" s="4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x14ac:dyDescent="0.2">
      <c r="A653" s="4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x14ac:dyDescent="0.2">
      <c r="A654" s="4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x14ac:dyDescent="0.2">
      <c r="A655" s="4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x14ac:dyDescent="0.2">
      <c r="A656" s="4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x14ac:dyDescent="0.2">
      <c r="A657" s="4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x14ac:dyDescent="0.2">
      <c r="A658" s="4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x14ac:dyDescent="0.2">
      <c r="A659" s="4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x14ac:dyDescent="0.2">
      <c r="A660" s="4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x14ac:dyDescent="0.2">
      <c r="A661" s="4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x14ac:dyDescent="0.2">
      <c r="A662" s="4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x14ac:dyDescent="0.2">
      <c r="A663" s="4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x14ac:dyDescent="0.2">
      <c r="A664" s="4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x14ac:dyDescent="0.2">
      <c r="A665" s="4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x14ac:dyDescent="0.2">
      <c r="A666" s="4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x14ac:dyDescent="0.2">
      <c r="A667" s="4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x14ac:dyDescent="0.2">
      <c r="A668" s="4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x14ac:dyDescent="0.2">
      <c r="A669" s="4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x14ac:dyDescent="0.2">
      <c r="A670" s="4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x14ac:dyDescent="0.2">
      <c r="A671" s="4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x14ac:dyDescent="0.2">
      <c r="A672" s="4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x14ac:dyDescent="0.2">
      <c r="A673" s="4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x14ac:dyDescent="0.2">
      <c r="A674" s="4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x14ac:dyDescent="0.2">
      <c r="A675" s="4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x14ac:dyDescent="0.2">
      <c r="A676" s="4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x14ac:dyDescent="0.2">
      <c r="A677" s="4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x14ac:dyDescent="0.2">
      <c r="A678" s="4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x14ac:dyDescent="0.2">
      <c r="A679" s="4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x14ac:dyDescent="0.2">
      <c r="A680" s="4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x14ac:dyDescent="0.2">
      <c r="A681" s="4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x14ac:dyDescent="0.2">
      <c r="A682" s="4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x14ac:dyDescent="0.2">
      <c r="A683" s="4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x14ac:dyDescent="0.2">
      <c r="A684" s="4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x14ac:dyDescent="0.2">
      <c r="A685" s="4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x14ac:dyDescent="0.2">
      <c r="A686" s="4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x14ac:dyDescent="0.2">
      <c r="A687" s="4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x14ac:dyDescent="0.2">
      <c r="A688" s="4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x14ac:dyDescent="0.2">
      <c r="A689" s="4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x14ac:dyDescent="0.2">
      <c r="A690" s="4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x14ac:dyDescent="0.2">
      <c r="A691" s="4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x14ac:dyDescent="0.2">
      <c r="A692" s="4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x14ac:dyDescent="0.2">
      <c r="A693" s="4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x14ac:dyDescent="0.2">
      <c r="A694" s="4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x14ac:dyDescent="0.2">
      <c r="A695" s="4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x14ac:dyDescent="0.2">
      <c r="A696" s="4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x14ac:dyDescent="0.2">
      <c r="A697" s="4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x14ac:dyDescent="0.2">
      <c r="A698" s="4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x14ac:dyDescent="0.2">
      <c r="A699" s="4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x14ac:dyDescent="0.2">
      <c r="A700" s="4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x14ac:dyDescent="0.2">
      <c r="A701" s="4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x14ac:dyDescent="0.2">
      <c r="A702" s="4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x14ac:dyDescent="0.2">
      <c r="A703" s="4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x14ac:dyDescent="0.2">
      <c r="A704" s="4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x14ac:dyDescent="0.2">
      <c r="A705" s="4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x14ac:dyDescent="0.2">
      <c r="A706" s="4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x14ac:dyDescent="0.2">
      <c r="A707" s="4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x14ac:dyDescent="0.2">
      <c r="A708" s="4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x14ac:dyDescent="0.2">
      <c r="A709" s="4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x14ac:dyDescent="0.2">
      <c r="A710" s="4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x14ac:dyDescent="0.2">
      <c r="A711" s="4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x14ac:dyDescent="0.2">
      <c r="A712" s="4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x14ac:dyDescent="0.2">
      <c r="A713" s="4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x14ac:dyDescent="0.2">
      <c r="A714" s="4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x14ac:dyDescent="0.2">
      <c r="A715" s="4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x14ac:dyDescent="0.2">
      <c r="A716" s="4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x14ac:dyDescent="0.2">
      <c r="A717" s="4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x14ac:dyDescent="0.2">
      <c r="A718" s="4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x14ac:dyDescent="0.2">
      <c r="A719" s="4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x14ac:dyDescent="0.2">
      <c r="A720" s="4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x14ac:dyDescent="0.2">
      <c r="A721" s="4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x14ac:dyDescent="0.2">
      <c r="A722" s="4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x14ac:dyDescent="0.2">
      <c r="A723" s="4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x14ac:dyDescent="0.2">
      <c r="A724" s="4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x14ac:dyDescent="0.2">
      <c r="A725" s="4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x14ac:dyDescent="0.2">
      <c r="A726" s="4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x14ac:dyDescent="0.2">
      <c r="A727" s="4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x14ac:dyDescent="0.2">
      <c r="A728" s="4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x14ac:dyDescent="0.2">
      <c r="A729" s="4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x14ac:dyDescent="0.2">
      <c r="A730" s="4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x14ac:dyDescent="0.2">
      <c r="A731" s="4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x14ac:dyDescent="0.2">
      <c r="A732" s="4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x14ac:dyDescent="0.2">
      <c r="A733" s="4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x14ac:dyDescent="0.2">
      <c r="A734" s="4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x14ac:dyDescent="0.2">
      <c r="A735" s="4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x14ac:dyDescent="0.2">
      <c r="A736" s="4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x14ac:dyDescent="0.2">
      <c r="A737" s="4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x14ac:dyDescent="0.2">
      <c r="A738" s="4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x14ac:dyDescent="0.2">
      <c r="A739" s="4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x14ac:dyDescent="0.2">
      <c r="A740" s="4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x14ac:dyDescent="0.2">
      <c r="A741" s="4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x14ac:dyDescent="0.2">
      <c r="A742" s="4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x14ac:dyDescent="0.2">
      <c r="A743" s="4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x14ac:dyDescent="0.2">
      <c r="A744" s="4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x14ac:dyDescent="0.2">
      <c r="A745" s="4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x14ac:dyDescent="0.2">
      <c r="A746" s="4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x14ac:dyDescent="0.2">
      <c r="A747" s="4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x14ac:dyDescent="0.2">
      <c r="A748" s="4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x14ac:dyDescent="0.2">
      <c r="A749" s="4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x14ac:dyDescent="0.2">
      <c r="A750" s="4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x14ac:dyDescent="0.2">
      <c r="A751" s="4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x14ac:dyDescent="0.2">
      <c r="A752" s="4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x14ac:dyDescent="0.2">
      <c r="A753" s="4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x14ac:dyDescent="0.2">
      <c r="A754" s="4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x14ac:dyDescent="0.2">
      <c r="A755" s="4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x14ac:dyDescent="0.2">
      <c r="A756" s="4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x14ac:dyDescent="0.2">
      <c r="A757" s="4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x14ac:dyDescent="0.2">
      <c r="A758" s="4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x14ac:dyDescent="0.2">
      <c r="A759" s="4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x14ac:dyDescent="0.2">
      <c r="A760" s="4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x14ac:dyDescent="0.2">
      <c r="A761" s="4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x14ac:dyDescent="0.2">
      <c r="A762" s="4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x14ac:dyDescent="0.2">
      <c r="A763" s="4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x14ac:dyDescent="0.2">
      <c r="A764" s="4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x14ac:dyDescent="0.2">
      <c r="A765" s="4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x14ac:dyDescent="0.2">
      <c r="A766" s="4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x14ac:dyDescent="0.2">
      <c r="A767" s="4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x14ac:dyDescent="0.2">
      <c r="A768" s="4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x14ac:dyDescent="0.2">
      <c r="A769" s="4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x14ac:dyDescent="0.2">
      <c r="A770" s="4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x14ac:dyDescent="0.2">
      <c r="A771" s="4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x14ac:dyDescent="0.2">
      <c r="A772" s="4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x14ac:dyDescent="0.2">
      <c r="A773" s="4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x14ac:dyDescent="0.2">
      <c r="A774" s="4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x14ac:dyDescent="0.2">
      <c r="A775" s="4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x14ac:dyDescent="0.2">
      <c r="A776" s="4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x14ac:dyDescent="0.2">
      <c r="A777" s="4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x14ac:dyDescent="0.2">
      <c r="A778" s="4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x14ac:dyDescent="0.2">
      <c r="A779" s="4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x14ac:dyDescent="0.2">
      <c r="A780" s="4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x14ac:dyDescent="0.2">
      <c r="A781" s="4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x14ac:dyDescent="0.2">
      <c r="A782" s="4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x14ac:dyDescent="0.2">
      <c r="A783" s="4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x14ac:dyDescent="0.2">
      <c r="A784" s="4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x14ac:dyDescent="0.2">
      <c r="A785" s="4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x14ac:dyDescent="0.2">
      <c r="A786" s="4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x14ac:dyDescent="0.2">
      <c r="A787" s="4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x14ac:dyDescent="0.2">
      <c r="A788" s="4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x14ac:dyDescent="0.2">
      <c r="A789" s="4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x14ac:dyDescent="0.2">
      <c r="A790" s="4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x14ac:dyDescent="0.2">
      <c r="A791" s="4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x14ac:dyDescent="0.2">
      <c r="A792" s="4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x14ac:dyDescent="0.2">
      <c r="A793" s="4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x14ac:dyDescent="0.2">
      <c r="A794" s="4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x14ac:dyDescent="0.2">
      <c r="A795" s="4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x14ac:dyDescent="0.2">
      <c r="A796" s="4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x14ac:dyDescent="0.2">
      <c r="A797" s="4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x14ac:dyDescent="0.2">
      <c r="A798" s="4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x14ac:dyDescent="0.2">
      <c r="A799" s="4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x14ac:dyDescent="0.2">
      <c r="A800" s="4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x14ac:dyDescent="0.2">
      <c r="A801" s="4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x14ac:dyDescent="0.2">
      <c r="A802" s="4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x14ac:dyDescent="0.2">
      <c r="A803" s="4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x14ac:dyDescent="0.2">
      <c r="A804" s="4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x14ac:dyDescent="0.2">
      <c r="A805" s="4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x14ac:dyDescent="0.2">
      <c r="A806" s="4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x14ac:dyDescent="0.2">
      <c r="A807" s="4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x14ac:dyDescent="0.2">
      <c r="A808" s="4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x14ac:dyDescent="0.2">
      <c r="A809" s="4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x14ac:dyDescent="0.2">
      <c r="A810" s="4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x14ac:dyDescent="0.2">
      <c r="A811" s="4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x14ac:dyDescent="0.2">
      <c r="A812" s="4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x14ac:dyDescent="0.2">
      <c r="A813" s="4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x14ac:dyDescent="0.2">
      <c r="A814" s="4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x14ac:dyDescent="0.2">
      <c r="A815" s="4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x14ac:dyDescent="0.2">
      <c r="A816" s="4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x14ac:dyDescent="0.2">
      <c r="A817" s="4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x14ac:dyDescent="0.2">
      <c r="A818" s="4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x14ac:dyDescent="0.2">
      <c r="A819" s="4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x14ac:dyDescent="0.2">
      <c r="A820" s="4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x14ac:dyDescent="0.2">
      <c r="A821" s="4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x14ac:dyDescent="0.2">
      <c r="A822" s="4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x14ac:dyDescent="0.2">
      <c r="A823" s="4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x14ac:dyDescent="0.2">
      <c r="A824" s="4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x14ac:dyDescent="0.2">
      <c r="A825" s="4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x14ac:dyDescent="0.2">
      <c r="A826" s="4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x14ac:dyDescent="0.2">
      <c r="A827" s="4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x14ac:dyDescent="0.2">
      <c r="A828" s="4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x14ac:dyDescent="0.2">
      <c r="A829" s="4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x14ac:dyDescent="0.2">
      <c r="A830" s="4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x14ac:dyDescent="0.2">
      <c r="A831" s="4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x14ac:dyDescent="0.2">
      <c r="A832" s="4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x14ac:dyDescent="0.2">
      <c r="A833" s="4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x14ac:dyDescent="0.2">
      <c r="A834" s="4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x14ac:dyDescent="0.2">
      <c r="A835" s="4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x14ac:dyDescent="0.2">
      <c r="A836" s="4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x14ac:dyDescent="0.2">
      <c r="A837" s="4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x14ac:dyDescent="0.2">
      <c r="A838" s="4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x14ac:dyDescent="0.2">
      <c r="A839" s="4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x14ac:dyDescent="0.2">
      <c r="A840" s="4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x14ac:dyDescent="0.2">
      <c r="A841" s="4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x14ac:dyDescent="0.2">
      <c r="A842" s="4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x14ac:dyDescent="0.2">
      <c r="A843" s="4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x14ac:dyDescent="0.2">
      <c r="A844" s="4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x14ac:dyDescent="0.2">
      <c r="A845" s="4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x14ac:dyDescent="0.2">
      <c r="A846" s="4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x14ac:dyDescent="0.2">
      <c r="A847" s="4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x14ac:dyDescent="0.2">
      <c r="A848" s="4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x14ac:dyDescent="0.2">
      <c r="A849" s="4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x14ac:dyDescent="0.2">
      <c r="A850" s="4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x14ac:dyDescent="0.2">
      <c r="A851" s="4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x14ac:dyDescent="0.2">
      <c r="A852" s="4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x14ac:dyDescent="0.2">
      <c r="A853" s="4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x14ac:dyDescent="0.2">
      <c r="A854" s="4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x14ac:dyDescent="0.2">
      <c r="A855" s="4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x14ac:dyDescent="0.2">
      <c r="A856" s="4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x14ac:dyDescent="0.2">
      <c r="A857" s="4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x14ac:dyDescent="0.2">
      <c r="A858" s="4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x14ac:dyDescent="0.2">
      <c r="A859" s="4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x14ac:dyDescent="0.2">
      <c r="A860" s="4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x14ac:dyDescent="0.2">
      <c r="A861" s="4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x14ac:dyDescent="0.2">
      <c r="A862" s="4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x14ac:dyDescent="0.2">
      <c r="A863" s="4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x14ac:dyDescent="0.2">
      <c r="A864" s="4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x14ac:dyDescent="0.2">
      <c r="A865" s="4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x14ac:dyDescent="0.2">
      <c r="A866" s="4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x14ac:dyDescent="0.2">
      <c r="A867" s="4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x14ac:dyDescent="0.2">
      <c r="A868" s="4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x14ac:dyDescent="0.2">
      <c r="A869" s="4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x14ac:dyDescent="0.2">
      <c r="A870" s="4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x14ac:dyDescent="0.2">
      <c r="A871" s="4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x14ac:dyDescent="0.2">
      <c r="A872" s="4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x14ac:dyDescent="0.2">
      <c r="A873" s="4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x14ac:dyDescent="0.2">
      <c r="A874" s="4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x14ac:dyDescent="0.2">
      <c r="A875" s="4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x14ac:dyDescent="0.2">
      <c r="A876" s="4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x14ac:dyDescent="0.2">
      <c r="A877" s="4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x14ac:dyDescent="0.2">
      <c r="A878" s="4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x14ac:dyDescent="0.2">
      <c r="A879" s="4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x14ac:dyDescent="0.2">
      <c r="A880" s="4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x14ac:dyDescent="0.2">
      <c r="A881" s="4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x14ac:dyDescent="0.2">
      <c r="A882" s="4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x14ac:dyDescent="0.2">
      <c r="A883" s="4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x14ac:dyDescent="0.2">
      <c r="A884" s="4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x14ac:dyDescent="0.2">
      <c r="A885" s="4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x14ac:dyDescent="0.2">
      <c r="A886" s="4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x14ac:dyDescent="0.2">
      <c r="A887" s="4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x14ac:dyDescent="0.2">
      <c r="A888" s="4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x14ac:dyDescent="0.2">
      <c r="A889" s="4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x14ac:dyDescent="0.2">
      <c r="A890" s="4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x14ac:dyDescent="0.2">
      <c r="A891" s="4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x14ac:dyDescent="0.2">
      <c r="A892" s="4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x14ac:dyDescent="0.2">
      <c r="A893" s="4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x14ac:dyDescent="0.2">
      <c r="A894" s="4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x14ac:dyDescent="0.2">
      <c r="A895" s="4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x14ac:dyDescent="0.2">
      <c r="A896" s="4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x14ac:dyDescent="0.2">
      <c r="A897" s="4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x14ac:dyDescent="0.2">
      <c r="A898" s="4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x14ac:dyDescent="0.2">
      <c r="A899" s="4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x14ac:dyDescent="0.2">
      <c r="A900" s="4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x14ac:dyDescent="0.2">
      <c r="A901" s="4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x14ac:dyDescent="0.2">
      <c r="A902" s="4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x14ac:dyDescent="0.2">
      <c r="A903" s="4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x14ac:dyDescent="0.2">
      <c r="A904" s="4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x14ac:dyDescent="0.2">
      <c r="A905" s="4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x14ac:dyDescent="0.2">
      <c r="A906" s="4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x14ac:dyDescent="0.2">
      <c r="A907" s="4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x14ac:dyDescent="0.2">
      <c r="A908" s="4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x14ac:dyDescent="0.2">
      <c r="A909" s="4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x14ac:dyDescent="0.2">
      <c r="A910" s="4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x14ac:dyDescent="0.2">
      <c r="A911" s="4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x14ac:dyDescent="0.2">
      <c r="A912" s="4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x14ac:dyDescent="0.2">
      <c r="A913" s="4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x14ac:dyDescent="0.2">
      <c r="A914" s="4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x14ac:dyDescent="0.2">
      <c r="A915" s="4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x14ac:dyDescent="0.2">
      <c r="A916" s="4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x14ac:dyDescent="0.2">
      <c r="A917" s="4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x14ac:dyDescent="0.2">
      <c r="A918" s="4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x14ac:dyDescent="0.2">
      <c r="A919" s="4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x14ac:dyDescent="0.2">
      <c r="A920" s="4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x14ac:dyDescent="0.2">
      <c r="A921" s="4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x14ac:dyDescent="0.2">
      <c r="A922" s="4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x14ac:dyDescent="0.2">
      <c r="A923" s="4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x14ac:dyDescent="0.2">
      <c r="A924" s="4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x14ac:dyDescent="0.2">
      <c r="A925" s="4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x14ac:dyDescent="0.2">
      <c r="A926" s="4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x14ac:dyDescent="0.2">
      <c r="A927" s="4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x14ac:dyDescent="0.2">
      <c r="A928" s="4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x14ac:dyDescent="0.2">
      <c r="A929" s="4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x14ac:dyDescent="0.2">
      <c r="A930" s="4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x14ac:dyDescent="0.2">
      <c r="A931" s="4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x14ac:dyDescent="0.2">
      <c r="A932" s="4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x14ac:dyDescent="0.2">
      <c r="A933" s="4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x14ac:dyDescent="0.2">
      <c r="A934" s="4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x14ac:dyDescent="0.2">
      <c r="A935" s="4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x14ac:dyDescent="0.2">
      <c r="A936" s="4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x14ac:dyDescent="0.2">
      <c r="A937" s="4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x14ac:dyDescent="0.2">
      <c r="A938" s="4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x14ac:dyDescent="0.2">
      <c r="A939" s="4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x14ac:dyDescent="0.2">
      <c r="A940" s="4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x14ac:dyDescent="0.2">
      <c r="A941" s="4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x14ac:dyDescent="0.2">
      <c r="A942" s="4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x14ac:dyDescent="0.2">
      <c r="A943" s="4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x14ac:dyDescent="0.2">
      <c r="A944" s="4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x14ac:dyDescent="0.2">
      <c r="A945" s="4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x14ac:dyDescent="0.2">
      <c r="A946" s="4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x14ac:dyDescent="0.2">
      <c r="A947" s="4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x14ac:dyDescent="0.2">
      <c r="A948" s="4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x14ac:dyDescent="0.2">
      <c r="A949" s="4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x14ac:dyDescent="0.2">
      <c r="A950" s="4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x14ac:dyDescent="0.2">
      <c r="A951" s="4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x14ac:dyDescent="0.2">
      <c r="A952" s="4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x14ac:dyDescent="0.2">
      <c r="A953" s="4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x14ac:dyDescent="0.2">
      <c r="A954" s="4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x14ac:dyDescent="0.2">
      <c r="A955" s="4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x14ac:dyDescent="0.2">
      <c r="A956" s="4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x14ac:dyDescent="0.2">
      <c r="A957" s="4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x14ac:dyDescent="0.2">
      <c r="A958" s="4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x14ac:dyDescent="0.2">
      <c r="A959" s="4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x14ac:dyDescent="0.2">
      <c r="A960" s="4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x14ac:dyDescent="0.2">
      <c r="A961" s="4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x14ac:dyDescent="0.2">
      <c r="A962" s="4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x14ac:dyDescent="0.2">
      <c r="A963" s="4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x14ac:dyDescent="0.2">
      <c r="A964" s="4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x14ac:dyDescent="0.2">
      <c r="A965" s="4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x14ac:dyDescent="0.2">
      <c r="A966" s="4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x14ac:dyDescent="0.2">
      <c r="A967" s="4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x14ac:dyDescent="0.2">
      <c r="A968" s="4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x14ac:dyDescent="0.2">
      <c r="A969" s="4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x14ac:dyDescent="0.2">
      <c r="A970" s="4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x14ac:dyDescent="0.2">
      <c r="A971" s="4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x14ac:dyDescent="0.2">
      <c r="A972" s="4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x14ac:dyDescent="0.2">
      <c r="A973" s="4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x14ac:dyDescent="0.2">
      <c r="A974" s="4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x14ac:dyDescent="0.2">
      <c r="A975" s="4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x14ac:dyDescent="0.2">
      <c r="A976" s="4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x14ac:dyDescent="0.2">
      <c r="A977" s="4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x14ac:dyDescent="0.2">
      <c r="A978" s="4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x14ac:dyDescent="0.2">
      <c r="A979" s="4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x14ac:dyDescent="0.2">
      <c r="A980" s="4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x14ac:dyDescent="0.2">
      <c r="A981" s="4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x14ac:dyDescent="0.2">
      <c r="A982" s="4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x14ac:dyDescent="0.2">
      <c r="A983" s="4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x14ac:dyDescent="0.2">
      <c r="A984" s="4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x14ac:dyDescent="0.2">
      <c r="A985" s="4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x14ac:dyDescent="0.2">
      <c r="A986" s="4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x14ac:dyDescent="0.2">
      <c r="A987" s="4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x14ac:dyDescent="0.2">
      <c r="A988" s="4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x14ac:dyDescent="0.2">
      <c r="A989" s="4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x14ac:dyDescent="0.2">
      <c r="A990" s="4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x14ac:dyDescent="0.2">
      <c r="A991" s="4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x14ac:dyDescent="0.2">
      <c r="A992" s="4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x14ac:dyDescent="0.2">
      <c r="A993" s="4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x14ac:dyDescent="0.2">
      <c r="A994" s="4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x14ac:dyDescent="0.2">
      <c r="A995" s="4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x14ac:dyDescent="0.2">
      <c r="A996" s="4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x14ac:dyDescent="0.2">
      <c r="A997" s="4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x14ac:dyDescent="0.2">
      <c r="A998" s="4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x14ac:dyDescent="0.2">
      <c r="A999" s="4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x14ac:dyDescent="0.2">
      <c r="A1000" s="4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x14ac:dyDescent="0.2">
      <c r="A1001" s="4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x14ac:dyDescent="0.2">
      <c r="A1002" s="4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x14ac:dyDescent="0.2">
      <c r="A1003" s="4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x14ac:dyDescent="0.2">
      <c r="A1004" s="4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x14ac:dyDescent="0.2">
      <c r="A1005" s="4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spans="1:26" x14ac:dyDescent="0.2">
      <c r="A1006" s="4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spans="1:26" x14ac:dyDescent="0.2">
      <c r="A1007" s="4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spans="1:26" x14ac:dyDescent="0.2">
      <c r="A1008" s="4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spans="1:26" x14ac:dyDescent="0.2">
      <c r="A1009" s="4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spans="1:26" x14ac:dyDescent="0.2">
      <c r="A1010" s="4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spans="1:26" x14ac:dyDescent="0.2">
      <c r="A1011" s="4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spans="1:26" x14ac:dyDescent="0.2">
      <c r="A1012" s="4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spans="1:26" x14ac:dyDescent="0.2">
      <c r="A1013" s="4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spans="1:26" x14ac:dyDescent="0.2">
      <c r="A1014" s="4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spans="1:26" x14ac:dyDescent="0.2">
      <c r="A1015" s="4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</sheetData>
  <mergeCells count="10">
    <mergeCell ref="A64:A66"/>
    <mergeCell ref="A68:A73"/>
    <mergeCell ref="A79:A81"/>
    <mergeCell ref="A1:C1"/>
    <mergeCell ref="A4:A11"/>
    <mergeCell ref="A13:A24"/>
    <mergeCell ref="A26:A30"/>
    <mergeCell ref="A32:A39"/>
    <mergeCell ref="A41:A48"/>
    <mergeCell ref="A51:A61"/>
  </mergeCells>
  <hyperlinks>
    <hyperlink ref="I34" r:id="rId1" xr:uid="{00000000-0004-0000-0300-000000000000}"/>
    <hyperlink ref="I38" r:id="rId2" xr:uid="{00000000-0004-0000-0300-000001000000}"/>
    <hyperlink ref="E43" r:id="rId3" xr:uid="{00000000-0004-0000-03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16"/>
  <sheetViews>
    <sheetView workbookViewId="0"/>
  </sheetViews>
  <sheetFormatPr defaultColWidth="12.5703125" defaultRowHeight="15.75" customHeight="1" x14ac:dyDescent="0.2"/>
  <cols>
    <col min="1" max="1" width="20.7109375" customWidth="1"/>
    <col min="2" max="2" width="18" customWidth="1"/>
    <col min="3" max="3" width="25.140625" customWidth="1"/>
    <col min="5" max="5" width="26.28515625" customWidth="1"/>
    <col min="6" max="6" width="23.42578125" customWidth="1"/>
  </cols>
  <sheetData>
    <row r="1" spans="1:26" x14ac:dyDescent="0.2">
      <c r="A1" s="17" t="s">
        <v>0</v>
      </c>
      <c r="B1" s="16"/>
      <c r="C1" s="16"/>
      <c r="D1" s="1"/>
      <c r="E1" s="2" t="s">
        <v>1</v>
      </c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4"/>
      <c r="B3" s="5" t="s">
        <v>3</v>
      </c>
      <c r="C3" s="5" t="s">
        <v>4</v>
      </c>
      <c r="D3" s="6" t="s">
        <v>206</v>
      </c>
      <c r="E3" s="5" t="s">
        <v>6</v>
      </c>
      <c r="F3" s="5" t="s">
        <v>7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18" t="s">
        <v>8</v>
      </c>
      <c r="B4" s="8" t="s">
        <v>9</v>
      </c>
      <c r="C4" s="8" t="s">
        <v>10</v>
      </c>
      <c r="D4" s="8">
        <v>900</v>
      </c>
      <c r="E4" s="8" t="s">
        <v>19</v>
      </c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2">
      <c r="A5" s="16"/>
      <c r="B5" s="8" t="s">
        <v>12</v>
      </c>
      <c r="C5" s="8" t="s">
        <v>13</v>
      </c>
      <c r="D5" s="8">
        <v>600</v>
      </c>
      <c r="E5" s="8" t="s">
        <v>19</v>
      </c>
      <c r="F5" s="9" t="s">
        <v>15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">
      <c r="A6" s="16"/>
      <c r="B6" s="8" t="s">
        <v>16</v>
      </c>
      <c r="C6" s="8" t="s">
        <v>13</v>
      </c>
      <c r="D6" s="8">
        <v>800</v>
      </c>
      <c r="E6" s="8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">
      <c r="A7" s="16"/>
      <c r="B7" s="8" t="s">
        <v>17</v>
      </c>
      <c r="C7" s="8" t="s">
        <v>13</v>
      </c>
      <c r="D7" s="8">
        <v>800</v>
      </c>
      <c r="E7" s="8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2">
      <c r="A8" s="16"/>
      <c r="B8" s="8" t="s">
        <v>18</v>
      </c>
      <c r="C8" s="8" t="s">
        <v>13</v>
      </c>
      <c r="D8" s="8">
        <v>1500</v>
      </c>
      <c r="E8" s="8" t="s">
        <v>19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">
      <c r="A9" s="16"/>
      <c r="B9" s="8" t="s">
        <v>20</v>
      </c>
      <c r="C9" s="10"/>
      <c r="D9" s="8" t="s">
        <v>21</v>
      </c>
      <c r="E9" s="8"/>
      <c r="F9" s="9"/>
      <c r="G9" s="8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">
      <c r="A10" s="16"/>
      <c r="B10" s="8" t="s">
        <v>22</v>
      </c>
      <c r="C10" s="10"/>
      <c r="D10" s="8" t="s">
        <v>23</v>
      </c>
      <c r="E10" s="8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">
      <c r="A11" s="16"/>
      <c r="B11" s="8" t="s">
        <v>24</v>
      </c>
      <c r="C11" s="10"/>
      <c r="D11" s="8" t="s">
        <v>25</v>
      </c>
      <c r="E11" s="8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">
      <c r="A12" s="4"/>
      <c r="B12" s="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">
      <c r="A13" s="15" t="s">
        <v>26</v>
      </c>
      <c r="B13" s="8" t="s">
        <v>27</v>
      </c>
      <c r="C13" s="10"/>
      <c r="D13" s="8">
        <v>3.2</v>
      </c>
      <c r="E13" s="8"/>
      <c r="F13" s="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">
      <c r="A14" s="16"/>
      <c r="B14" s="8" t="s">
        <v>29</v>
      </c>
      <c r="C14" s="8" t="s">
        <v>30</v>
      </c>
      <c r="D14" s="8">
        <v>293.25</v>
      </c>
      <c r="E14" s="8" t="s">
        <v>31</v>
      </c>
      <c r="F14" s="8" t="s">
        <v>32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">
      <c r="A15" s="16"/>
      <c r="B15" s="8" t="s">
        <v>33</v>
      </c>
      <c r="C15" s="8" t="s">
        <v>34</v>
      </c>
      <c r="D15" s="8">
        <v>8975.3280840000007</v>
      </c>
      <c r="E15" s="8" t="s">
        <v>31</v>
      </c>
      <c r="F15" s="8" t="s">
        <v>32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">
      <c r="A16" s="16"/>
      <c r="B16" s="9" t="s">
        <v>184</v>
      </c>
      <c r="C16" s="8" t="s">
        <v>36</v>
      </c>
      <c r="D16" s="10">
        <f>D4/(D14)</f>
        <v>3.0690537084398977</v>
      </c>
      <c r="E16" s="8"/>
      <c r="F16" s="8" t="s">
        <v>37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">
      <c r="A17" s="16"/>
      <c r="B17" s="9" t="s">
        <v>43</v>
      </c>
      <c r="C17" s="8" t="s">
        <v>34</v>
      </c>
      <c r="D17" s="8">
        <v>3919</v>
      </c>
      <c r="E17" s="8"/>
      <c r="F17" s="8" t="s">
        <v>32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">
      <c r="A18" s="16"/>
      <c r="B18" s="8" t="s">
        <v>44</v>
      </c>
      <c r="C18" s="8" t="s">
        <v>45</v>
      </c>
      <c r="D18" s="8">
        <v>0.11600000000000001</v>
      </c>
      <c r="E18" s="8"/>
      <c r="F18" s="8" t="s">
        <v>32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">
      <c r="A19" s="16"/>
      <c r="B19" s="8" t="s">
        <v>46</v>
      </c>
      <c r="C19" s="8" t="s">
        <v>47</v>
      </c>
      <c r="D19" s="8">
        <f>D16/(D17*D18)*12^2</f>
        <v>0.97215100178472968</v>
      </c>
      <c r="E19" s="8"/>
      <c r="F19" s="8"/>
      <c r="G19" s="8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">
      <c r="A20" s="16"/>
      <c r="B20" s="8" t="s">
        <v>48</v>
      </c>
      <c r="C20" s="8" t="s">
        <v>49</v>
      </c>
      <c r="D20" s="8">
        <f>SQRT(D19/PI())</f>
        <v>0.55627805523097473</v>
      </c>
      <c r="E20" s="8"/>
      <c r="F20" s="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">
      <c r="A21" s="16"/>
      <c r="B21" s="8" t="s">
        <v>51</v>
      </c>
      <c r="C21" s="10"/>
      <c r="D21" s="8">
        <v>6.77</v>
      </c>
      <c r="E21" s="8" t="s">
        <v>31</v>
      </c>
      <c r="F21" s="8" t="s">
        <v>32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">
      <c r="A22" s="16"/>
      <c r="B22" s="9" t="s">
        <v>52</v>
      </c>
      <c r="C22" s="8" t="s">
        <v>47</v>
      </c>
      <c r="D22" s="8">
        <f>D19*D21</f>
        <v>6.5814622820826196</v>
      </c>
      <c r="E22" s="8"/>
      <c r="F22" s="8" t="s">
        <v>53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">
      <c r="A23" s="16"/>
      <c r="B23" s="9" t="s">
        <v>54</v>
      </c>
      <c r="C23" s="8" t="s">
        <v>49</v>
      </c>
      <c r="D23" s="8">
        <f>SQRT(D22/PI())</f>
        <v>1.4473923137603812</v>
      </c>
      <c r="E23" s="8"/>
      <c r="F23" s="8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">
      <c r="A24" s="16"/>
      <c r="B24" s="8" t="s">
        <v>56</v>
      </c>
      <c r="C24" s="8" t="s">
        <v>57</v>
      </c>
      <c r="D24" s="8">
        <v>6222.24</v>
      </c>
      <c r="E24" s="8" t="s">
        <v>19</v>
      </c>
      <c r="F24" s="8" t="s">
        <v>32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">
      <c r="A25" s="4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">
      <c r="A26" s="15" t="s">
        <v>60</v>
      </c>
      <c r="B26" s="8" t="s">
        <v>61</v>
      </c>
      <c r="C26" s="8" t="s">
        <v>30</v>
      </c>
      <c r="D26" s="8">
        <v>4</v>
      </c>
      <c r="E26" s="8"/>
      <c r="F26" s="8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">
      <c r="A27" s="16"/>
      <c r="B27" s="8" t="s">
        <v>63</v>
      </c>
      <c r="C27" s="8" t="s">
        <v>64</v>
      </c>
      <c r="D27" s="8">
        <f>D26*D16</f>
        <v>12.276214833759591</v>
      </c>
      <c r="E27" s="8" t="s">
        <v>65</v>
      </c>
      <c r="F27" s="8" t="s">
        <v>207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">
      <c r="A28" s="16"/>
      <c r="B28" s="8" t="s">
        <v>67</v>
      </c>
      <c r="C28" s="10"/>
      <c r="D28" s="8">
        <v>1.5</v>
      </c>
      <c r="E28" s="8"/>
      <c r="F28" s="8" t="s">
        <v>68</v>
      </c>
      <c r="G28" s="8" t="s">
        <v>69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">
      <c r="A29" s="16"/>
      <c r="B29" s="8" t="s">
        <v>70</v>
      </c>
      <c r="C29" s="8" t="s">
        <v>49</v>
      </c>
      <c r="D29" s="8">
        <v>5</v>
      </c>
      <c r="E29" s="8" t="s">
        <v>19</v>
      </c>
      <c r="F29" s="8" t="s">
        <v>71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">
      <c r="A30" s="16"/>
      <c r="B30" s="8" t="s">
        <v>73</v>
      </c>
      <c r="C30" s="8" t="s">
        <v>74</v>
      </c>
      <c r="D30" s="8">
        <f>(D29/12/2)^2*PI()</f>
        <v>0.13635384781205701</v>
      </c>
      <c r="E30" s="8"/>
      <c r="F30" s="8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">
      <c r="A31" s="4"/>
      <c r="B31" s="8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">
      <c r="A32" s="15" t="s">
        <v>22</v>
      </c>
      <c r="B32" s="8" t="s">
        <v>75</v>
      </c>
      <c r="C32" s="8" t="s">
        <v>64</v>
      </c>
      <c r="D32" s="10">
        <f>D41*D13</f>
        <v>9.3533065400073081</v>
      </c>
      <c r="E32" s="8" t="s">
        <v>76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">
      <c r="A33" s="16"/>
      <c r="B33" s="8" t="s">
        <v>77</v>
      </c>
      <c r="C33" s="8" t="s">
        <v>78</v>
      </c>
      <c r="D33" s="8">
        <v>90.19</v>
      </c>
      <c r="E33" s="8"/>
      <c r="F33" s="8" t="s">
        <v>79</v>
      </c>
      <c r="G33" s="8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">
      <c r="A34" s="16"/>
      <c r="B34" s="8" t="s">
        <v>80</v>
      </c>
      <c r="C34" s="8" t="s">
        <v>45</v>
      </c>
      <c r="D34" s="8">
        <v>71.230303000000006</v>
      </c>
      <c r="E34" s="8"/>
      <c r="F34" s="8" t="s">
        <v>81</v>
      </c>
      <c r="G34" s="10"/>
      <c r="H34" s="10"/>
      <c r="I34" s="11" t="s">
        <v>82</v>
      </c>
      <c r="J34" s="8" t="s">
        <v>83</v>
      </c>
      <c r="K34" s="8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">
      <c r="A35" s="16"/>
      <c r="B35" s="8" t="s">
        <v>84</v>
      </c>
      <c r="C35" s="8" t="s">
        <v>85</v>
      </c>
      <c r="D35" s="10">
        <f>D32/D34</f>
        <v>0.13131077850402106</v>
      </c>
      <c r="E35" s="8" t="s">
        <v>86</v>
      </c>
      <c r="F35" s="10"/>
      <c r="G35" s="10"/>
      <c r="H35" s="10"/>
      <c r="I35" s="8" t="s">
        <v>87</v>
      </c>
      <c r="J35" s="8">
        <v>40000</v>
      </c>
      <c r="K35" s="8" t="s">
        <v>13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">
      <c r="A36" s="16"/>
      <c r="B36" s="8" t="s">
        <v>88</v>
      </c>
      <c r="C36" s="8" t="s">
        <v>89</v>
      </c>
      <c r="D36" s="10">
        <f>D35/(D30)</f>
        <v>0.96301483684577027</v>
      </c>
      <c r="E36" s="8" t="s">
        <v>90</v>
      </c>
      <c r="F36" s="10"/>
      <c r="G36" s="10"/>
      <c r="H36" s="10"/>
      <c r="I36" s="8" t="s">
        <v>80</v>
      </c>
      <c r="J36" s="12">
        <f>0.0975*12^3</f>
        <v>168.48000000000002</v>
      </c>
      <c r="K36" s="8" t="s">
        <v>45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">
      <c r="A37" s="16"/>
      <c r="B37" s="8" t="s">
        <v>91</v>
      </c>
      <c r="C37" s="8" t="s">
        <v>13</v>
      </c>
      <c r="D37" s="10">
        <f>J35/D28</f>
        <v>26666.666666666668</v>
      </c>
      <c r="E37" s="8" t="s">
        <v>92</v>
      </c>
      <c r="F37" s="8" t="s">
        <v>93</v>
      </c>
      <c r="G37" s="10"/>
      <c r="H37" s="10"/>
      <c r="I37" s="8"/>
      <c r="J37" s="8"/>
      <c r="K37" s="8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">
      <c r="A38" s="16"/>
      <c r="B38" s="8" t="s">
        <v>94</v>
      </c>
      <c r="C38" s="8" t="s">
        <v>49</v>
      </c>
      <c r="D38" s="10">
        <f>D6*(D29/2)/D37</f>
        <v>7.4999999999999997E-2</v>
      </c>
      <c r="E38" s="8" t="s">
        <v>95</v>
      </c>
      <c r="F38" s="8" t="s">
        <v>96</v>
      </c>
      <c r="G38" s="8"/>
      <c r="H38" s="10"/>
      <c r="I38" s="13" t="s">
        <v>97</v>
      </c>
      <c r="J38" s="8">
        <v>304</v>
      </c>
      <c r="K38" s="8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">
      <c r="A39" s="16"/>
      <c r="B39" s="8" t="s">
        <v>98</v>
      </c>
      <c r="C39" s="8" t="s">
        <v>64</v>
      </c>
      <c r="D39" s="10">
        <f>(PI()*(D29/2+D38)^2- PI()*(D29/2)^2)/144*D36*J36</f>
        <v>1.3473053137075734</v>
      </c>
      <c r="E39" s="8" t="s">
        <v>99</v>
      </c>
      <c r="F39" s="10"/>
      <c r="G39" s="10"/>
      <c r="H39" s="10"/>
      <c r="I39" s="8" t="s">
        <v>87</v>
      </c>
      <c r="J39" s="8"/>
      <c r="K39" s="8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">
      <c r="A40" s="4"/>
      <c r="B40" s="10"/>
      <c r="C40" s="10"/>
      <c r="D40" s="10"/>
      <c r="E40" s="10"/>
      <c r="F40" s="10"/>
      <c r="G40" s="10"/>
      <c r="H40" s="10"/>
      <c r="I40" s="8" t="s">
        <v>80</v>
      </c>
      <c r="J40" s="8">
        <v>494.20800000000003</v>
      </c>
      <c r="K40" s="8" t="s">
        <v>45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">
      <c r="A41" s="15" t="s">
        <v>20</v>
      </c>
      <c r="B41" s="8" t="s">
        <v>100</v>
      </c>
      <c r="C41" s="8" t="s">
        <v>64</v>
      </c>
      <c r="D41" s="10">
        <f>D27/(D13+1)*1</f>
        <v>2.9229082937522834</v>
      </c>
      <c r="E41" s="8" t="s">
        <v>101</v>
      </c>
      <c r="F41" s="10"/>
      <c r="G41" s="10"/>
      <c r="H41" s="10"/>
      <c r="I41" s="8" t="s">
        <v>102</v>
      </c>
      <c r="J41" s="8" t="s">
        <v>103</v>
      </c>
      <c r="K41" s="8" t="s">
        <v>57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">
      <c r="A42" s="16"/>
      <c r="B42" s="8" t="s">
        <v>77</v>
      </c>
      <c r="C42" s="8" t="s">
        <v>78</v>
      </c>
      <c r="D42" s="8">
        <v>112</v>
      </c>
      <c r="E42" s="8"/>
      <c r="F42" s="8" t="s">
        <v>104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">
      <c r="A43" s="16"/>
      <c r="B43" s="8" t="s">
        <v>80</v>
      </c>
      <c r="C43" s="8" t="s">
        <v>45</v>
      </c>
      <c r="D43" s="8">
        <f>26.48*16.04/16.02</f>
        <v>26.513058676654182</v>
      </c>
      <c r="E43" s="13" t="s">
        <v>208</v>
      </c>
      <c r="F43" s="8" t="s">
        <v>105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">
      <c r="A44" s="16"/>
      <c r="B44" s="8" t="s">
        <v>84</v>
      </c>
      <c r="C44" s="8" t="s">
        <v>85</v>
      </c>
      <c r="D44" s="10">
        <f>D41/D43</f>
        <v>0.11024410006401947</v>
      </c>
      <c r="E44" s="8" t="s">
        <v>106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">
      <c r="A45" s="16"/>
      <c r="B45" s="8" t="s">
        <v>88</v>
      </c>
      <c r="C45" s="8" t="s">
        <v>89</v>
      </c>
      <c r="D45" s="10">
        <f>D44/D30</f>
        <v>0.80851477118543924</v>
      </c>
      <c r="E45" s="8" t="s">
        <v>107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">
      <c r="A46" s="16"/>
      <c r="B46" s="8" t="s">
        <v>91</v>
      </c>
      <c r="C46" s="8" t="s">
        <v>13</v>
      </c>
      <c r="D46" s="10">
        <f>J35/D28</f>
        <v>26666.666666666668</v>
      </c>
      <c r="E46" s="8" t="s">
        <v>92</v>
      </c>
      <c r="F46" s="8" t="s">
        <v>108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">
      <c r="A47" s="16"/>
      <c r="B47" s="8" t="s">
        <v>94</v>
      </c>
      <c r="C47" s="8" t="s">
        <v>49</v>
      </c>
      <c r="D47" s="10">
        <f>(D7*(D29/2))/D46</f>
        <v>7.4999999999999997E-2</v>
      </c>
      <c r="E47" s="8" t="s">
        <v>95</v>
      </c>
      <c r="F47" s="8" t="s">
        <v>96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">
      <c r="A48" s="16"/>
      <c r="B48" s="8" t="s">
        <v>98</v>
      </c>
      <c r="C48" s="8" t="s">
        <v>64</v>
      </c>
      <c r="D48" s="10">
        <f>(PI()*(D29/2+D47)^2- PI()*(D29/2)^2)/144*D45*J36</f>
        <v>1.1311520921080704</v>
      </c>
      <c r="E48" s="8" t="s">
        <v>99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">
      <c r="A49" s="4"/>
      <c r="B49" s="8"/>
      <c r="C49" s="8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">
      <c r="A50" s="4"/>
      <c r="B50" s="14" t="s">
        <v>24</v>
      </c>
      <c r="C50" s="8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">
      <c r="A51" s="15" t="s">
        <v>24</v>
      </c>
      <c r="B51" s="8" t="s">
        <v>109</v>
      </c>
      <c r="C51" s="8" t="s">
        <v>64</v>
      </c>
      <c r="D51" s="10">
        <f>D54*D57</f>
        <v>0.30077244439086093</v>
      </c>
      <c r="E51" s="8" t="s">
        <v>110</v>
      </c>
      <c r="F51" s="8" t="s">
        <v>111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">
      <c r="A52" s="16"/>
      <c r="B52" s="8" t="s">
        <v>77</v>
      </c>
      <c r="C52" s="8" t="s">
        <v>78</v>
      </c>
      <c r="D52" s="8">
        <v>293.14999999999998</v>
      </c>
      <c r="E52" s="8"/>
      <c r="F52" s="8" t="s">
        <v>112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">
      <c r="A53" s="16"/>
      <c r="B53" s="8" t="s">
        <v>113</v>
      </c>
      <c r="C53" s="8" t="s">
        <v>13</v>
      </c>
      <c r="D53" s="8">
        <v>900</v>
      </c>
      <c r="E53" s="8" t="s">
        <v>19</v>
      </c>
      <c r="F53" s="8" t="s">
        <v>114</v>
      </c>
      <c r="G53" s="10"/>
      <c r="H53" s="10"/>
      <c r="I53" s="10"/>
      <c r="J53" s="10"/>
      <c r="K53" s="10"/>
      <c r="L53" s="8" t="s">
        <v>115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">
      <c r="A54" s="16"/>
      <c r="B54" s="8" t="s">
        <v>116</v>
      </c>
      <c r="C54" s="8" t="s">
        <v>45</v>
      </c>
      <c r="D54" s="8">
        <v>1.0105</v>
      </c>
      <c r="E54" s="8" t="s">
        <v>19</v>
      </c>
      <c r="F54" s="8" t="s">
        <v>117</v>
      </c>
      <c r="G54" s="10"/>
      <c r="H54" s="10"/>
      <c r="I54" s="8" t="s">
        <v>118</v>
      </c>
      <c r="J54" s="8">
        <f>(14*16.04*0.00220462*453.59)/(10.731577089016 +D52*1.8)</f>
        <v>0.41708377015047426</v>
      </c>
      <c r="K54" s="8" t="s">
        <v>119</v>
      </c>
      <c r="L54" s="8">
        <v>1.1143391000000001E-2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2">
      <c r="A55" s="16"/>
      <c r="B55" s="8" t="s">
        <v>120</v>
      </c>
      <c r="C55" s="8" t="s">
        <v>45</v>
      </c>
      <c r="D55" s="8">
        <v>0.61792999999999998</v>
      </c>
      <c r="E55" s="8" t="s">
        <v>19</v>
      </c>
      <c r="F55" s="8" t="s">
        <v>121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">
      <c r="A56" s="16"/>
      <c r="B56" s="8" t="s">
        <v>122</v>
      </c>
      <c r="C56" s="8" t="s">
        <v>45</v>
      </c>
      <c r="D56" s="8">
        <v>0.48372999999999999</v>
      </c>
      <c r="E56" s="8" t="s">
        <v>19</v>
      </c>
      <c r="F56" s="8" t="s">
        <v>123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">
      <c r="A57" s="16"/>
      <c r="B57" s="8" t="s">
        <v>84</v>
      </c>
      <c r="C57" s="8" t="s">
        <v>85</v>
      </c>
      <c r="D57" s="10">
        <f>(D44+D35)*D56/(D54-D55)</f>
        <v>0.29764714932296976</v>
      </c>
      <c r="E57" s="8" t="s">
        <v>124</v>
      </c>
      <c r="F57" s="8" t="s">
        <v>125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">
      <c r="A58" s="16"/>
      <c r="B58" s="8" t="s">
        <v>88</v>
      </c>
      <c r="C58" s="8" t="s">
        <v>89</v>
      </c>
      <c r="D58" s="10">
        <f>D57/D30</f>
        <v>2.1829024563592148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2">
      <c r="A59" s="16"/>
      <c r="B59" s="8" t="s">
        <v>126</v>
      </c>
      <c r="C59" s="8" t="s">
        <v>13</v>
      </c>
      <c r="D59" s="10">
        <f>J35/D28</f>
        <v>26666.666666666668</v>
      </c>
      <c r="E59" s="8" t="s">
        <v>92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">
      <c r="A60" s="16"/>
      <c r="B60" s="8" t="s">
        <v>94</v>
      </c>
      <c r="C60" s="8" t="s">
        <v>49</v>
      </c>
      <c r="D60" s="8">
        <f>D8*(D29/2)/D59</f>
        <v>0.140625</v>
      </c>
      <c r="E60" s="8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">
      <c r="A61" s="16"/>
      <c r="B61" s="8" t="s">
        <v>98</v>
      </c>
      <c r="C61" s="8" t="s">
        <v>64</v>
      </c>
      <c r="D61" s="8">
        <f>(PI()*(D29/2+D60)^2- PI()*(D29/2)^2)/144*D58*J36</f>
        <v>5.800274182687593</v>
      </c>
      <c r="E61" s="9" t="s">
        <v>99</v>
      </c>
      <c r="F61" s="8" t="s">
        <v>127</v>
      </c>
      <c r="G61" s="8" t="s">
        <v>128</v>
      </c>
      <c r="H61" s="8" t="s">
        <v>129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">
      <c r="A62" s="4"/>
      <c r="B62" s="10"/>
      <c r="C62" s="10"/>
      <c r="D62" s="8"/>
      <c r="E62" s="8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">
      <c r="A63" s="4"/>
      <c r="B63" s="14" t="s">
        <v>130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2">
      <c r="A64" s="15" t="s">
        <v>130</v>
      </c>
      <c r="B64" s="8" t="s">
        <v>84</v>
      </c>
      <c r="C64" s="8" t="s">
        <v>85</v>
      </c>
      <c r="D64" s="10">
        <f>D65*((D30))</f>
        <v>0.13635384781205701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">
      <c r="A65" s="16"/>
      <c r="B65" s="8" t="s">
        <v>88</v>
      </c>
      <c r="C65" s="8" t="s">
        <v>89</v>
      </c>
      <c r="D65" s="8">
        <v>1</v>
      </c>
      <c r="E65" s="8" t="s">
        <v>131</v>
      </c>
      <c r="F65" s="8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">
      <c r="A66" s="16"/>
      <c r="B66" s="8" t="s">
        <v>132</v>
      </c>
      <c r="C66" s="8" t="s">
        <v>64</v>
      </c>
      <c r="D66" s="10">
        <f>D64*0.1*J40</f>
        <v>6.7387162419501072</v>
      </c>
      <c r="E66" s="8" t="s">
        <v>133</v>
      </c>
      <c r="F66" s="8" t="s">
        <v>134</v>
      </c>
      <c r="G66" s="8" t="s">
        <v>135</v>
      </c>
      <c r="H66" s="8" t="s">
        <v>136</v>
      </c>
      <c r="I66" s="8" t="s">
        <v>137</v>
      </c>
      <c r="J66" s="8" t="s">
        <v>138</v>
      </c>
      <c r="K66" s="8" t="s">
        <v>139</v>
      </c>
      <c r="L66" s="8" t="s">
        <v>140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">
      <c r="A67" s="4"/>
      <c r="B67" s="8"/>
      <c r="C67" s="10"/>
      <c r="D67" s="10"/>
      <c r="E67" s="10"/>
      <c r="F67" s="10"/>
      <c r="G67" s="10"/>
      <c r="H67" s="10"/>
      <c r="I67" s="10"/>
      <c r="J67" s="8" t="s">
        <v>141</v>
      </c>
      <c r="K67" s="8" t="s">
        <v>142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">
      <c r="A68" s="15" t="s">
        <v>143</v>
      </c>
      <c r="B68" s="8" t="s">
        <v>144</v>
      </c>
      <c r="C68" s="8" t="s">
        <v>89</v>
      </c>
      <c r="D68" s="8">
        <f>15/12</f>
        <v>1.25</v>
      </c>
      <c r="E68" s="8" t="s">
        <v>145</v>
      </c>
      <c r="F68" s="10"/>
      <c r="G68" s="10"/>
      <c r="H68" s="10"/>
      <c r="I68" s="10"/>
      <c r="J68" s="10"/>
      <c r="K68" s="8" t="s">
        <v>146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">
      <c r="A69" s="16"/>
      <c r="B69" s="8" t="s">
        <v>147</v>
      </c>
      <c r="C69" s="8" t="s">
        <v>89</v>
      </c>
      <c r="D69" s="8">
        <f>10/12</f>
        <v>0.83333333333333337</v>
      </c>
      <c r="E69" s="8" t="s">
        <v>145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">
      <c r="A70" s="16"/>
      <c r="B70" s="8" t="s">
        <v>148</v>
      </c>
      <c r="C70" s="8" t="s">
        <v>89</v>
      </c>
      <c r="D70" s="10">
        <f>D69+D68+D65+D58+D45+D36</f>
        <v>7.0377653977237582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">
      <c r="A71" s="16"/>
      <c r="B71" s="8" t="s">
        <v>149</v>
      </c>
      <c r="C71" s="8" t="s">
        <v>64</v>
      </c>
      <c r="D71" s="10">
        <f>1.40625+0.9375+2.2+1</f>
        <v>5.5437500000000002</v>
      </c>
      <c r="E71" s="8" t="s">
        <v>150</v>
      </c>
      <c r="F71" s="8" t="s">
        <v>151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">
      <c r="A72" s="16"/>
      <c r="B72" s="8" t="s">
        <v>152</v>
      </c>
      <c r="C72" s="8" t="s">
        <v>64</v>
      </c>
      <c r="D72" s="10">
        <f>D30*D60*J36+D30*0.05*J36*4</f>
        <v>7.8251427951622343</v>
      </c>
      <c r="E72" s="8" t="s">
        <v>153</v>
      </c>
      <c r="F72" s="8" t="s">
        <v>154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">
      <c r="A73" s="16"/>
      <c r="B73" s="8" t="s">
        <v>155</v>
      </c>
      <c r="C73" s="8" t="s">
        <v>64</v>
      </c>
      <c r="D73" s="10">
        <f>D71+D66+5+D48+D39+D27+D72+C86</f>
        <v>59.862281276687575</v>
      </c>
      <c r="E73" s="8" t="s">
        <v>156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">
      <c r="A74" s="6"/>
      <c r="B74" s="8" t="s">
        <v>157</v>
      </c>
      <c r="C74" s="8"/>
      <c r="D74" s="10">
        <f>D27</f>
        <v>12.276214833759591</v>
      </c>
      <c r="E74" s="8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">
      <c r="A75" s="6"/>
      <c r="B75" s="8" t="s">
        <v>158</v>
      </c>
      <c r="C75" s="8"/>
      <c r="D75" s="10">
        <f>D73-D74</f>
        <v>47.586066442927986</v>
      </c>
      <c r="E75" s="8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">
      <c r="A76" s="6"/>
      <c r="B76" s="8" t="s">
        <v>159</v>
      </c>
      <c r="C76" s="8"/>
      <c r="D76" s="10">
        <f>1+D74/D75</f>
        <v>1.2579791891074457</v>
      </c>
      <c r="E76" s="8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">
      <c r="A77" s="6"/>
      <c r="B77" s="8" t="s">
        <v>160</v>
      </c>
      <c r="C77" s="8"/>
      <c r="D77" s="10">
        <f>D15*LN(D76)</f>
        <v>2059.8971697797515</v>
      </c>
      <c r="E77" s="8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2">
      <c r="A78" s="4"/>
      <c r="B78" s="8"/>
      <c r="C78" s="10"/>
      <c r="D78" s="8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2">
      <c r="A79" s="15" t="s">
        <v>161</v>
      </c>
      <c r="B79" s="8" t="s">
        <v>162</v>
      </c>
      <c r="C79" s="10"/>
      <c r="D79" s="8" t="s">
        <v>111</v>
      </c>
      <c r="E79" s="8" t="s">
        <v>163</v>
      </c>
      <c r="F79" s="8" t="s">
        <v>164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2">
      <c r="A80" s="16"/>
      <c r="B80" s="8" t="s">
        <v>165</v>
      </c>
      <c r="C80" s="8"/>
      <c r="D80" s="8">
        <f>D4/D73</f>
        <v>15.034508889498182</v>
      </c>
      <c r="E80" s="8" t="s">
        <v>166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">
      <c r="A81" s="16"/>
      <c r="B81" s="8" t="s">
        <v>167</v>
      </c>
      <c r="C81" s="10"/>
      <c r="D81" s="8" t="s">
        <v>111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">
      <c r="A82" s="4"/>
      <c r="B82" s="8"/>
      <c r="C82" s="8"/>
      <c r="D82" s="10"/>
      <c r="E82" s="8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">
      <c r="A83" s="6"/>
      <c r="B83" s="8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2">
      <c r="A84" s="6" t="s">
        <v>169</v>
      </c>
      <c r="B84" s="8" t="s">
        <v>170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">
      <c r="A85" s="4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">
      <c r="A86" s="4"/>
      <c r="B86" s="8" t="s">
        <v>171</v>
      </c>
      <c r="C86" s="8">
        <v>20</v>
      </c>
      <c r="D86" s="8" t="s">
        <v>145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">
      <c r="A87" s="4"/>
      <c r="B87" s="8" t="s">
        <v>172</v>
      </c>
      <c r="C87" s="8" t="s">
        <v>173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">
      <c r="A88" s="4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">
      <c r="A89" s="4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">
      <c r="A90" s="4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">
      <c r="A91" s="4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">
      <c r="A92" s="4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2">
      <c r="A93" s="4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2">
      <c r="A94" s="4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2">
      <c r="A95" s="4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2">
      <c r="A96" s="4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2">
      <c r="A97" s="4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2">
      <c r="A98" s="4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2">
      <c r="A99" s="4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2">
      <c r="A100" s="4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2">
      <c r="A101" s="4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x14ac:dyDescent="0.2">
      <c r="A102" s="4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x14ac:dyDescent="0.2">
      <c r="A103" s="4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x14ac:dyDescent="0.2">
      <c r="A104" s="4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x14ac:dyDescent="0.2">
      <c r="A105" s="4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x14ac:dyDescent="0.2">
      <c r="A106" s="4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x14ac:dyDescent="0.2">
      <c r="A107" s="4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x14ac:dyDescent="0.2">
      <c r="A108" s="4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x14ac:dyDescent="0.2">
      <c r="A109" s="4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x14ac:dyDescent="0.2">
      <c r="A110" s="4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x14ac:dyDescent="0.2">
      <c r="A111" s="4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x14ac:dyDescent="0.2">
      <c r="A112" s="4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x14ac:dyDescent="0.2">
      <c r="A113" s="4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x14ac:dyDescent="0.2">
      <c r="A114" s="4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x14ac:dyDescent="0.2">
      <c r="A115" s="4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x14ac:dyDescent="0.2">
      <c r="A116" s="4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x14ac:dyDescent="0.2">
      <c r="A117" s="4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x14ac:dyDescent="0.2">
      <c r="A118" s="4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x14ac:dyDescent="0.2">
      <c r="A119" s="4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x14ac:dyDescent="0.2">
      <c r="A120" s="4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x14ac:dyDescent="0.2">
      <c r="A121" s="4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x14ac:dyDescent="0.2">
      <c r="A122" s="4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x14ac:dyDescent="0.2">
      <c r="A123" s="4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x14ac:dyDescent="0.2">
      <c r="A124" s="4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x14ac:dyDescent="0.2">
      <c r="A125" s="4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x14ac:dyDescent="0.2">
      <c r="A126" s="4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x14ac:dyDescent="0.2">
      <c r="A127" s="4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x14ac:dyDescent="0.2">
      <c r="A128" s="4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x14ac:dyDescent="0.2">
      <c r="A129" s="4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x14ac:dyDescent="0.2">
      <c r="A130" s="4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x14ac:dyDescent="0.2">
      <c r="A131" s="4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x14ac:dyDescent="0.2">
      <c r="A132" s="4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x14ac:dyDescent="0.2">
      <c r="A133" s="4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x14ac:dyDescent="0.2">
      <c r="A134" s="4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x14ac:dyDescent="0.2">
      <c r="A135" s="4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x14ac:dyDescent="0.2">
      <c r="A136" s="4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x14ac:dyDescent="0.2">
      <c r="A137" s="4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x14ac:dyDescent="0.2">
      <c r="A138" s="4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x14ac:dyDescent="0.2">
      <c r="A139" s="4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x14ac:dyDescent="0.2">
      <c r="A140" s="4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x14ac:dyDescent="0.2">
      <c r="A141" s="4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x14ac:dyDescent="0.2">
      <c r="A142" s="4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x14ac:dyDescent="0.2">
      <c r="A143" s="4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x14ac:dyDescent="0.2">
      <c r="A144" s="4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x14ac:dyDescent="0.2">
      <c r="A145" s="4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x14ac:dyDescent="0.2">
      <c r="A146" s="4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x14ac:dyDescent="0.2">
      <c r="A147" s="4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x14ac:dyDescent="0.2">
      <c r="A148" s="4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x14ac:dyDescent="0.2">
      <c r="A149" s="4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x14ac:dyDescent="0.2">
      <c r="A150" s="4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x14ac:dyDescent="0.2">
      <c r="A151" s="4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x14ac:dyDescent="0.2">
      <c r="A152" s="4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x14ac:dyDescent="0.2">
      <c r="A153" s="4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x14ac:dyDescent="0.2">
      <c r="A154" s="4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x14ac:dyDescent="0.2">
      <c r="A155" s="4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x14ac:dyDescent="0.2">
      <c r="A156" s="4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x14ac:dyDescent="0.2">
      <c r="A157" s="4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x14ac:dyDescent="0.2">
      <c r="A158" s="4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x14ac:dyDescent="0.2">
      <c r="A159" s="4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x14ac:dyDescent="0.2">
      <c r="A160" s="4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x14ac:dyDescent="0.2">
      <c r="A161" s="4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x14ac:dyDescent="0.2">
      <c r="A162" s="4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x14ac:dyDescent="0.2">
      <c r="A163" s="4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x14ac:dyDescent="0.2">
      <c r="A164" s="4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x14ac:dyDescent="0.2">
      <c r="A165" s="4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x14ac:dyDescent="0.2">
      <c r="A166" s="4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x14ac:dyDescent="0.2">
      <c r="A167" s="4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x14ac:dyDescent="0.2">
      <c r="A168" s="4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x14ac:dyDescent="0.2">
      <c r="A169" s="4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x14ac:dyDescent="0.2">
      <c r="A170" s="4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x14ac:dyDescent="0.2">
      <c r="A171" s="4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x14ac:dyDescent="0.2">
      <c r="A172" s="4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x14ac:dyDescent="0.2">
      <c r="A173" s="4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x14ac:dyDescent="0.2">
      <c r="A174" s="4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x14ac:dyDescent="0.2">
      <c r="A175" s="4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x14ac:dyDescent="0.2">
      <c r="A176" s="4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x14ac:dyDescent="0.2">
      <c r="A177" s="4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x14ac:dyDescent="0.2">
      <c r="A178" s="4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x14ac:dyDescent="0.2">
      <c r="A179" s="4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x14ac:dyDescent="0.2">
      <c r="A180" s="4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x14ac:dyDescent="0.2">
      <c r="A181" s="4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x14ac:dyDescent="0.2">
      <c r="A182" s="4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x14ac:dyDescent="0.2">
      <c r="A183" s="4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x14ac:dyDescent="0.2">
      <c r="A184" s="4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x14ac:dyDescent="0.2">
      <c r="A185" s="4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x14ac:dyDescent="0.2">
      <c r="A186" s="4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x14ac:dyDescent="0.2">
      <c r="A187" s="4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x14ac:dyDescent="0.2">
      <c r="A188" s="4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x14ac:dyDescent="0.2">
      <c r="A189" s="4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x14ac:dyDescent="0.2">
      <c r="A190" s="4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x14ac:dyDescent="0.2">
      <c r="A191" s="4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x14ac:dyDescent="0.2">
      <c r="A192" s="4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x14ac:dyDescent="0.2">
      <c r="A193" s="4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x14ac:dyDescent="0.2">
      <c r="A194" s="4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x14ac:dyDescent="0.2">
      <c r="A195" s="4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x14ac:dyDescent="0.2">
      <c r="A196" s="4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x14ac:dyDescent="0.2">
      <c r="A197" s="4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x14ac:dyDescent="0.2">
      <c r="A198" s="4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x14ac:dyDescent="0.2">
      <c r="A199" s="4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x14ac:dyDescent="0.2">
      <c r="A200" s="4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x14ac:dyDescent="0.2">
      <c r="A201" s="4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x14ac:dyDescent="0.2">
      <c r="A202" s="4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x14ac:dyDescent="0.2">
      <c r="A203" s="4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x14ac:dyDescent="0.2">
      <c r="A204" s="4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x14ac:dyDescent="0.2">
      <c r="A205" s="4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x14ac:dyDescent="0.2">
      <c r="A206" s="4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x14ac:dyDescent="0.2">
      <c r="A207" s="4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x14ac:dyDescent="0.2">
      <c r="A208" s="4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x14ac:dyDescent="0.2">
      <c r="A209" s="4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x14ac:dyDescent="0.2">
      <c r="A210" s="4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x14ac:dyDescent="0.2">
      <c r="A211" s="4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x14ac:dyDescent="0.2">
      <c r="A212" s="4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x14ac:dyDescent="0.2">
      <c r="A213" s="4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x14ac:dyDescent="0.2">
      <c r="A214" s="4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x14ac:dyDescent="0.2">
      <c r="A215" s="4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x14ac:dyDescent="0.2">
      <c r="A216" s="4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x14ac:dyDescent="0.2">
      <c r="A217" s="4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x14ac:dyDescent="0.2">
      <c r="A218" s="4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x14ac:dyDescent="0.2">
      <c r="A219" s="4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x14ac:dyDescent="0.2">
      <c r="A220" s="4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x14ac:dyDescent="0.2">
      <c r="A221" s="4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x14ac:dyDescent="0.2">
      <c r="A222" s="4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x14ac:dyDescent="0.2">
      <c r="A223" s="4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x14ac:dyDescent="0.2">
      <c r="A224" s="4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x14ac:dyDescent="0.2">
      <c r="A225" s="4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x14ac:dyDescent="0.2">
      <c r="A226" s="4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x14ac:dyDescent="0.2">
      <c r="A227" s="4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x14ac:dyDescent="0.2">
      <c r="A228" s="4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x14ac:dyDescent="0.2">
      <c r="A229" s="4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x14ac:dyDescent="0.2">
      <c r="A230" s="4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x14ac:dyDescent="0.2">
      <c r="A231" s="4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x14ac:dyDescent="0.2">
      <c r="A232" s="4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x14ac:dyDescent="0.2">
      <c r="A233" s="4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x14ac:dyDescent="0.2">
      <c r="A234" s="4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x14ac:dyDescent="0.2">
      <c r="A235" s="4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x14ac:dyDescent="0.2">
      <c r="A236" s="4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x14ac:dyDescent="0.2">
      <c r="A237" s="4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x14ac:dyDescent="0.2">
      <c r="A238" s="4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x14ac:dyDescent="0.2">
      <c r="A239" s="4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x14ac:dyDescent="0.2">
      <c r="A240" s="4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x14ac:dyDescent="0.2">
      <c r="A241" s="4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x14ac:dyDescent="0.2">
      <c r="A242" s="4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x14ac:dyDescent="0.2">
      <c r="A243" s="4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x14ac:dyDescent="0.2">
      <c r="A244" s="4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x14ac:dyDescent="0.2">
      <c r="A245" s="4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x14ac:dyDescent="0.2">
      <c r="A246" s="4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x14ac:dyDescent="0.2">
      <c r="A247" s="4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x14ac:dyDescent="0.2">
      <c r="A248" s="4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x14ac:dyDescent="0.2">
      <c r="A249" s="4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x14ac:dyDescent="0.2">
      <c r="A250" s="4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x14ac:dyDescent="0.2">
      <c r="A251" s="4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x14ac:dyDescent="0.2">
      <c r="A252" s="4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x14ac:dyDescent="0.2">
      <c r="A253" s="4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x14ac:dyDescent="0.2">
      <c r="A254" s="4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x14ac:dyDescent="0.2">
      <c r="A255" s="4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x14ac:dyDescent="0.2">
      <c r="A256" s="4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x14ac:dyDescent="0.2">
      <c r="A257" s="4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x14ac:dyDescent="0.2">
      <c r="A258" s="4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x14ac:dyDescent="0.2">
      <c r="A259" s="4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x14ac:dyDescent="0.2">
      <c r="A260" s="4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x14ac:dyDescent="0.2">
      <c r="A261" s="4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x14ac:dyDescent="0.2">
      <c r="A262" s="4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x14ac:dyDescent="0.2">
      <c r="A263" s="4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x14ac:dyDescent="0.2">
      <c r="A264" s="4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x14ac:dyDescent="0.2">
      <c r="A265" s="4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x14ac:dyDescent="0.2">
      <c r="A266" s="4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x14ac:dyDescent="0.2">
      <c r="A267" s="4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x14ac:dyDescent="0.2">
      <c r="A268" s="4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x14ac:dyDescent="0.2">
      <c r="A269" s="4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x14ac:dyDescent="0.2">
      <c r="A270" s="4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x14ac:dyDescent="0.2">
      <c r="A271" s="4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x14ac:dyDescent="0.2">
      <c r="A272" s="4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x14ac:dyDescent="0.2">
      <c r="A273" s="4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x14ac:dyDescent="0.2">
      <c r="A274" s="4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x14ac:dyDescent="0.2">
      <c r="A275" s="4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x14ac:dyDescent="0.2">
      <c r="A276" s="4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x14ac:dyDescent="0.2">
      <c r="A277" s="4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x14ac:dyDescent="0.2">
      <c r="A278" s="4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x14ac:dyDescent="0.2">
      <c r="A279" s="4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x14ac:dyDescent="0.2">
      <c r="A280" s="4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x14ac:dyDescent="0.2">
      <c r="A281" s="4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x14ac:dyDescent="0.2">
      <c r="A282" s="4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x14ac:dyDescent="0.2">
      <c r="A283" s="4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x14ac:dyDescent="0.2">
      <c r="A284" s="4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x14ac:dyDescent="0.2">
      <c r="A285" s="4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x14ac:dyDescent="0.2">
      <c r="A286" s="4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x14ac:dyDescent="0.2">
      <c r="A287" s="4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x14ac:dyDescent="0.2">
      <c r="A288" s="4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x14ac:dyDescent="0.2">
      <c r="A289" s="4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x14ac:dyDescent="0.2">
      <c r="A290" s="4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x14ac:dyDescent="0.2">
      <c r="A291" s="4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x14ac:dyDescent="0.2">
      <c r="A292" s="4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x14ac:dyDescent="0.2">
      <c r="A293" s="4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x14ac:dyDescent="0.2">
      <c r="A294" s="4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x14ac:dyDescent="0.2">
      <c r="A295" s="4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x14ac:dyDescent="0.2">
      <c r="A296" s="4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x14ac:dyDescent="0.2">
      <c r="A297" s="4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x14ac:dyDescent="0.2">
      <c r="A298" s="4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x14ac:dyDescent="0.2">
      <c r="A299" s="4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x14ac:dyDescent="0.2">
      <c r="A300" s="4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x14ac:dyDescent="0.2">
      <c r="A301" s="4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x14ac:dyDescent="0.2">
      <c r="A302" s="4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x14ac:dyDescent="0.2">
      <c r="A303" s="4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x14ac:dyDescent="0.2">
      <c r="A304" s="4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x14ac:dyDescent="0.2">
      <c r="A305" s="4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x14ac:dyDescent="0.2">
      <c r="A306" s="4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x14ac:dyDescent="0.2">
      <c r="A307" s="4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x14ac:dyDescent="0.2">
      <c r="A308" s="4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x14ac:dyDescent="0.2">
      <c r="A309" s="4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x14ac:dyDescent="0.2">
      <c r="A310" s="4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x14ac:dyDescent="0.2">
      <c r="A311" s="4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x14ac:dyDescent="0.2">
      <c r="A312" s="4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x14ac:dyDescent="0.2">
      <c r="A313" s="4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x14ac:dyDescent="0.2">
      <c r="A314" s="4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x14ac:dyDescent="0.2">
      <c r="A315" s="4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x14ac:dyDescent="0.2">
      <c r="A316" s="4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x14ac:dyDescent="0.2">
      <c r="A317" s="4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x14ac:dyDescent="0.2">
      <c r="A318" s="4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x14ac:dyDescent="0.2">
      <c r="A319" s="4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x14ac:dyDescent="0.2">
      <c r="A320" s="4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x14ac:dyDescent="0.2">
      <c r="A321" s="4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x14ac:dyDescent="0.2">
      <c r="A322" s="4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x14ac:dyDescent="0.2">
      <c r="A323" s="4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x14ac:dyDescent="0.2">
      <c r="A324" s="4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x14ac:dyDescent="0.2">
      <c r="A325" s="4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x14ac:dyDescent="0.2">
      <c r="A326" s="4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x14ac:dyDescent="0.2">
      <c r="A327" s="4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x14ac:dyDescent="0.2">
      <c r="A328" s="4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x14ac:dyDescent="0.2">
      <c r="A329" s="4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x14ac:dyDescent="0.2">
      <c r="A330" s="4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x14ac:dyDescent="0.2">
      <c r="A331" s="4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x14ac:dyDescent="0.2">
      <c r="A332" s="4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x14ac:dyDescent="0.2">
      <c r="A333" s="4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x14ac:dyDescent="0.2">
      <c r="A334" s="4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x14ac:dyDescent="0.2">
      <c r="A335" s="4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x14ac:dyDescent="0.2">
      <c r="A336" s="4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x14ac:dyDescent="0.2">
      <c r="A337" s="4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x14ac:dyDescent="0.2">
      <c r="A338" s="4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x14ac:dyDescent="0.2">
      <c r="A339" s="4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x14ac:dyDescent="0.2">
      <c r="A340" s="4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x14ac:dyDescent="0.2">
      <c r="A341" s="4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x14ac:dyDescent="0.2">
      <c r="A342" s="4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x14ac:dyDescent="0.2">
      <c r="A343" s="4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x14ac:dyDescent="0.2">
      <c r="A344" s="4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x14ac:dyDescent="0.2">
      <c r="A345" s="4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x14ac:dyDescent="0.2">
      <c r="A346" s="4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x14ac:dyDescent="0.2">
      <c r="A347" s="4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x14ac:dyDescent="0.2">
      <c r="A348" s="4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x14ac:dyDescent="0.2">
      <c r="A349" s="4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x14ac:dyDescent="0.2">
      <c r="A350" s="4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x14ac:dyDescent="0.2">
      <c r="A351" s="4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x14ac:dyDescent="0.2">
      <c r="A352" s="4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x14ac:dyDescent="0.2">
      <c r="A353" s="4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x14ac:dyDescent="0.2">
      <c r="A354" s="4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x14ac:dyDescent="0.2">
      <c r="A355" s="4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x14ac:dyDescent="0.2">
      <c r="A356" s="4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x14ac:dyDescent="0.2">
      <c r="A357" s="4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x14ac:dyDescent="0.2">
      <c r="A358" s="4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x14ac:dyDescent="0.2">
      <c r="A359" s="4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x14ac:dyDescent="0.2">
      <c r="A360" s="4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x14ac:dyDescent="0.2">
      <c r="A361" s="4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x14ac:dyDescent="0.2">
      <c r="A362" s="4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x14ac:dyDescent="0.2">
      <c r="A363" s="4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x14ac:dyDescent="0.2">
      <c r="A364" s="4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x14ac:dyDescent="0.2">
      <c r="A365" s="4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x14ac:dyDescent="0.2">
      <c r="A366" s="4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x14ac:dyDescent="0.2">
      <c r="A367" s="4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x14ac:dyDescent="0.2">
      <c r="A368" s="4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x14ac:dyDescent="0.2">
      <c r="A369" s="4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x14ac:dyDescent="0.2">
      <c r="A370" s="4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x14ac:dyDescent="0.2">
      <c r="A371" s="4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x14ac:dyDescent="0.2">
      <c r="A372" s="4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x14ac:dyDescent="0.2">
      <c r="A373" s="4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x14ac:dyDescent="0.2">
      <c r="A374" s="4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x14ac:dyDescent="0.2">
      <c r="A375" s="4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x14ac:dyDescent="0.2">
      <c r="A376" s="4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x14ac:dyDescent="0.2">
      <c r="A377" s="4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x14ac:dyDescent="0.2">
      <c r="A378" s="4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x14ac:dyDescent="0.2">
      <c r="A379" s="4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x14ac:dyDescent="0.2">
      <c r="A380" s="4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x14ac:dyDescent="0.2">
      <c r="A381" s="4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x14ac:dyDescent="0.2">
      <c r="A382" s="4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x14ac:dyDescent="0.2">
      <c r="A383" s="4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x14ac:dyDescent="0.2">
      <c r="A384" s="4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x14ac:dyDescent="0.2">
      <c r="A385" s="4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x14ac:dyDescent="0.2">
      <c r="A386" s="4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x14ac:dyDescent="0.2">
      <c r="A387" s="4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x14ac:dyDescent="0.2">
      <c r="A388" s="4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x14ac:dyDescent="0.2">
      <c r="A389" s="4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x14ac:dyDescent="0.2">
      <c r="A390" s="4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x14ac:dyDescent="0.2">
      <c r="A391" s="4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x14ac:dyDescent="0.2">
      <c r="A392" s="4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x14ac:dyDescent="0.2">
      <c r="A393" s="4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x14ac:dyDescent="0.2">
      <c r="A394" s="4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x14ac:dyDescent="0.2">
      <c r="A395" s="4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x14ac:dyDescent="0.2">
      <c r="A396" s="4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x14ac:dyDescent="0.2">
      <c r="A397" s="4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x14ac:dyDescent="0.2">
      <c r="A398" s="4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x14ac:dyDescent="0.2">
      <c r="A399" s="4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x14ac:dyDescent="0.2">
      <c r="A400" s="4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x14ac:dyDescent="0.2">
      <c r="A401" s="4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x14ac:dyDescent="0.2">
      <c r="A402" s="4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x14ac:dyDescent="0.2">
      <c r="A403" s="4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x14ac:dyDescent="0.2">
      <c r="A404" s="4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x14ac:dyDescent="0.2">
      <c r="A405" s="4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x14ac:dyDescent="0.2">
      <c r="A406" s="4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x14ac:dyDescent="0.2">
      <c r="A407" s="4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x14ac:dyDescent="0.2">
      <c r="A408" s="4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x14ac:dyDescent="0.2">
      <c r="A409" s="4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x14ac:dyDescent="0.2">
      <c r="A410" s="4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x14ac:dyDescent="0.2">
      <c r="A411" s="4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x14ac:dyDescent="0.2">
      <c r="A412" s="4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x14ac:dyDescent="0.2">
      <c r="A413" s="4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x14ac:dyDescent="0.2">
      <c r="A414" s="4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x14ac:dyDescent="0.2">
      <c r="A415" s="4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x14ac:dyDescent="0.2">
      <c r="A416" s="4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x14ac:dyDescent="0.2">
      <c r="A417" s="4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x14ac:dyDescent="0.2">
      <c r="A418" s="4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x14ac:dyDescent="0.2">
      <c r="A419" s="4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x14ac:dyDescent="0.2">
      <c r="A420" s="4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x14ac:dyDescent="0.2">
      <c r="A421" s="4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x14ac:dyDescent="0.2">
      <c r="A422" s="4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x14ac:dyDescent="0.2">
      <c r="A423" s="4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x14ac:dyDescent="0.2">
      <c r="A424" s="4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x14ac:dyDescent="0.2">
      <c r="A425" s="4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x14ac:dyDescent="0.2">
      <c r="A426" s="4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x14ac:dyDescent="0.2">
      <c r="A427" s="4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x14ac:dyDescent="0.2">
      <c r="A428" s="4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x14ac:dyDescent="0.2">
      <c r="A429" s="4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x14ac:dyDescent="0.2">
      <c r="A430" s="4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x14ac:dyDescent="0.2">
      <c r="A431" s="4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x14ac:dyDescent="0.2">
      <c r="A432" s="4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x14ac:dyDescent="0.2">
      <c r="A433" s="4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x14ac:dyDescent="0.2">
      <c r="A434" s="4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x14ac:dyDescent="0.2">
      <c r="A435" s="4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x14ac:dyDescent="0.2">
      <c r="A436" s="4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x14ac:dyDescent="0.2">
      <c r="A437" s="4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x14ac:dyDescent="0.2">
      <c r="A438" s="4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x14ac:dyDescent="0.2">
      <c r="A439" s="4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x14ac:dyDescent="0.2">
      <c r="A440" s="4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x14ac:dyDescent="0.2">
      <c r="A441" s="4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x14ac:dyDescent="0.2">
      <c r="A442" s="4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x14ac:dyDescent="0.2">
      <c r="A443" s="4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x14ac:dyDescent="0.2">
      <c r="A444" s="4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x14ac:dyDescent="0.2">
      <c r="A445" s="4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x14ac:dyDescent="0.2">
      <c r="A446" s="4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x14ac:dyDescent="0.2">
      <c r="A447" s="4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x14ac:dyDescent="0.2">
      <c r="A448" s="4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x14ac:dyDescent="0.2">
      <c r="A449" s="4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x14ac:dyDescent="0.2">
      <c r="A450" s="4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x14ac:dyDescent="0.2">
      <c r="A451" s="4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x14ac:dyDescent="0.2">
      <c r="A452" s="4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x14ac:dyDescent="0.2">
      <c r="A453" s="4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x14ac:dyDescent="0.2">
      <c r="A454" s="4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x14ac:dyDescent="0.2">
      <c r="A455" s="4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x14ac:dyDescent="0.2">
      <c r="A456" s="4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x14ac:dyDescent="0.2">
      <c r="A457" s="4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x14ac:dyDescent="0.2">
      <c r="A458" s="4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x14ac:dyDescent="0.2">
      <c r="A459" s="4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x14ac:dyDescent="0.2">
      <c r="A460" s="4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x14ac:dyDescent="0.2">
      <c r="A461" s="4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x14ac:dyDescent="0.2">
      <c r="A462" s="4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x14ac:dyDescent="0.2">
      <c r="A463" s="4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x14ac:dyDescent="0.2">
      <c r="A464" s="4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x14ac:dyDescent="0.2">
      <c r="A465" s="4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x14ac:dyDescent="0.2">
      <c r="A466" s="4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x14ac:dyDescent="0.2">
      <c r="A467" s="4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x14ac:dyDescent="0.2">
      <c r="A468" s="4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x14ac:dyDescent="0.2">
      <c r="A469" s="4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x14ac:dyDescent="0.2">
      <c r="A470" s="4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x14ac:dyDescent="0.2">
      <c r="A471" s="4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x14ac:dyDescent="0.2">
      <c r="A472" s="4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x14ac:dyDescent="0.2">
      <c r="A473" s="4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x14ac:dyDescent="0.2">
      <c r="A474" s="4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x14ac:dyDescent="0.2">
      <c r="A475" s="4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x14ac:dyDescent="0.2">
      <c r="A476" s="4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x14ac:dyDescent="0.2">
      <c r="A477" s="4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x14ac:dyDescent="0.2">
      <c r="A478" s="4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x14ac:dyDescent="0.2">
      <c r="A479" s="4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x14ac:dyDescent="0.2">
      <c r="A480" s="4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x14ac:dyDescent="0.2">
      <c r="A481" s="4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x14ac:dyDescent="0.2">
      <c r="A482" s="4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x14ac:dyDescent="0.2">
      <c r="A483" s="4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x14ac:dyDescent="0.2">
      <c r="A484" s="4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x14ac:dyDescent="0.2">
      <c r="A485" s="4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x14ac:dyDescent="0.2">
      <c r="A486" s="4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x14ac:dyDescent="0.2">
      <c r="A487" s="4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x14ac:dyDescent="0.2">
      <c r="A488" s="4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x14ac:dyDescent="0.2">
      <c r="A489" s="4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x14ac:dyDescent="0.2">
      <c r="A490" s="4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x14ac:dyDescent="0.2">
      <c r="A491" s="4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x14ac:dyDescent="0.2">
      <c r="A492" s="4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x14ac:dyDescent="0.2">
      <c r="A493" s="4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x14ac:dyDescent="0.2">
      <c r="A494" s="4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x14ac:dyDescent="0.2">
      <c r="A495" s="4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x14ac:dyDescent="0.2">
      <c r="A496" s="4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x14ac:dyDescent="0.2">
      <c r="A497" s="4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x14ac:dyDescent="0.2">
      <c r="A498" s="4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x14ac:dyDescent="0.2">
      <c r="A499" s="4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x14ac:dyDescent="0.2">
      <c r="A500" s="4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x14ac:dyDescent="0.2">
      <c r="A501" s="4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x14ac:dyDescent="0.2">
      <c r="A502" s="4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x14ac:dyDescent="0.2">
      <c r="A503" s="4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x14ac:dyDescent="0.2">
      <c r="A504" s="4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x14ac:dyDescent="0.2">
      <c r="A505" s="4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x14ac:dyDescent="0.2">
      <c r="A506" s="4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x14ac:dyDescent="0.2">
      <c r="A507" s="4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x14ac:dyDescent="0.2">
      <c r="A508" s="4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x14ac:dyDescent="0.2">
      <c r="A509" s="4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x14ac:dyDescent="0.2">
      <c r="A510" s="4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x14ac:dyDescent="0.2">
      <c r="A511" s="4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x14ac:dyDescent="0.2">
      <c r="A512" s="4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x14ac:dyDescent="0.2">
      <c r="A513" s="4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x14ac:dyDescent="0.2">
      <c r="A514" s="4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x14ac:dyDescent="0.2">
      <c r="A515" s="4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x14ac:dyDescent="0.2">
      <c r="A516" s="4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x14ac:dyDescent="0.2">
      <c r="A517" s="4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x14ac:dyDescent="0.2">
      <c r="A518" s="4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x14ac:dyDescent="0.2">
      <c r="A519" s="4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x14ac:dyDescent="0.2">
      <c r="A520" s="4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x14ac:dyDescent="0.2">
      <c r="A521" s="4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x14ac:dyDescent="0.2">
      <c r="A522" s="4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x14ac:dyDescent="0.2">
      <c r="A523" s="4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x14ac:dyDescent="0.2">
      <c r="A524" s="4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x14ac:dyDescent="0.2">
      <c r="A525" s="4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x14ac:dyDescent="0.2">
      <c r="A526" s="4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x14ac:dyDescent="0.2">
      <c r="A527" s="4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x14ac:dyDescent="0.2">
      <c r="A528" s="4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x14ac:dyDescent="0.2">
      <c r="A529" s="4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x14ac:dyDescent="0.2">
      <c r="A530" s="4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x14ac:dyDescent="0.2">
      <c r="A531" s="4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x14ac:dyDescent="0.2">
      <c r="A532" s="4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x14ac:dyDescent="0.2">
      <c r="A533" s="4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x14ac:dyDescent="0.2">
      <c r="A534" s="4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x14ac:dyDescent="0.2">
      <c r="A535" s="4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x14ac:dyDescent="0.2">
      <c r="A536" s="4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x14ac:dyDescent="0.2">
      <c r="A537" s="4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x14ac:dyDescent="0.2">
      <c r="A538" s="4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x14ac:dyDescent="0.2">
      <c r="A539" s="4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x14ac:dyDescent="0.2">
      <c r="A540" s="4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x14ac:dyDescent="0.2">
      <c r="A541" s="4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x14ac:dyDescent="0.2">
      <c r="A542" s="4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x14ac:dyDescent="0.2">
      <c r="A543" s="4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x14ac:dyDescent="0.2">
      <c r="A544" s="4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x14ac:dyDescent="0.2">
      <c r="A545" s="4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x14ac:dyDescent="0.2">
      <c r="A546" s="4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x14ac:dyDescent="0.2">
      <c r="A547" s="4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x14ac:dyDescent="0.2">
      <c r="A548" s="4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x14ac:dyDescent="0.2">
      <c r="A549" s="4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x14ac:dyDescent="0.2">
      <c r="A550" s="4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x14ac:dyDescent="0.2">
      <c r="A551" s="4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x14ac:dyDescent="0.2">
      <c r="A552" s="4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x14ac:dyDescent="0.2">
      <c r="A553" s="4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x14ac:dyDescent="0.2">
      <c r="A554" s="4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x14ac:dyDescent="0.2">
      <c r="A555" s="4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x14ac:dyDescent="0.2">
      <c r="A556" s="4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x14ac:dyDescent="0.2">
      <c r="A557" s="4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x14ac:dyDescent="0.2">
      <c r="A558" s="4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x14ac:dyDescent="0.2">
      <c r="A559" s="4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x14ac:dyDescent="0.2">
      <c r="A560" s="4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x14ac:dyDescent="0.2">
      <c r="A561" s="4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x14ac:dyDescent="0.2">
      <c r="A562" s="4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x14ac:dyDescent="0.2">
      <c r="A563" s="4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x14ac:dyDescent="0.2">
      <c r="A564" s="4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x14ac:dyDescent="0.2">
      <c r="A565" s="4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x14ac:dyDescent="0.2">
      <c r="A566" s="4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x14ac:dyDescent="0.2">
      <c r="A567" s="4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x14ac:dyDescent="0.2">
      <c r="A568" s="4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x14ac:dyDescent="0.2">
      <c r="A569" s="4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x14ac:dyDescent="0.2">
      <c r="A570" s="4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x14ac:dyDescent="0.2">
      <c r="A571" s="4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x14ac:dyDescent="0.2">
      <c r="A572" s="4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x14ac:dyDescent="0.2">
      <c r="A573" s="4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x14ac:dyDescent="0.2">
      <c r="A574" s="4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x14ac:dyDescent="0.2">
      <c r="A575" s="4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x14ac:dyDescent="0.2">
      <c r="A576" s="4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x14ac:dyDescent="0.2">
      <c r="A577" s="4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x14ac:dyDescent="0.2">
      <c r="A578" s="4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x14ac:dyDescent="0.2">
      <c r="A579" s="4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x14ac:dyDescent="0.2">
      <c r="A580" s="4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x14ac:dyDescent="0.2">
      <c r="A581" s="4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x14ac:dyDescent="0.2">
      <c r="A582" s="4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x14ac:dyDescent="0.2">
      <c r="A583" s="4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x14ac:dyDescent="0.2">
      <c r="A584" s="4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x14ac:dyDescent="0.2">
      <c r="A585" s="4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x14ac:dyDescent="0.2">
      <c r="A586" s="4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x14ac:dyDescent="0.2">
      <c r="A587" s="4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x14ac:dyDescent="0.2">
      <c r="A588" s="4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x14ac:dyDescent="0.2">
      <c r="A589" s="4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x14ac:dyDescent="0.2">
      <c r="A590" s="4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x14ac:dyDescent="0.2">
      <c r="A591" s="4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x14ac:dyDescent="0.2">
      <c r="A592" s="4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x14ac:dyDescent="0.2">
      <c r="A593" s="4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x14ac:dyDescent="0.2">
      <c r="A594" s="4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x14ac:dyDescent="0.2">
      <c r="A595" s="4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x14ac:dyDescent="0.2">
      <c r="A596" s="4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x14ac:dyDescent="0.2">
      <c r="A597" s="4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x14ac:dyDescent="0.2">
      <c r="A598" s="4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x14ac:dyDescent="0.2">
      <c r="A599" s="4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x14ac:dyDescent="0.2">
      <c r="A600" s="4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x14ac:dyDescent="0.2">
      <c r="A601" s="4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x14ac:dyDescent="0.2">
      <c r="A602" s="4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x14ac:dyDescent="0.2">
      <c r="A603" s="4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x14ac:dyDescent="0.2">
      <c r="A604" s="4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x14ac:dyDescent="0.2">
      <c r="A605" s="4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x14ac:dyDescent="0.2">
      <c r="A606" s="4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x14ac:dyDescent="0.2">
      <c r="A607" s="4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x14ac:dyDescent="0.2">
      <c r="A608" s="4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x14ac:dyDescent="0.2">
      <c r="A609" s="4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x14ac:dyDescent="0.2">
      <c r="A610" s="4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x14ac:dyDescent="0.2">
      <c r="A611" s="4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x14ac:dyDescent="0.2">
      <c r="A612" s="4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x14ac:dyDescent="0.2">
      <c r="A613" s="4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x14ac:dyDescent="0.2">
      <c r="A614" s="4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x14ac:dyDescent="0.2">
      <c r="A615" s="4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x14ac:dyDescent="0.2">
      <c r="A616" s="4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x14ac:dyDescent="0.2">
      <c r="A617" s="4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x14ac:dyDescent="0.2">
      <c r="A618" s="4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x14ac:dyDescent="0.2">
      <c r="A619" s="4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x14ac:dyDescent="0.2">
      <c r="A620" s="4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x14ac:dyDescent="0.2">
      <c r="A621" s="4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x14ac:dyDescent="0.2">
      <c r="A622" s="4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x14ac:dyDescent="0.2">
      <c r="A623" s="4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x14ac:dyDescent="0.2">
      <c r="A624" s="4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x14ac:dyDescent="0.2">
      <c r="A625" s="4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x14ac:dyDescent="0.2">
      <c r="A626" s="4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x14ac:dyDescent="0.2">
      <c r="A627" s="4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x14ac:dyDescent="0.2">
      <c r="A628" s="4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x14ac:dyDescent="0.2">
      <c r="A629" s="4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x14ac:dyDescent="0.2">
      <c r="A630" s="4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x14ac:dyDescent="0.2">
      <c r="A631" s="4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x14ac:dyDescent="0.2">
      <c r="A632" s="4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x14ac:dyDescent="0.2">
      <c r="A633" s="4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x14ac:dyDescent="0.2">
      <c r="A634" s="4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x14ac:dyDescent="0.2">
      <c r="A635" s="4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x14ac:dyDescent="0.2">
      <c r="A636" s="4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x14ac:dyDescent="0.2">
      <c r="A637" s="4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x14ac:dyDescent="0.2">
      <c r="A638" s="4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x14ac:dyDescent="0.2">
      <c r="A639" s="4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x14ac:dyDescent="0.2">
      <c r="A640" s="4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x14ac:dyDescent="0.2">
      <c r="A641" s="4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x14ac:dyDescent="0.2">
      <c r="A642" s="4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x14ac:dyDescent="0.2">
      <c r="A643" s="4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x14ac:dyDescent="0.2">
      <c r="A644" s="4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x14ac:dyDescent="0.2">
      <c r="A645" s="4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x14ac:dyDescent="0.2">
      <c r="A646" s="4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x14ac:dyDescent="0.2">
      <c r="A647" s="4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x14ac:dyDescent="0.2">
      <c r="A648" s="4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x14ac:dyDescent="0.2">
      <c r="A649" s="4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x14ac:dyDescent="0.2">
      <c r="A650" s="4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x14ac:dyDescent="0.2">
      <c r="A651" s="4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x14ac:dyDescent="0.2">
      <c r="A652" s="4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x14ac:dyDescent="0.2">
      <c r="A653" s="4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x14ac:dyDescent="0.2">
      <c r="A654" s="4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x14ac:dyDescent="0.2">
      <c r="A655" s="4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x14ac:dyDescent="0.2">
      <c r="A656" s="4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x14ac:dyDescent="0.2">
      <c r="A657" s="4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x14ac:dyDescent="0.2">
      <c r="A658" s="4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x14ac:dyDescent="0.2">
      <c r="A659" s="4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x14ac:dyDescent="0.2">
      <c r="A660" s="4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x14ac:dyDescent="0.2">
      <c r="A661" s="4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x14ac:dyDescent="0.2">
      <c r="A662" s="4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x14ac:dyDescent="0.2">
      <c r="A663" s="4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x14ac:dyDescent="0.2">
      <c r="A664" s="4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x14ac:dyDescent="0.2">
      <c r="A665" s="4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x14ac:dyDescent="0.2">
      <c r="A666" s="4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x14ac:dyDescent="0.2">
      <c r="A667" s="4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x14ac:dyDescent="0.2">
      <c r="A668" s="4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x14ac:dyDescent="0.2">
      <c r="A669" s="4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x14ac:dyDescent="0.2">
      <c r="A670" s="4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x14ac:dyDescent="0.2">
      <c r="A671" s="4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x14ac:dyDescent="0.2">
      <c r="A672" s="4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x14ac:dyDescent="0.2">
      <c r="A673" s="4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x14ac:dyDescent="0.2">
      <c r="A674" s="4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x14ac:dyDescent="0.2">
      <c r="A675" s="4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x14ac:dyDescent="0.2">
      <c r="A676" s="4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x14ac:dyDescent="0.2">
      <c r="A677" s="4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x14ac:dyDescent="0.2">
      <c r="A678" s="4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x14ac:dyDescent="0.2">
      <c r="A679" s="4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x14ac:dyDescent="0.2">
      <c r="A680" s="4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x14ac:dyDescent="0.2">
      <c r="A681" s="4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x14ac:dyDescent="0.2">
      <c r="A682" s="4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x14ac:dyDescent="0.2">
      <c r="A683" s="4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x14ac:dyDescent="0.2">
      <c r="A684" s="4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x14ac:dyDescent="0.2">
      <c r="A685" s="4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x14ac:dyDescent="0.2">
      <c r="A686" s="4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x14ac:dyDescent="0.2">
      <c r="A687" s="4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x14ac:dyDescent="0.2">
      <c r="A688" s="4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x14ac:dyDescent="0.2">
      <c r="A689" s="4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x14ac:dyDescent="0.2">
      <c r="A690" s="4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x14ac:dyDescent="0.2">
      <c r="A691" s="4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x14ac:dyDescent="0.2">
      <c r="A692" s="4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x14ac:dyDescent="0.2">
      <c r="A693" s="4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x14ac:dyDescent="0.2">
      <c r="A694" s="4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x14ac:dyDescent="0.2">
      <c r="A695" s="4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x14ac:dyDescent="0.2">
      <c r="A696" s="4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x14ac:dyDescent="0.2">
      <c r="A697" s="4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x14ac:dyDescent="0.2">
      <c r="A698" s="4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x14ac:dyDescent="0.2">
      <c r="A699" s="4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x14ac:dyDescent="0.2">
      <c r="A700" s="4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x14ac:dyDescent="0.2">
      <c r="A701" s="4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x14ac:dyDescent="0.2">
      <c r="A702" s="4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x14ac:dyDescent="0.2">
      <c r="A703" s="4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x14ac:dyDescent="0.2">
      <c r="A704" s="4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x14ac:dyDescent="0.2">
      <c r="A705" s="4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x14ac:dyDescent="0.2">
      <c r="A706" s="4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x14ac:dyDescent="0.2">
      <c r="A707" s="4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x14ac:dyDescent="0.2">
      <c r="A708" s="4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x14ac:dyDescent="0.2">
      <c r="A709" s="4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x14ac:dyDescent="0.2">
      <c r="A710" s="4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x14ac:dyDescent="0.2">
      <c r="A711" s="4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x14ac:dyDescent="0.2">
      <c r="A712" s="4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x14ac:dyDescent="0.2">
      <c r="A713" s="4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x14ac:dyDescent="0.2">
      <c r="A714" s="4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x14ac:dyDescent="0.2">
      <c r="A715" s="4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x14ac:dyDescent="0.2">
      <c r="A716" s="4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x14ac:dyDescent="0.2">
      <c r="A717" s="4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x14ac:dyDescent="0.2">
      <c r="A718" s="4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x14ac:dyDescent="0.2">
      <c r="A719" s="4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x14ac:dyDescent="0.2">
      <c r="A720" s="4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x14ac:dyDescent="0.2">
      <c r="A721" s="4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x14ac:dyDescent="0.2">
      <c r="A722" s="4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x14ac:dyDescent="0.2">
      <c r="A723" s="4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x14ac:dyDescent="0.2">
      <c r="A724" s="4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x14ac:dyDescent="0.2">
      <c r="A725" s="4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x14ac:dyDescent="0.2">
      <c r="A726" s="4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x14ac:dyDescent="0.2">
      <c r="A727" s="4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x14ac:dyDescent="0.2">
      <c r="A728" s="4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x14ac:dyDescent="0.2">
      <c r="A729" s="4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x14ac:dyDescent="0.2">
      <c r="A730" s="4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x14ac:dyDescent="0.2">
      <c r="A731" s="4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x14ac:dyDescent="0.2">
      <c r="A732" s="4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x14ac:dyDescent="0.2">
      <c r="A733" s="4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x14ac:dyDescent="0.2">
      <c r="A734" s="4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x14ac:dyDescent="0.2">
      <c r="A735" s="4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x14ac:dyDescent="0.2">
      <c r="A736" s="4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x14ac:dyDescent="0.2">
      <c r="A737" s="4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x14ac:dyDescent="0.2">
      <c r="A738" s="4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x14ac:dyDescent="0.2">
      <c r="A739" s="4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x14ac:dyDescent="0.2">
      <c r="A740" s="4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x14ac:dyDescent="0.2">
      <c r="A741" s="4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x14ac:dyDescent="0.2">
      <c r="A742" s="4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x14ac:dyDescent="0.2">
      <c r="A743" s="4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x14ac:dyDescent="0.2">
      <c r="A744" s="4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x14ac:dyDescent="0.2">
      <c r="A745" s="4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x14ac:dyDescent="0.2">
      <c r="A746" s="4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x14ac:dyDescent="0.2">
      <c r="A747" s="4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x14ac:dyDescent="0.2">
      <c r="A748" s="4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x14ac:dyDescent="0.2">
      <c r="A749" s="4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x14ac:dyDescent="0.2">
      <c r="A750" s="4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x14ac:dyDescent="0.2">
      <c r="A751" s="4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x14ac:dyDescent="0.2">
      <c r="A752" s="4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x14ac:dyDescent="0.2">
      <c r="A753" s="4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x14ac:dyDescent="0.2">
      <c r="A754" s="4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x14ac:dyDescent="0.2">
      <c r="A755" s="4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x14ac:dyDescent="0.2">
      <c r="A756" s="4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x14ac:dyDescent="0.2">
      <c r="A757" s="4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x14ac:dyDescent="0.2">
      <c r="A758" s="4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x14ac:dyDescent="0.2">
      <c r="A759" s="4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x14ac:dyDescent="0.2">
      <c r="A760" s="4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x14ac:dyDescent="0.2">
      <c r="A761" s="4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x14ac:dyDescent="0.2">
      <c r="A762" s="4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x14ac:dyDescent="0.2">
      <c r="A763" s="4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x14ac:dyDescent="0.2">
      <c r="A764" s="4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x14ac:dyDescent="0.2">
      <c r="A765" s="4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x14ac:dyDescent="0.2">
      <c r="A766" s="4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x14ac:dyDescent="0.2">
      <c r="A767" s="4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x14ac:dyDescent="0.2">
      <c r="A768" s="4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x14ac:dyDescent="0.2">
      <c r="A769" s="4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x14ac:dyDescent="0.2">
      <c r="A770" s="4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x14ac:dyDescent="0.2">
      <c r="A771" s="4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x14ac:dyDescent="0.2">
      <c r="A772" s="4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x14ac:dyDescent="0.2">
      <c r="A773" s="4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x14ac:dyDescent="0.2">
      <c r="A774" s="4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x14ac:dyDescent="0.2">
      <c r="A775" s="4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x14ac:dyDescent="0.2">
      <c r="A776" s="4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x14ac:dyDescent="0.2">
      <c r="A777" s="4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x14ac:dyDescent="0.2">
      <c r="A778" s="4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x14ac:dyDescent="0.2">
      <c r="A779" s="4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x14ac:dyDescent="0.2">
      <c r="A780" s="4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x14ac:dyDescent="0.2">
      <c r="A781" s="4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x14ac:dyDescent="0.2">
      <c r="A782" s="4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x14ac:dyDescent="0.2">
      <c r="A783" s="4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x14ac:dyDescent="0.2">
      <c r="A784" s="4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x14ac:dyDescent="0.2">
      <c r="A785" s="4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x14ac:dyDescent="0.2">
      <c r="A786" s="4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x14ac:dyDescent="0.2">
      <c r="A787" s="4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x14ac:dyDescent="0.2">
      <c r="A788" s="4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x14ac:dyDescent="0.2">
      <c r="A789" s="4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x14ac:dyDescent="0.2">
      <c r="A790" s="4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x14ac:dyDescent="0.2">
      <c r="A791" s="4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x14ac:dyDescent="0.2">
      <c r="A792" s="4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x14ac:dyDescent="0.2">
      <c r="A793" s="4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x14ac:dyDescent="0.2">
      <c r="A794" s="4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x14ac:dyDescent="0.2">
      <c r="A795" s="4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x14ac:dyDescent="0.2">
      <c r="A796" s="4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x14ac:dyDescent="0.2">
      <c r="A797" s="4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x14ac:dyDescent="0.2">
      <c r="A798" s="4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x14ac:dyDescent="0.2">
      <c r="A799" s="4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x14ac:dyDescent="0.2">
      <c r="A800" s="4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x14ac:dyDescent="0.2">
      <c r="A801" s="4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x14ac:dyDescent="0.2">
      <c r="A802" s="4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x14ac:dyDescent="0.2">
      <c r="A803" s="4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x14ac:dyDescent="0.2">
      <c r="A804" s="4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x14ac:dyDescent="0.2">
      <c r="A805" s="4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x14ac:dyDescent="0.2">
      <c r="A806" s="4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x14ac:dyDescent="0.2">
      <c r="A807" s="4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x14ac:dyDescent="0.2">
      <c r="A808" s="4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x14ac:dyDescent="0.2">
      <c r="A809" s="4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x14ac:dyDescent="0.2">
      <c r="A810" s="4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x14ac:dyDescent="0.2">
      <c r="A811" s="4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x14ac:dyDescent="0.2">
      <c r="A812" s="4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x14ac:dyDescent="0.2">
      <c r="A813" s="4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x14ac:dyDescent="0.2">
      <c r="A814" s="4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x14ac:dyDescent="0.2">
      <c r="A815" s="4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x14ac:dyDescent="0.2">
      <c r="A816" s="4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x14ac:dyDescent="0.2">
      <c r="A817" s="4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x14ac:dyDescent="0.2">
      <c r="A818" s="4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x14ac:dyDescent="0.2">
      <c r="A819" s="4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x14ac:dyDescent="0.2">
      <c r="A820" s="4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x14ac:dyDescent="0.2">
      <c r="A821" s="4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x14ac:dyDescent="0.2">
      <c r="A822" s="4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x14ac:dyDescent="0.2">
      <c r="A823" s="4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x14ac:dyDescent="0.2">
      <c r="A824" s="4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x14ac:dyDescent="0.2">
      <c r="A825" s="4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x14ac:dyDescent="0.2">
      <c r="A826" s="4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x14ac:dyDescent="0.2">
      <c r="A827" s="4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x14ac:dyDescent="0.2">
      <c r="A828" s="4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x14ac:dyDescent="0.2">
      <c r="A829" s="4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x14ac:dyDescent="0.2">
      <c r="A830" s="4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x14ac:dyDescent="0.2">
      <c r="A831" s="4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x14ac:dyDescent="0.2">
      <c r="A832" s="4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x14ac:dyDescent="0.2">
      <c r="A833" s="4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x14ac:dyDescent="0.2">
      <c r="A834" s="4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x14ac:dyDescent="0.2">
      <c r="A835" s="4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x14ac:dyDescent="0.2">
      <c r="A836" s="4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x14ac:dyDescent="0.2">
      <c r="A837" s="4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x14ac:dyDescent="0.2">
      <c r="A838" s="4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x14ac:dyDescent="0.2">
      <c r="A839" s="4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x14ac:dyDescent="0.2">
      <c r="A840" s="4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x14ac:dyDescent="0.2">
      <c r="A841" s="4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x14ac:dyDescent="0.2">
      <c r="A842" s="4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x14ac:dyDescent="0.2">
      <c r="A843" s="4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x14ac:dyDescent="0.2">
      <c r="A844" s="4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x14ac:dyDescent="0.2">
      <c r="A845" s="4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x14ac:dyDescent="0.2">
      <c r="A846" s="4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x14ac:dyDescent="0.2">
      <c r="A847" s="4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x14ac:dyDescent="0.2">
      <c r="A848" s="4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x14ac:dyDescent="0.2">
      <c r="A849" s="4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x14ac:dyDescent="0.2">
      <c r="A850" s="4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x14ac:dyDescent="0.2">
      <c r="A851" s="4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x14ac:dyDescent="0.2">
      <c r="A852" s="4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x14ac:dyDescent="0.2">
      <c r="A853" s="4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x14ac:dyDescent="0.2">
      <c r="A854" s="4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x14ac:dyDescent="0.2">
      <c r="A855" s="4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x14ac:dyDescent="0.2">
      <c r="A856" s="4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x14ac:dyDescent="0.2">
      <c r="A857" s="4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x14ac:dyDescent="0.2">
      <c r="A858" s="4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x14ac:dyDescent="0.2">
      <c r="A859" s="4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x14ac:dyDescent="0.2">
      <c r="A860" s="4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x14ac:dyDescent="0.2">
      <c r="A861" s="4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x14ac:dyDescent="0.2">
      <c r="A862" s="4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x14ac:dyDescent="0.2">
      <c r="A863" s="4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x14ac:dyDescent="0.2">
      <c r="A864" s="4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x14ac:dyDescent="0.2">
      <c r="A865" s="4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x14ac:dyDescent="0.2">
      <c r="A866" s="4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x14ac:dyDescent="0.2">
      <c r="A867" s="4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x14ac:dyDescent="0.2">
      <c r="A868" s="4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x14ac:dyDescent="0.2">
      <c r="A869" s="4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x14ac:dyDescent="0.2">
      <c r="A870" s="4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x14ac:dyDescent="0.2">
      <c r="A871" s="4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x14ac:dyDescent="0.2">
      <c r="A872" s="4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x14ac:dyDescent="0.2">
      <c r="A873" s="4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x14ac:dyDescent="0.2">
      <c r="A874" s="4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x14ac:dyDescent="0.2">
      <c r="A875" s="4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x14ac:dyDescent="0.2">
      <c r="A876" s="4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x14ac:dyDescent="0.2">
      <c r="A877" s="4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x14ac:dyDescent="0.2">
      <c r="A878" s="4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x14ac:dyDescent="0.2">
      <c r="A879" s="4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x14ac:dyDescent="0.2">
      <c r="A880" s="4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x14ac:dyDescent="0.2">
      <c r="A881" s="4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x14ac:dyDescent="0.2">
      <c r="A882" s="4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x14ac:dyDescent="0.2">
      <c r="A883" s="4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x14ac:dyDescent="0.2">
      <c r="A884" s="4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x14ac:dyDescent="0.2">
      <c r="A885" s="4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x14ac:dyDescent="0.2">
      <c r="A886" s="4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x14ac:dyDescent="0.2">
      <c r="A887" s="4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x14ac:dyDescent="0.2">
      <c r="A888" s="4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x14ac:dyDescent="0.2">
      <c r="A889" s="4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x14ac:dyDescent="0.2">
      <c r="A890" s="4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x14ac:dyDescent="0.2">
      <c r="A891" s="4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x14ac:dyDescent="0.2">
      <c r="A892" s="4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x14ac:dyDescent="0.2">
      <c r="A893" s="4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x14ac:dyDescent="0.2">
      <c r="A894" s="4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x14ac:dyDescent="0.2">
      <c r="A895" s="4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x14ac:dyDescent="0.2">
      <c r="A896" s="4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x14ac:dyDescent="0.2">
      <c r="A897" s="4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x14ac:dyDescent="0.2">
      <c r="A898" s="4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x14ac:dyDescent="0.2">
      <c r="A899" s="4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x14ac:dyDescent="0.2">
      <c r="A900" s="4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x14ac:dyDescent="0.2">
      <c r="A901" s="4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x14ac:dyDescent="0.2">
      <c r="A902" s="4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x14ac:dyDescent="0.2">
      <c r="A903" s="4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x14ac:dyDescent="0.2">
      <c r="A904" s="4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x14ac:dyDescent="0.2">
      <c r="A905" s="4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x14ac:dyDescent="0.2">
      <c r="A906" s="4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x14ac:dyDescent="0.2">
      <c r="A907" s="4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x14ac:dyDescent="0.2">
      <c r="A908" s="4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x14ac:dyDescent="0.2">
      <c r="A909" s="4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x14ac:dyDescent="0.2">
      <c r="A910" s="4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x14ac:dyDescent="0.2">
      <c r="A911" s="4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x14ac:dyDescent="0.2">
      <c r="A912" s="4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x14ac:dyDescent="0.2">
      <c r="A913" s="4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x14ac:dyDescent="0.2">
      <c r="A914" s="4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x14ac:dyDescent="0.2">
      <c r="A915" s="4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x14ac:dyDescent="0.2">
      <c r="A916" s="4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x14ac:dyDescent="0.2">
      <c r="A917" s="4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x14ac:dyDescent="0.2">
      <c r="A918" s="4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x14ac:dyDescent="0.2">
      <c r="A919" s="4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x14ac:dyDescent="0.2">
      <c r="A920" s="4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x14ac:dyDescent="0.2">
      <c r="A921" s="4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x14ac:dyDescent="0.2">
      <c r="A922" s="4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x14ac:dyDescent="0.2">
      <c r="A923" s="4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x14ac:dyDescent="0.2">
      <c r="A924" s="4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x14ac:dyDescent="0.2">
      <c r="A925" s="4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x14ac:dyDescent="0.2">
      <c r="A926" s="4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x14ac:dyDescent="0.2">
      <c r="A927" s="4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x14ac:dyDescent="0.2">
      <c r="A928" s="4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x14ac:dyDescent="0.2">
      <c r="A929" s="4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x14ac:dyDescent="0.2">
      <c r="A930" s="4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x14ac:dyDescent="0.2">
      <c r="A931" s="4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x14ac:dyDescent="0.2">
      <c r="A932" s="4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x14ac:dyDescent="0.2">
      <c r="A933" s="4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x14ac:dyDescent="0.2">
      <c r="A934" s="4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x14ac:dyDescent="0.2">
      <c r="A935" s="4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x14ac:dyDescent="0.2">
      <c r="A936" s="4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x14ac:dyDescent="0.2">
      <c r="A937" s="4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x14ac:dyDescent="0.2">
      <c r="A938" s="4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x14ac:dyDescent="0.2">
      <c r="A939" s="4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x14ac:dyDescent="0.2">
      <c r="A940" s="4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x14ac:dyDescent="0.2">
      <c r="A941" s="4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x14ac:dyDescent="0.2">
      <c r="A942" s="4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x14ac:dyDescent="0.2">
      <c r="A943" s="4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x14ac:dyDescent="0.2">
      <c r="A944" s="4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x14ac:dyDescent="0.2">
      <c r="A945" s="4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x14ac:dyDescent="0.2">
      <c r="A946" s="4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x14ac:dyDescent="0.2">
      <c r="A947" s="4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x14ac:dyDescent="0.2">
      <c r="A948" s="4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x14ac:dyDescent="0.2">
      <c r="A949" s="4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x14ac:dyDescent="0.2">
      <c r="A950" s="4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x14ac:dyDescent="0.2">
      <c r="A951" s="4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x14ac:dyDescent="0.2">
      <c r="A952" s="4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x14ac:dyDescent="0.2">
      <c r="A953" s="4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x14ac:dyDescent="0.2">
      <c r="A954" s="4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x14ac:dyDescent="0.2">
      <c r="A955" s="4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x14ac:dyDescent="0.2">
      <c r="A956" s="4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x14ac:dyDescent="0.2">
      <c r="A957" s="4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x14ac:dyDescent="0.2">
      <c r="A958" s="4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x14ac:dyDescent="0.2">
      <c r="A959" s="4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x14ac:dyDescent="0.2">
      <c r="A960" s="4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x14ac:dyDescent="0.2">
      <c r="A961" s="4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x14ac:dyDescent="0.2">
      <c r="A962" s="4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x14ac:dyDescent="0.2">
      <c r="A963" s="4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x14ac:dyDescent="0.2">
      <c r="A964" s="4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x14ac:dyDescent="0.2">
      <c r="A965" s="4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x14ac:dyDescent="0.2">
      <c r="A966" s="4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x14ac:dyDescent="0.2">
      <c r="A967" s="4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x14ac:dyDescent="0.2">
      <c r="A968" s="4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x14ac:dyDescent="0.2">
      <c r="A969" s="4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x14ac:dyDescent="0.2">
      <c r="A970" s="4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x14ac:dyDescent="0.2">
      <c r="A971" s="4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x14ac:dyDescent="0.2">
      <c r="A972" s="4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x14ac:dyDescent="0.2">
      <c r="A973" s="4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x14ac:dyDescent="0.2">
      <c r="A974" s="4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x14ac:dyDescent="0.2">
      <c r="A975" s="4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x14ac:dyDescent="0.2">
      <c r="A976" s="4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x14ac:dyDescent="0.2">
      <c r="A977" s="4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x14ac:dyDescent="0.2">
      <c r="A978" s="4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x14ac:dyDescent="0.2">
      <c r="A979" s="4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x14ac:dyDescent="0.2">
      <c r="A980" s="4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x14ac:dyDescent="0.2">
      <c r="A981" s="4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x14ac:dyDescent="0.2">
      <c r="A982" s="4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x14ac:dyDescent="0.2">
      <c r="A983" s="4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x14ac:dyDescent="0.2">
      <c r="A984" s="4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x14ac:dyDescent="0.2">
      <c r="A985" s="4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x14ac:dyDescent="0.2">
      <c r="A986" s="4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x14ac:dyDescent="0.2">
      <c r="A987" s="4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x14ac:dyDescent="0.2">
      <c r="A988" s="4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x14ac:dyDescent="0.2">
      <c r="A989" s="4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x14ac:dyDescent="0.2">
      <c r="A990" s="4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x14ac:dyDescent="0.2">
      <c r="A991" s="4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x14ac:dyDescent="0.2">
      <c r="A992" s="4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x14ac:dyDescent="0.2">
      <c r="A993" s="4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x14ac:dyDescent="0.2">
      <c r="A994" s="4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x14ac:dyDescent="0.2">
      <c r="A995" s="4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x14ac:dyDescent="0.2">
      <c r="A996" s="4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x14ac:dyDescent="0.2">
      <c r="A997" s="4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x14ac:dyDescent="0.2">
      <c r="A998" s="4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x14ac:dyDescent="0.2">
      <c r="A999" s="4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x14ac:dyDescent="0.2">
      <c r="A1000" s="4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x14ac:dyDescent="0.2">
      <c r="A1001" s="4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x14ac:dyDescent="0.2">
      <c r="A1002" s="4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x14ac:dyDescent="0.2">
      <c r="A1003" s="4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x14ac:dyDescent="0.2">
      <c r="A1004" s="4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x14ac:dyDescent="0.2">
      <c r="A1005" s="4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spans="1:26" x14ac:dyDescent="0.2">
      <c r="A1006" s="4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spans="1:26" x14ac:dyDescent="0.2">
      <c r="A1007" s="4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spans="1:26" x14ac:dyDescent="0.2">
      <c r="A1008" s="4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spans="1:26" x14ac:dyDescent="0.2">
      <c r="A1009" s="4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spans="1:26" x14ac:dyDescent="0.2">
      <c r="A1010" s="4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spans="1:26" x14ac:dyDescent="0.2">
      <c r="A1011" s="4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spans="1:26" x14ac:dyDescent="0.2">
      <c r="A1012" s="4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spans="1:26" x14ac:dyDescent="0.2">
      <c r="A1013" s="4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spans="1:26" x14ac:dyDescent="0.2">
      <c r="A1014" s="4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spans="1:26" x14ac:dyDescent="0.2">
      <c r="A1015" s="4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 spans="1:26" x14ac:dyDescent="0.2">
      <c r="A1016" s="4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</sheetData>
  <mergeCells count="10">
    <mergeCell ref="A64:A66"/>
    <mergeCell ref="A68:A73"/>
    <mergeCell ref="A79:A81"/>
    <mergeCell ref="A1:C1"/>
    <mergeCell ref="A4:A11"/>
    <mergeCell ref="A13:A24"/>
    <mergeCell ref="A26:A30"/>
    <mergeCell ref="A32:A39"/>
    <mergeCell ref="A41:A48"/>
    <mergeCell ref="A51:A61"/>
  </mergeCells>
  <hyperlinks>
    <hyperlink ref="I34" r:id="rId1" xr:uid="{00000000-0004-0000-0400-000000000000}"/>
    <hyperlink ref="I38" r:id="rId2" xr:uid="{00000000-0004-0000-0400-000001000000}"/>
    <hyperlink ref="E43" r:id="rId3" xr:uid="{00000000-0004-0000-0400-000002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16"/>
  <sheetViews>
    <sheetView workbookViewId="0"/>
  </sheetViews>
  <sheetFormatPr defaultColWidth="12.5703125" defaultRowHeight="15.75" customHeight="1" x14ac:dyDescent="0.2"/>
  <cols>
    <col min="1" max="1" width="20.7109375" customWidth="1"/>
    <col min="2" max="2" width="18" customWidth="1"/>
    <col min="3" max="3" width="25.140625" customWidth="1"/>
    <col min="5" max="5" width="26.28515625" customWidth="1"/>
    <col min="6" max="6" width="23.42578125" customWidth="1"/>
  </cols>
  <sheetData>
    <row r="1" spans="1:26" x14ac:dyDescent="0.2">
      <c r="A1" s="17" t="s">
        <v>0</v>
      </c>
      <c r="B1" s="16"/>
      <c r="C1" s="16"/>
      <c r="D1" s="1"/>
      <c r="E1" s="2" t="s">
        <v>1</v>
      </c>
      <c r="F1" s="2" t="s">
        <v>209</v>
      </c>
      <c r="G1" s="2" t="s">
        <v>210</v>
      </c>
      <c r="H1" s="2" t="s">
        <v>211</v>
      </c>
      <c r="I1" s="2" t="s">
        <v>212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4"/>
      <c r="B3" s="5" t="s">
        <v>3</v>
      </c>
      <c r="C3" s="5" t="s">
        <v>4</v>
      </c>
      <c r="D3" s="6" t="s">
        <v>213</v>
      </c>
      <c r="E3" s="5" t="s">
        <v>6</v>
      </c>
      <c r="F3" s="5" t="s">
        <v>7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18" t="s">
        <v>8</v>
      </c>
      <c r="B4" s="8" t="s">
        <v>9</v>
      </c>
      <c r="C4" s="8" t="s">
        <v>10</v>
      </c>
      <c r="D4" s="8">
        <v>450</v>
      </c>
      <c r="E4" s="8"/>
      <c r="F4" s="9" t="s">
        <v>214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2">
      <c r="A5" s="16"/>
      <c r="B5" s="8" t="s">
        <v>12</v>
      </c>
      <c r="C5" s="8" t="s">
        <v>13</v>
      </c>
      <c r="D5" s="8">
        <v>500</v>
      </c>
      <c r="E5" s="8" t="s">
        <v>19</v>
      </c>
      <c r="F5" s="9" t="s">
        <v>15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">
      <c r="A6" s="16"/>
      <c r="B6" s="8" t="s">
        <v>16</v>
      </c>
      <c r="C6" s="8" t="s">
        <v>13</v>
      </c>
      <c r="D6" s="8">
        <v>800</v>
      </c>
      <c r="E6" s="8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">
      <c r="A7" s="16"/>
      <c r="B7" s="8" t="s">
        <v>17</v>
      </c>
      <c r="C7" s="8" t="s">
        <v>13</v>
      </c>
      <c r="D7" s="8">
        <v>800</v>
      </c>
      <c r="E7" s="8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2">
      <c r="A8" s="16"/>
      <c r="B8" s="8" t="s">
        <v>18</v>
      </c>
      <c r="C8" s="8" t="s">
        <v>13</v>
      </c>
      <c r="D8" s="8">
        <v>1500</v>
      </c>
      <c r="E8" s="8" t="s">
        <v>19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">
      <c r="A9" s="16"/>
      <c r="B9" s="8" t="s">
        <v>20</v>
      </c>
      <c r="C9" s="10"/>
      <c r="D9" s="8" t="s">
        <v>21</v>
      </c>
      <c r="E9" s="8"/>
      <c r="F9" s="9"/>
      <c r="G9" s="8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">
      <c r="A10" s="16"/>
      <c r="B10" s="8" t="s">
        <v>22</v>
      </c>
      <c r="C10" s="10"/>
      <c r="D10" s="8" t="s">
        <v>23</v>
      </c>
      <c r="E10" s="8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">
      <c r="A11" s="16"/>
      <c r="B11" s="8" t="s">
        <v>24</v>
      </c>
      <c r="C11" s="10"/>
      <c r="D11" s="8" t="s">
        <v>25</v>
      </c>
      <c r="E11" s="8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">
      <c r="A12" s="4"/>
      <c r="B12" s="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">
      <c r="A13" s="15" t="s">
        <v>26</v>
      </c>
      <c r="B13" s="8" t="s">
        <v>27</v>
      </c>
      <c r="C13" s="10"/>
      <c r="D13" s="8">
        <v>3.2</v>
      </c>
      <c r="E13" s="8"/>
      <c r="F13" s="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">
      <c r="A14" s="16"/>
      <c r="B14" s="8" t="s">
        <v>29</v>
      </c>
      <c r="C14" s="8" t="s">
        <v>30</v>
      </c>
      <c r="D14" s="8">
        <v>287.04000000000002</v>
      </c>
      <c r="E14" s="8" t="s">
        <v>31</v>
      </c>
      <c r="F14" s="8" t="s">
        <v>32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">
      <c r="A15" s="16"/>
      <c r="B15" s="8" t="s">
        <v>33</v>
      </c>
      <c r="C15" s="8" t="s">
        <v>34</v>
      </c>
      <c r="D15" s="8">
        <v>9235.19</v>
      </c>
      <c r="E15" s="8"/>
      <c r="F15" s="8" t="s">
        <v>32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">
      <c r="A16" s="16"/>
      <c r="B16" s="9" t="s">
        <v>184</v>
      </c>
      <c r="C16" s="8" t="s">
        <v>36</v>
      </c>
      <c r="D16" s="10">
        <f>D4/(D14)</f>
        <v>1.567725752508361</v>
      </c>
      <c r="E16" s="8"/>
      <c r="F16" s="8" t="s">
        <v>37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">
      <c r="A17" s="16"/>
      <c r="B17" s="9" t="s">
        <v>43</v>
      </c>
      <c r="C17" s="8" t="s">
        <v>34</v>
      </c>
      <c r="D17" s="8">
        <v>3945.9</v>
      </c>
      <c r="E17" s="8"/>
      <c r="F17" s="8" t="s">
        <v>32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">
      <c r="A18" s="16"/>
      <c r="B18" s="8" t="s">
        <v>44</v>
      </c>
      <c r="C18" s="8" t="s">
        <v>45</v>
      </c>
      <c r="D18" s="8">
        <v>9.7199999999999995E-2</v>
      </c>
      <c r="E18" s="8"/>
      <c r="F18" s="8" t="s">
        <v>32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">
      <c r="A19" s="16"/>
      <c r="B19" s="8" t="s">
        <v>46</v>
      </c>
      <c r="C19" s="8" t="s">
        <v>47</v>
      </c>
      <c r="D19" s="8">
        <f>D16/(D17*D18)*12^2</f>
        <v>0.58859998235706867</v>
      </c>
      <c r="E19" s="8"/>
      <c r="F19" s="8"/>
      <c r="G19" s="8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">
      <c r="A20" s="16"/>
      <c r="B20" s="8" t="s">
        <v>48</v>
      </c>
      <c r="C20" s="8" t="s">
        <v>49</v>
      </c>
      <c r="D20" s="8">
        <f>SQRT(D19/PI())</f>
        <v>0.43284777161475574</v>
      </c>
      <c r="E20" s="8"/>
      <c r="F20" s="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">
      <c r="A21" s="16"/>
      <c r="B21" s="8" t="s">
        <v>51</v>
      </c>
      <c r="C21" s="10"/>
      <c r="D21" s="8">
        <v>5.92</v>
      </c>
      <c r="E21" s="8" t="s">
        <v>31</v>
      </c>
      <c r="F21" s="8" t="s">
        <v>32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">
      <c r="A22" s="16"/>
      <c r="B22" s="9" t="s">
        <v>52</v>
      </c>
      <c r="C22" s="8" t="s">
        <v>47</v>
      </c>
      <c r="D22" s="8">
        <f>D19*D21</f>
        <v>3.4845118955538465</v>
      </c>
      <c r="E22" s="8"/>
      <c r="F22" s="8" t="s">
        <v>53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">
      <c r="A23" s="16"/>
      <c r="B23" s="9" t="s">
        <v>54</v>
      </c>
      <c r="C23" s="8" t="s">
        <v>49</v>
      </c>
      <c r="D23" s="8">
        <f>SQRT(D22/PI())</f>
        <v>1.0531640826005271</v>
      </c>
      <c r="E23" s="8"/>
      <c r="F23" s="8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">
      <c r="A24" s="16"/>
      <c r="B24" s="8" t="s">
        <v>56</v>
      </c>
      <c r="C24" s="8" t="s">
        <v>57</v>
      </c>
      <c r="D24" s="8">
        <v>6181.2</v>
      </c>
      <c r="E24" s="8" t="s">
        <v>19</v>
      </c>
      <c r="F24" s="8" t="s">
        <v>32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">
      <c r="A25" s="4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">
      <c r="A26" s="15" t="s">
        <v>60</v>
      </c>
      <c r="B26" s="8" t="s">
        <v>61</v>
      </c>
      <c r="C26" s="8" t="s">
        <v>30</v>
      </c>
      <c r="D26" s="8">
        <v>3</v>
      </c>
      <c r="E26" s="8" t="s">
        <v>62</v>
      </c>
      <c r="F26" s="8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">
      <c r="A27" s="16"/>
      <c r="B27" s="8" t="s">
        <v>63</v>
      </c>
      <c r="C27" s="8" t="s">
        <v>64</v>
      </c>
      <c r="D27" s="8">
        <f>D26*D16</f>
        <v>4.7031772575250832</v>
      </c>
      <c r="E27" s="8" t="s">
        <v>65</v>
      </c>
      <c r="F27" s="8" t="s">
        <v>66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">
      <c r="A28" s="16"/>
      <c r="B28" s="8" t="s">
        <v>67</v>
      </c>
      <c r="C28" s="10"/>
      <c r="D28" s="8">
        <v>1.5</v>
      </c>
      <c r="E28" s="8"/>
      <c r="F28" s="8" t="s">
        <v>68</v>
      </c>
      <c r="G28" s="8" t="s">
        <v>69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">
      <c r="A29" s="16"/>
      <c r="B29" s="8" t="s">
        <v>70</v>
      </c>
      <c r="C29" s="8" t="s">
        <v>49</v>
      </c>
      <c r="D29" s="8">
        <v>3</v>
      </c>
      <c r="E29" s="8" t="s">
        <v>19</v>
      </c>
      <c r="F29" s="8" t="s">
        <v>71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">
      <c r="A30" s="16"/>
      <c r="B30" s="8" t="s">
        <v>73</v>
      </c>
      <c r="C30" s="8" t="s">
        <v>74</v>
      </c>
      <c r="D30" s="8">
        <f>(D29/12/2)^2*PI()</f>
        <v>4.9087385212340517E-2</v>
      </c>
      <c r="E30" s="8"/>
      <c r="F30" s="8"/>
      <c r="G30" s="10"/>
      <c r="H30" s="8" t="s">
        <v>47</v>
      </c>
      <c r="I30" s="10">
        <f>(PI()*(D29^2))/4</f>
        <v>7.0685834705770345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">
      <c r="A31" s="4"/>
      <c r="B31" s="8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">
      <c r="A32" s="15" t="s">
        <v>22</v>
      </c>
      <c r="B32" s="8" t="s">
        <v>75</v>
      </c>
      <c r="C32" s="8" t="s">
        <v>64</v>
      </c>
      <c r="D32" s="10">
        <f>D41*D13</f>
        <v>3.5833731485905398</v>
      </c>
      <c r="E32" s="8" t="s">
        <v>76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">
      <c r="A33" s="16"/>
      <c r="B33" s="8" t="s">
        <v>77</v>
      </c>
      <c r="C33" s="8" t="s">
        <v>78</v>
      </c>
      <c r="D33" s="8">
        <v>90.19</v>
      </c>
      <c r="E33" s="8"/>
      <c r="F33" s="8" t="s">
        <v>79</v>
      </c>
      <c r="G33" s="8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">
      <c r="A34" s="16"/>
      <c r="B34" s="8" t="s">
        <v>80</v>
      </c>
      <c r="C34" s="8" t="s">
        <v>45</v>
      </c>
      <c r="D34" s="8">
        <v>71.230303000000006</v>
      </c>
      <c r="E34" s="8"/>
      <c r="F34" s="8" t="s">
        <v>81</v>
      </c>
      <c r="G34" s="10"/>
      <c r="H34" s="10"/>
      <c r="I34" s="11" t="s">
        <v>82</v>
      </c>
      <c r="J34" s="8" t="s">
        <v>83</v>
      </c>
      <c r="K34" s="8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">
      <c r="A35" s="16"/>
      <c r="B35" s="8" t="s">
        <v>84</v>
      </c>
      <c r="C35" s="8" t="s">
        <v>85</v>
      </c>
      <c r="D35" s="10">
        <f>D32/D34</f>
        <v>5.0306863759803741E-2</v>
      </c>
      <c r="E35" s="8" t="s">
        <v>86</v>
      </c>
      <c r="F35" s="10"/>
      <c r="G35" s="10"/>
      <c r="H35" s="10"/>
      <c r="I35" s="8" t="s">
        <v>87</v>
      </c>
      <c r="J35" s="8">
        <v>40000</v>
      </c>
      <c r="K35" s="8" t="s">
        <v>13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">
      <c r="A36" s="16"/>
      <c r="B36" s="8" t="s">
        <v>88</v>
      </c>
      <c r="C36" s="8" t="s">
        <v>89</v>
      </c>
      <c r="D36" s="10">
        <f>D35/(D30)</f>
        <v>1.024843012969382</v>
      </c>
      <c r="E36" s="8" t="s">
        <v>90</v>
      </c>
      <c r="F36" s="10"/>
      <c r="G36" s="10"/>
      <c r="H36" s="10"/>
      <c r="I36" s="8" t="s">
        <v>80</v>
      </c>
      <c r="J36" s="12">
        <f>0.0975*12^3</f>
        <v>168.48000000000002</v>
      </c>
      <c r="K36" s="8" t="s">
        <v>45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">
      <c r="A37" s="16"/>
      <c r="B37" s="8" t="s">
        <v>91</v>
      </c>
      <c r="C37" s="8" t="s">
        <v>13</v>
      </c>
      <c r="D37" s="10">
        <f>J35/D28</f>
        <v>26666.666666666668</v>
      </c>
      <c r="E37" s="8" t="s">
        <v>92</v>
      </c>
      <c r="F37" s="8" t="s">
        <v>93</v>
      </c>
      <c r="G37" s="10"/>
      <c r="H37" s="10"/>
      <c r="I37" s="8"/>
      <c r="J37" s="8"/>
      <c r="K37" s="8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">
      <c r="A38" s="16"/>
      <c r="B38" s="8" t="s">
        <v>94</v>
      </c>
      <c r="C38" s="8" t="s">
        <v>49</v>
      </c>
      <c r="D38" s="10">
        <f>D6*(D29/2)/D37</f>
        <v>4.4999999999999998E-2</v>
      </c>
      <c r="E38" s="8" t="s">
        <v>95</v>
      </c>
      <c r="F38" s="8" t="s">
        <v>96</v>
      </c>
      <c r="G38" s="8"/>
      <c r="H38" s="10"/>
      <c r="I38" s="13" t="s">
        <v>97</v>
      </c>
      <c r="J38" s="8">
        <v>304</v>
      </c>
      <c r="K38" s="8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">
      <c r="A39" s="16"/>
      <c r="B39" s="8" t="s">
        <v>98</v>
      </c>
      <c r="C39" s="8" t="s">
        <v>64</v>
      </c>
      <c r="D39" s="10">
        <f>(PI()*(D29/2+D38)^2- PI()*(D29/2)^2)/144*D36*J36</f>
        <v>0.51617015474073014</v>
      </c>
      <c r="E39" s="8" t="s">
        <v>99</v>
      </c>
      <c r="F39" s="10"/>
      <c r="G39" s="10"/>
      <c r="H39" s="10"/>
      <c r="I39" s="8" t="s">
        <v>87</v>
      </c>
      <c r="J39" s="8"/>
      <c r="K39" s="8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">
      <c r="A40" s="4"/>
      <c r="B40" s="10"/>
      <c r="C40" s="10"/>
      <c r="D40" s="10"/>
      <c r="E40" s="10"/>
      <c r="F40" s="10"/>
      <c r="G40" s="10"/>
      <c r="H40" s="10"/>
      <c r="I40" s="8" t="s">
        <v>80</v>
      </c>
      <c r="J40" s="8">
        <v>494.20800000000003</v>
      </c>
      <c r="K40" s="8" t="s">
        <v>45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">
      <c r="A41" s="15" t="s">
        <v>20</v>
      </c>
      <c r="B41" s="8" t="s">
        <v>100</v>
      </c>
      <c r="C41" s="8" t="s">
        <v>64</v>
      </c>
      <c r="D41" s="10">
        <f>D27/(D13+1)*1</f>
        <v>1.1198041089345436</v>
      </c>
      <c r="E41" s="8" t="s">
        <v>101</v>
      </c>
      <c r="F41" s="10"/>
      <c r="G41" s="10"/>
      <c r="H41" s="10"/>
      <c r="I41" s="8" t="s">
        <v>102</v>
      </c>
      <c r="J41" s="8" t="s">
        <v>103</v>
      </c>
      <c r="K41" s="8" t="s">
        <v>57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">
      <c r="A42" s="16"/>
      <c r="B42" s="8" t="s">
        <v>77</v>
      </c>
      <c r="C42" s="8" t="s">
        <v>78</v>
      </c>
      <c r="D42" s="8">
        <v>112</v>
      </c>
      <c r="E42" s="8"/>
      <c r="F42" s="8" t="s">
        <v>104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">
      <c r="A43" s="16"/>
      <c r="B43" s="8" t="s">
        <v>80</v>
      </c>
      <c r="C43" s="8" t="s">
        <v>45</v>
      </c>
      <c r="D43" s="8">
        <f>26.48*16.04/16.02</f>
        <v>26.513058676654182</v>
      </c>
      <c r="E43" s="13" t="s">
        <v>215</v>
      </c>
      <c r="F43" s="8" t="s">
        <v>105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">
      <c r="A44" s="16"/>
      <c r="B44" s="8" t="s">
        <v>84</v>
      </c>
      <c r="C44" s="8" t="s">
        <v>85</v>
      </c>
      <c r="D44" s="10">
        <f>D41/D43</f>
        <v>4.2235945787747843E-2</v>
      </c>
      <c r="E44" s="8" t="s">
        <v>106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">
      <c r="A45" s="16"/>
      <c r="B45" s="8" t="s">
        <v>88</v>
      </c>
      <c r="C45" s="8" t="s">
        <v>89</v>
      </c>
      <c r="D45" s="10">
        <f>D44/D30</f>
        <v>0.86042362218001722</v>
      </c>
      <c r="E45" s="8" t="s">
        <v>107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">
      <c r="A46" s="16"/>
      <c r="B46" s="8" t="s">
        <v>91</v>
      </c>
      <c r="C46" s="8" t="s">
        <v>13</v>
      </c>
      <c r="D46" s="10">
        <f>J35/D28</f>
        <v>26666.666666666668</v>
      </c>
      <c r="E46" s="8" t="s">
        <v>92</v>
      </c>
      <c r="F46" s="8" t="s">
        <v>108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">
      <c r="A47" s="16"/>
      <c r="B47" s="8" t="s">
        <v>94</v>
      </c>
      <c r="C47" s="8" t="s">
        <v>49</v>
      </c>
      <c r="D47" s="10">
        <f>(D7*(D29/2))/D46</f>
        <v>4.4999999999999998E-2</v>
      </c>
      <c r="E47" s="8" t="s">
        <v>95</v>
      </c>
      <c r="F47" s="8" t="s">
        <v>96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">
      <c r="A48" s="16"/>
      <c r="B48" s="8" t="s">
        <v>98</v>
      </c>
      <c r="C48" s="8" t="s">
        <v>64</v>
      </c>
      <c r="D48" s="10">
        <f>(PI()*(D29/2+D47)^2- PI()*(D29/2)^2)/144*D45*J36</f>
        <v>0.4333590497108728</v>
      </c>
      <c r="E48" s="8" t="s">
        <v>99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">
      <c r="A49" s="4"/>
      <c r="B49" s="8"/>
      <c r="C49" s="8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">
      <c r="A50" s="4"/>
      <c r="B50" s="14" t="s">
        <v>24</v>
      </c>
      <c r="C50" s="8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">
      <c r="A51" s="15" t="s">
        <v>24</v>
      </c>
      <c r="B51" s="8" t="s">
        <v>109</v>
      </c>
      <c r="C51" s="8" t="s">
        <v>64</v>
      </c>
      <c r="D51" s="10">
        <f>D54*D57</f>
        <v>0.11522982770383045</v>
      </c>
      <c r="E51" s="8" t="s">
        <v>110</v>
      </c>
      <c r="F51" s="8" t="s">
        <v>111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">
      <c r="A52" s="16"/>
      <c r="B52" s="8" t="s">
        <v>77</v>
      </c>
      <c r="C52" s="8" t="s">
        <v>78</v>
      </c>
      <c r="D52" s="8">
        <v>293.14999999999998</v>
      </c>
      <c r="E52" s="8"/>
      <c r="F52" s="8" t="s">
        <v>112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">
      <c r="A53" s="16"/>
      <c r="B53" s="8" t="s">
        <v>113</v>
      </c>
      <c r="C53" s="8" t="s">
        <v>13</v>
      </c>
      <c r="D53" s="8">
        <v>900</v>
      </c>
      <c r="E53" s="8" t="s">
        <v>19</v>
      </c>
      <c r="F53" s="8" t="s">
        <v>114</v>
      </c>
      <c r="G53" s="10"/>
      <c r="H53" s="10"/>
      <c r="I53" s="10"/>
      <c r="J53" s="10"/>
      <c r="K53" s="10"/>
      <c r="L53" s="8" t="s">
        <v>115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">
      <c r="A54" s="16"/>
      <c r="B54" s="8" t="s">
        <v>116</v>
      </c>
      <c r="C54" s="8" t="s">
        <v>45</v>
      </c>
      <c r="D54" s="8">
        <v>1.0105</v>
      </c>
      <c r="E54" s="8" t="s">
        <v>19</v>
      </c>
      <c r="F54" s="8" t="s">
        <v>117</v>
      </c>
      <c r="G54" s="10"/>
      <c r="H54" s="10"/>
      <c r="I54" s="8" t="s">
        <v>118</v>
      </c>
      <c r="J54" s="8">
        <f>(14*16.04*0.00220462*453.59)/(10.731577089016 +D52*1.8)</f>
        <v>0.41708377015047426</v>
      </c>
      <c r="K54" s="8" t="s">
        <v>119</v>
      </c>
      <c r="L54" s="8">
        <v>1.1143391000000001E-2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2">
      <c r="A55" s="16"/>
      <c r="B55" s="8" t="s">
        <v>120</v>
      </c>
      <c r="C55" s="8" t="s">
        <v>45</v>
      </c>
      <c r="D55" s="8">
        <v>0.61792999999999998</v>
      </c>
      <c r="E55" s="8" t="s">
        <v>19</v>
      </c>
      <c r="F55" s="8" t="s">
        <v>121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">
      <c r="A56" s="16"/>
      <c r="B56" s="8" t="s">
        <v>122</v>
      </c>
      <c r="C56" s="8" t="s">
        <v>45</v>
      </c>
      <c r="D56" s="8">
        <v>0.48372999999999999</v>
      </c>
      <c r="E56" s="8" t="s">
        <v>19</v>
      </c>
      <c r="F56" s="8" t="s">
        <v>123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">
      <c r="A57" s="16"/>
      <c r="B57" s="8" t="s">
        <v>84</v>
      </c>
      <c r="C57" s="8" t="s">
        <v>85</v>
      </c>
      <c r="D57" s="10">
        <f>(D44+D35)*D56/(D54-D55)</f>
        <v>0.11403248659458728</v>
      </c>
      <c r="E57" s="8" t="s">
        <v>124</v>
      </c>
      <c r="F57" s="8" t="s">
        <v>125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">
      <c r="A58" s="16"/>
      <c r="B58" s="8" t="s">
        <v>88</v>
      </c>
      <c r="C58" s="8" t="s">
        <v>89</v>
      </c>
      <c r="D58" s="10">
        <f>D57/D30</f>
        <v>2.323050741067374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2">
      <c r="A59" s="16"/>
      <c r="B59" s="8" t="s">
        <v>126</v>
      </c>
      <c r="C59" s="8" t="s">
        <v>13</v>
      </c>
      <c r="D59" s="10">
        <f>J35/D28</f>
        <v>26666.666666666668</v>
      </c>
      <c r="E59" s="8" t="s">
        <v>92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">
      <c r="A60" s="16"/>
      <c r="B60" s="8" t="s">
        <v>94</v>
      </c>
      <c r="C60" s="8" t="s">
        <v>49</v>
      </c>
      <c r="D60" s="8">
        <f>D8*(D29/2)/D59</f>
        <v>8.4374999999999992E-2</v>
      </c>
      <c r="E60" s="8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">
      <c r="A61" s="16"/>
      <c r="B61" s="8" t="s">
        <v>98</v>
      </c>
      <c r="C61" s="8" t="s">
        <v>64</v>
      </c>
      <c r="D61" s="8">
        <f>(PI()*(D29/2+D60)^2- PI()*(D29/2)^2)/144*D58*J36</f>
        <v>2.2221603314082596</v>
      </c>
      <c r="E61" s="9" t="s">
        <v>99</v>
      </c>
      <c r="F61" s="8" t="s">
        <v>127</v>
      </c>
      <c r="G61" s="8" t="s">
        <v>128</v>
      </c>
      <c r="H61" s="8" t="s">
        <v>129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">
      <c r="A62" s="4"/>
      <c r="B62" s="10"/>
      <c r="C62" s="10"/>
      <c r="D62" s="8"/>
      <c r="E62" s="8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">
      <c r="A63" s="4"/>
      <c r="B63" s="14" t="s">
        <v>130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2">
      <c r="A64" s="15" t="s">
        <v>130</v>
      </c>
      <c r="B64" s="8" t="s">
        <v>84</v>
      </c>
      <c r="C64" s="8" t="s">
        <v>85</v>
      </c>
      <c r="D64" s="10">
        <f>D65*((D30))</f>
        <v>4.9087385212340517E-2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">
      <c r="A65" s="16"/>
      <c r="B65" s="8" t="s">
        <v>88</v>
      </c>
      <c r="C65" s="8" t="s">
        <v>89</v>
      </c>
      <c r="D65" s="8">
        <v>1</v>
      </c>
      <c r="E65" s="8" t="s">
        <v>131</v>
      </c>
      <c r="F65" s="8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">
      <c r="A66" s="16"/>
      <c r="B66" s="8" t="s">
        <v>132</v>
      </c>
      <c r="C66" s="8" t="s">
        <v>64</v>
      </c>
      <c r="D66" s="10">
        <f>D64*0.1*J40</f>
        <v>2.4259378471020385</v>
      </c>
      <c r="E66" s="8" t="s">
        <v>133</v>
      </c>
      <c r="F66" s="8" t="s">
        <v>134</v>
      </c>
      <c r="G66" s="8" t="s">
        <v>135</v>
      </c>
      <c r="H66" s="8" t="s">
        <v>136</v>
      </c>
      <c r="I66" s="8" t="s">
        <v>137</v>
      </c>
      <c r="J66" s="8" t="s">
        <v>138</v>
      </c>
      <c r="K66" s="8" t="s">
        <v>139</v>
      </c>
      <c r="L66" s="8" t="s">
        <v>140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">
      <c r="A67" s="4"/>
      <c r="B67" s="8"/>
      <c r="C67" s="10"/>
      <c r="D67" s="10"/>
      <c r="E67" s="10"/>
      <c r="F67" s="10"/>
      <c r="G67" s="10"/>
      <c r="H67" s="10"/>
      <c r="I67" s="10"/>
      <c r="J67" s="8" t="s">
        <v>141</v>
      </c>
      <c r="K67" s="8" t="s">
        <v>142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">
      <c r="A68" s="15" t="s">
        <v>143</v>
      </c>
      <c r="B68" s="8" t="s">
        <v>144</v>
      </c>
      <c r="C68" s="8" t="s">
        <v>89</v>
      </c>
      <c r="D68" s="8">
        <f>15/12</f>
        <v>1.25</v>
      </c>
      <c r="E68" s="8" t="s">
        <v>145</v>
      </c>
      <c r="F68" s="10"/>
      <c r="G68" s="10"/>
      <c r="H68" s="10"/>
      <c r="I68" s="10"/>
      <c r="J68" s="10"/>
      <c r="K68" s="8" t="s">
        <v>146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">
      <c r="A69" s="16"/>
      <c r="B69" s="8" t="s">
        <v>147</v>
      </c>
      <c r="C69" s="8" t="s">
        <v>89</v>
      </c>
      <c r="D69" s="8">
        <f>10/12</f>
        <v>0.83333333333333337</v>
      </c>
      <c r="E69" s="8" t="s">
        <v>145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">
      <c r="A70" s="16"/>
      <c r="B70" s="8" t="s">
        <v>148</v>
      </c>
      <c r="C70" s="8" t="s">
        <v>89</v>
      </c>
      <c r="D70" s="10">
        <f>D69+D68+D65+D58+D45+D36</f>
        <v>7.2916507095501055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">
      <c r="A71" s="16"/>
      <c r="B71" s="8" t="s">
        <v>149</v>
      </c>
      <c r="C71" s="8" t="s">
        <v>64</v>
      </c>
      <c r="D71" s="10">
        <f>1.40625+0.9375+2.2+1</f>
        <v>5.5437500000000002</v>
      </c>
      <c r="E71" s="8" t="s">
        <v>150</v>
      </c>
      <c r="F71" s="8" t="s">
        <v>151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">
      <c r="A72" s="16"/>
      <c r="B72" s="8" t="s">
        <v>152</v>
      </c>
      <c r="C72" s="8" t="s">
        <v>64</v>
      </c>
      <c r="D72" s="10">
        <f>D30*D60*J36+D30*0.05*J36*4</f>
        <v>2.3518502566010531</v>
      </c>
      <c r="E72" s="8" t="s">
        <v>153</v>
      </c>
      <c r="F72" s="8" t="s">
        <v>154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">
      <c r="A73" s="16"/>
      <c r="B73" s="8" t="s">
        <v>155</v>
      </c>
      <c r="C73" s="8" t="s">
        <v>64</v>
      </c>
      <c r="D73" s="10">
        <f>D71+D66+5+D48+D39+D27+D72+C86</f>
        <v>40.974244565679783</v>
      </c>
      <c r="E73" s="8" t="s">
        <v>156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">
      <c r="A74" s="6"/>
      <c r="B74" s="8" t="s">
        <v>157</v>
      </c>
      <c r="C74" s="8"/>
      <c r="D74" s="10">
        <f>D27</f>
        <v>4.7031772575250832</v>
      </c>
      <c r="E74" s="8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">
      <c r="A75" s="6"/>
      <c r="B75" s="8" t="s">
        <v>158</v>
      </c>
      <c r="C75" s="8"/>
      <c r="D75" s="10">
        <f>D73-D74</f>
        <v>36.271067308154699</v>
      </c>
      <c r="E75" s="8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">
      <c r="A76" s="6"/>
      <c r="B76" s="8" t="s">
        <v>159</v>
      </c>
      <c r="C76" s="8"/>
      <c r="D76" s="10">
        <f>1+D74/D75</f>
        <v>1.1296674624313492</v>
      </c>
      <c r="E76" s="8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">
      <c r="A77" s="6"/>
      <c r="B77" s="8" t="s">
        <v>160</v>
      </c>
      <c r="C77" s="8"/>
      <c r="D77" s="10">
        <f>D15*LN(D76)</f>
        <v>1125.9849183260606</v>
      </c>
      <c r="E77" s="8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2">
      <c r="A78" s="4"/>
      <c r="B78" s="8"/>
      <c r="C78" s="10"/>
      <c r="D78" s="8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2">
      <c r="A79" s="15" t="s">
        <v>161</v>
      </c>
      <c r="B79" s="8" t="s">
        <v>162</v>
      </c>
      <c r="C79" s="10"/>
      <c r="D79" s="8" t="s">
        <v>111</v>
      </c>
      <c r="E79" s="8" t="s">
        <v>163</v>
      </c>
      <c r="F79" s="8" t="s">
        <v>164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2">
      <c r="A80" s="16"/>
      <c r="B80" s="8" t="s">
        <v>165</v>
      </c>
      <c r="C80" s="8"/>
      <c r="D80" s="8">
        <f>D4/D73</f>
        <v>10.982508763002848</v>
      </c>
      <c r="E80" s="8" t="s">
        <v>166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">
      <c r="A81" s="16"/>
      <c r="B81" s="8" t="s">
        <v>167</v>
      </c>
      <c r="C81" s="10"/>
      <c r="D81" s="8" t="s">
        <v>111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">
      <c r="A82" s="4"/>
      <c r="B82" s="8"/>
      <c r="C82" s="8"/>
      <c r="D82" s="10"/>
      <c r="E82" s="8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">
      <c r="A83" s="6"/>
      <c r="B83" s="8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2">
      <c r="A84" s="6" t="s">
        <v>169</v>
      </c>
      <c r="B84" s="8" t="s">
        <v>170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">
      <c r="A85" s="4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">
      <c r="A86" s="4"/>
      <c r="B86" s="8" t="s">
        <v>171</v>
      </c>
      <c r="C86" s="8">
        <v>20</v>
      </c>
      <c r="D86" s="8" t="s">
        <v>145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">
      <c r="A87" s="4"/>
      <c r="B87" s="8" t="s">
        <v>172</v>
      </c>
      <c r="C87" s="8" t="s">
        <v>173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">
      <c r="A88" s="4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">
      <c r="A89" s="4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">
      <c r="A90" s="4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">
      <c r="A91" s="4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">
      <c r="A92" s="4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2">
      <c r="A93" s="4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2">
      <c r="A94" s="4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2">
      <c r="A95" s="4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2">
      <c r="A96" s="4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2">
      <c r="A97" s="4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2">
      <c r="A98" s="4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2">
      <c r="A99" s="4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2">
      <c r="A100" s="4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2">
      <c r="A101" s="4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x14ac:dyDescent="0.2">
      <c r="A102" s="4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x14ac:dyDescent="0.2">
      <c r="A103" s="4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x14ac:dyDescent="0.2">
      <c r="A104" s="4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x14ac:dyDescent="0.2">
      <c r="A105" s="4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x14ac:dyDescent="0.2">
      <c r="A106" s="4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x14ac:dyDescent="0.2">
      <c r="A107" s="4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x14ac:dyDescent="0.2">
      <c r="A108" s="4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x14ac:dyDescent="0.2">
      <c r="A109" s="4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x14ac:dyDescent="0.2">
      <c r="A110" s="4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x14ac:dyDescent="0.2">
      <c r="A111" s="4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x14ac:dyDescent="0.2">
      <c r="A112" s="4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x14ac:dyDescent="0.2">
      <c r="A113" s="4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x14ac:dyDescent="0.2">
      <c r="A114" s="4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x14ac:dyDescent="0.2">
      <c r="A115" s="4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x14ac:dyDescent="0.2">
      <c r="A116" s="4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x14ac:dyDescent="0.2">
      <c r="A117" s="4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x14ac:dyDescent="0.2">
      <c r="A118" s="4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x14ac:dyDescent="0.2">
      <c r="A119" s="4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x14ac:dyDescent="0.2">
      <c r="A120" s="4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x14ac:dyDescent="0.2">
      <c r="A121" s="4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x14ac:dyDescent="0.2">
      <c r="A122" s="4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x14ac:dyDescent="0.2">
      <c r="A123" s="4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x14ac:dyDescent="0.2">
      <c r="A124" s="4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x14ac:dyDescent="0.2">
      <c r="A125" s="4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x14ac:dyDescent="0.2">
      <c r="A126" s="4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x14ac:dyDescent="0.2">
      <c r="A127" s="4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x14ac:dyDescent="0.2">
      <c r="A128" s="4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x14ac:dyDescent="0.2">
      <c r="A129" s="4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x14ac:dyDescent="0.2">
      <c r="A130" s="4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x14ac:dyDescent="0.2">
      <c r="A131" s="4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x14ac:dyDescent="0.2">
      <c r="A132" s="4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x14ac:dyDescent="0.2">
      <c r="A133" s="4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x14ac:dyDescent="0.2">
      <c r="A134" s="4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x14ac:dyDescent="0.2">
      <c r="A135" s="4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x14ac:dyDescent="0.2">
      <c r="A136" s="4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x14ac:dyDescent="0.2">
      <c r="A137" s="4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x14ac:dyDescent="0.2">
      <c r="A138" s="4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x14ac:dyDescent="0.2">
      <c r="A139" s="4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x14ac:dyDescent="0.2">
      <c r="A140" s="4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x14ac:dyDescent="0.2">
      <c r="A141" s="4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x14ac:dyDescent="0.2">
      <c r="A142" s="4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x14ac:dyDescent="0.2">
      <c r="A143" s="4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x14ac:dyDescent="0.2">
      <c r="A144" s="4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x14ac:dyDescent="0.2">
      <c r="A145" s="4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x14ac:dyDescent="0.2">
      <c r="A146" s="4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x14ac:dyDescent="0.2">
      <c r="A147" s="4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x14ac:dyDescent="0.2">
      <c r="A148" s="4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x14ac:dyDescent="0.2">
      <c r="A149" s="4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x14ac:dyDescent="0.2">
      <c r="A150" s="4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x14ac:dyDescent="0.2">
      <c r="A151" s="4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x14ac:dyDescent="0.2">
      <c r="A152" s="4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x14ac:dyDescent="0.2">
      <c r="A153" s="4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x14ac:dyDescent="0.2">
      <c r="A154" s="4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x14ac:dyDescent="0.2">
      <c r="A155" s="4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x14ac:dyDescent="0.2">
      <c r="A156" s="4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x14ac:dyDescent="0.2">
      <c r="A157" s="4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x14ac:dyDescent="0.2">
      <c r="A158" s="4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x14ac:dyDescent="0.2">
      <c r="A159" s="4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x14ac:dyDescent="0.2">
      <c r="A160" s="4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x14ac:dyDescent="0.2">
      <c r="A161" s="4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x14ac:dyDescent="0.2">
      <c r="A162" s="4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x14ac:dyDescent="0.2">
      <c r="A163" s="4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x14ac:dyDescent="0.2">
      <c r="A164" s="4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x14ac:dyDescent="0.2">
      <c r="A165" s="4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x14ac:dyDescent="0.2">
      <c r="A166" s="4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x14ac:dyDescent="0.2">
      <c r="A167" s="4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x14ac:dyDescent="0.2">
      <c r="A168" s="4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x14ac:dyDescent="0.2">
      <c r="A169" s="4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x14ac:dyDescent="0.2">
      <c r="A170" s="4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x14ac:dyDescent="0.2">
      <c r="A171" s="4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x14ac:dyDescent="0.2">
      <c r="A172" s="4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x14ac:dyDescent="0.2">
      <c r="A173" s="4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x14ac:dyDescent="0.2">
      <c r="A174" s="4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x14ac:dyDescent="0.2">
      <c r="A175" s="4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x14ac:dyDescent="0.2">
      <c r="A176" s="4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x14ac:dyDescent="0.2">
      <c r="A177" s="4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x14ac:dyDescent="0.2">
      <c r="A178" s="4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x14ac:dyDescent="0.2">
      <c r="A179" s="4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x14ac:dyDescent="0.2">
      <c r="A180" s="4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x14ac:dyDescent="0.2">
      <c r="A181" s="4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x14ac:dyDescent="0.2">
      <c r="A182" s="4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x14ac:dyDescent="0.2">
      <c r="A183" s="4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x14ac:dyDescent="0.2">
      <c r="A184" s="4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x14ac:dyDescent="0.2">
      <c r="A185" s="4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x14ac:dyDescent="0.2">
      <c r="A186" s="4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x14ac:dyDescent="0.2">
      <c r="A187" s="4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x14ac:dyDescent="0.2">
      <c r="A188" s="4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x14ac:dyDescent="0.2">
      <c r="A189" s="4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x14ac:dyDescent="0.2">
      <c r="A190" s="4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x14ac:dyDescent="0.2">
      <c r="A191" s="4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x14ac:dyDescent="0.2">
      <c r="A192" s="4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x14ac:dyDescent="0.2">
      <c r="A193" s="4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x14ac:dyDescent="0.2">
      <c r="A194" s="4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x14ac:dyDescent="0.2">
      <c r="A195" s="4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x14ac:dyDescent="0.2">
      <c r="A196" s="4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x14ac:dyDescent="0.2">
      <c r="A197" s="4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x14ac:dyDescent="0.2">
      <c r="A198" s="4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x14ac:dyDescent="0.2">
      <c r="A199" s="4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x14ac:dyDescent="0.2">
      <c r="A200" s="4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x14ac:dyDescent="0.2">
      <c r="A201" s="4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x14ac:dyDescent="0.2">
      <c r="A202" s="4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x14ac:dyDescent="0.2">
      <c r="A203" s="4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x14ac:dyDescent="0.2">
      <c r="A204" s="4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x14ac:dyDescent="0.2">
      <c r="A205" s="4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x14ac:dyDescent="0.2">
      <c r="A206" s="4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x14ac:dyDescent="0.2">
      <c r="A207" s="4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x14ac:dyDescent="0.2">
      <c r="A208" s="4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x14ac:dyDescent="0.2">
      <c r="A209" s="4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x14ac:dyDescent="0.2">
      <c r="A210" s="4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x14ac:dyDescent="0.2">
      <c r="A211" s="4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x14ac:dyDescent="0.2">
      <c r="A212" s="4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x14ac:dyDescent="0.2">
      <c r="A213" s="4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x14ac:dyDescent="0.2">
      <c r="A214" s="4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x14ac:dyDescent="0.2">
      <c r="A215" s="4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x14ac:dyDescent="0.2">
      <c r="A216" s="4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x14ac:dyDescent="0.2">
      <c r="A217" s="4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x14ac:dyDescent="0.2">
      <c r="A218" s="4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x14ac:dyDescent="0.2">
      <c r="A219" s="4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x14ac:dyDescent="0.2">
      <c r="A220" s="4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x14ac:dyDescent="0.2">
      <c r="A221" s="4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x14ac:dyDescent="0.2">
      <c r="A222" s="4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x14ac:dyDescent="0.2">
      <c r="A223" s="4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x14ac:dyDescent="0.2">
      <c r="A224" s="4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x14ac:dyDescent="0.2">
      <c r="A225" s="4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x14ac:dyDescent="0.2">
      <c r="A226" s="4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x14ac:dyDescent="0.2">
      <c r="A227" s="4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x14ac:dyDescent="0.2">
      <c r="A228" s="4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x14ac:dyDescent="0.2">
      <c r="A229" s="4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x14ac:dyDescent="0.2">
      <c r="A230" s="4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x14ac:dyDescent="0.2">
      <c r="A231" s="4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x14ac:dyDescent="0.2">
      <c r="A232" s="4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x14ac:dyDescent="0.2">
      <c r="A233" s="4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x14ac:dyDescent="0.2">
      <c r="A234" s="4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x14ac:dyDescent="0.2">
      <c r="A235" s="4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x14ac:dyDescent="0.2">
      <c r="A236" s="4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x14ac:dyDescent="0.2">
      <c r="A237" s="4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x14ac:dyDescent="0.2">
      <c r="A238" s="4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x14ac:dyDescent="0.2">
      <c r="A239" s="4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x14ac:dyDescent="0.2">
      <c r="A240" s="4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x14ac:dyDescent="0.2">
      <c r="A241" s="4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x14ac:dyDescent="0.2">
      <c r="A242" s="4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x14ac:dyDescent="0.2">
      <c r="A243" s="4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x14ac:dyDescent="0.2">
      <c r="A244" s="4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x14ac:dyDescent="0.2">
      <c r="A245" s="4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x14ac:dyDescent="0.2">
      <c r="A246" s="4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x14ac:dyDescent="0.2">
      <c r="A247" s="4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x14ac:dyDescent="0.2">
      <c r="A248" s="4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x14ac:dyDescent="0.2">
      <c r="A249" s="4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x14ac:dyDescent="0.2">
      <c r="A250" s="4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x14ac:dyDescent="0.2">
      <c r="A251" s="4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x14ac:dyDescent="0.2">
      <c r="A252" s="4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x14ac:dyDescent="0.2">
      <c r="A253" s="4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x14ac:dyDescent="0.2">
      <c r="A254" s="4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x14ac:dyDescent="0.2">
      <c r="A255" s="4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x14ac:dyDescent="0.2">
      <c r="A256" s="4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x14ac:dyDescent="0.2">
      <c r="A257" s="4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x14ac:dyDescent="0.2">
      <c r="A258" s="4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x14ac:dyDescent="0.2">
      <c r="A259" s="4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x14ac:dyDescent="0.2">
      <c r="A260" s="4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x14ac:dyDescent="0.2">
      <c r="A261" s="4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x14ac:dyDescent="0.2">
      <c r="A262" s="4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x14ac:dyDescent="0.2">
      <c r="A263" s="4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x14ac:dyDescent="0.2">
      <c r="A264" s="4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x14ac:dyDescent="0.2">
      <c r="A265" s="4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x14ac:dyDescent="0.2">
      <c r="A266" s="4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x14ac:dyDescent="0.2">
      <c r="A267" s="4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x14ac:dyDescent="0.2">
      <c r="A268" s="4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x14ac:dyDescent="0.2">
      <c r="A269" s="4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x14ac:dyDescent="0.2">
      <c r="A270" s="4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x14ac:dyDescent="0.2">
      <c r="A271" s="4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x14ac:dyDescent="0.2">
      <c r="A272" s="4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x14ac:dyDescent="0.2">
      <c r="A273" s="4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x14ac:dyDescent="0.2">
      <c r="A274" s="4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x14ac:dyDescent="0.2">
      <c r="A275" s="4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x14ac:dyDescent="0.2">
      <c r="A276" s="4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x14ac:dyDescent="0.2">
      <c r="A277" s="4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x14ac:dyDescent="0.2">
      <c r="A278" s="4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x14ac:dyDescent="0.2">
      <c r="A279" s="4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x14ac:dyDescent="0.2">
      <c r="A280" s="4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x14ac:dyDescent="0.2">
      <c r="A281" s="4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x14ac:dyDescent="0.2">
      <c r="A282" s="4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x14ac:dyDescent="0.2">
      <c r="A283" s="4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x14ac:dyDescent="0.2">
      <c r="A284" s="4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x14ac:dyDescent="0.2">
      <c r="A285" s="4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x14ac:dyDescent="0.2">
      <c r="A286" s="4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x14ac:dyDescent="0.2">
      <c r="A287" s="4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x14ac:dyDescent="0.2">
      <c r="A288" s="4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x14ac:dyDescent="0.2">
      <c r="A289" s="4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x14ac:dyDescent="0.2">
      <c r="A290" s="4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x14ac:dyDescent="0.2">
      <c r="A291" s="4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x14ac:dyDescent="0.2">
      <c r="A292" s="4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x14ac:dyDescent="0.2">
      <c r="A293" s="4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x14ac:dyDescent="0.2">
      <c r="A294" s="4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x14ac:dyDescent="0.2">
      <c r="A295" s="4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x14ac:dyDescent="0.2">
      <c r="A296" s="4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x14ac:dyDescent="0.2">
      <c r="A297" s="4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x14ac:dyDescent="0.2">
      <c r="A298" s="4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x14ac:dyDescent="0.2">
      <c r="A299" s="4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x14ac:dyDescent="0.2">
      <c r="A300" s="4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x14ac:dyDescent="0.2">
      <c r="A301" s="4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x14ac:dyDescent="0.2">
      <c r="A302" s="4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x14ac:dyDescent="0.2">
      <c r="A303" s="4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x14ac:dyDescent="0.2">
      <c r="A304" s="4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x14ac:dyDescent="0.2">
      <c r="A305" s="4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x14ac:dyDescent="0.2">
      <c r="A306" s="4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x14ac:dyDescent="0.2">
      <c r="A307" s="4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x14ac:dyDescent="0.2">
      <c r="A308" s="4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x14ac:dyDescent="0.2">
      <c r="A309" s="4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x14ac:dyDescent="0.2">
      <c r="A310" s="4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x14ac:dyDescent="0.2">
      <c r="A311" s="4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x14ac:dyDescent="0.2">
      <c r="A312" s="4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x14ac:dyDescent="0.2">
      <c r="A313" s="4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x14ac:dyDescent="0.2">
      <c r="A314" s="4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x14ac:dyDescent="0.2">
      <c r="A315" s="4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x14ac:dyDescent="0.2">
      <c r="A316" s="4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x14ac:dyDescent="0.2">
      <c r="A317" s="4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x14ac:dyDescent="0.2">
      <c r="A318" s="4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x14ac:dyDescent="0.2">
      <c r="A319" s="4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x14ac:dyDescent="0.2">
      <c r="A320" s="4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x14ac:dyDescent="0.2">
      <c r="A321" s="4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x14ac:dyDescent="0.2">
      <c r="A322" s="4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x14ac:dyDescent="0.2">
      <c r="A323" s="4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x14ac:dyDescent="0.2">
      <c r="A324" s="4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x14ac:dyDescent="0.2">
      <c r="A325" s="4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x14ac:dyDescent="0.2">
      <c r="A326" s="4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x14ac:dyDescent="0.2">
      <c r="A327" s="4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x14ac:dyDescent="0.2">
      <c r="A328" s="4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x14ac:dyDescent="0.2">
      <c r="A329" s="4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x14ac:dyDescent="0.2">
      <c r="A330" s="4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x14ac:dyDescent="0.2">
      <c r="A331" s="4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x14ac:dyDescent="0.2">
      <c r="A332" s="4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x14ac:dyDescent="0.2">
      <c r="A333" s="4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x14ac:dyDescent="0.2">
      <c r="A334" s="4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x14ac:dyDescent="0.2">
      <c r="A335" s="4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x14ac:dyDescent="0.2">
      <c r="A336" s="4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x14ac:dyDescent="0.2">
      <c r="A337" s="4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x14ac:dyDescent="0.2">
      <c r="A338" s="4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x14ac:dyDescent="0.2">
      <c r="A339" s="4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x14ac:dyDescent="0.2">
      <c r="A340" s="4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x14ac:dyDescent="0.2">
      <c r="A341" s="4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x14ac:dyDescent="0.2">
      <c r="A342" s="4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x14ac:dyDescent="0.2">
      <c r="A343" s="4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x14ac:dyDescent="0.2">
      <c r="A344" s="4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x14ac:dyDescent="0.2">
      <c r="A345" s="4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x14ac:dyDescent="0.2">
      <c r="A346" s="4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x14ac:dyDescent="0.2">
      <c r="A347" s="4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x14ac:dyDescent="0.2">
      <c r="A348" s="4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x14ac:dyDescent="0.2">
      <c r="A349" s="4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x14ac:dyDescent="0.2">
      <c r="A350" s="4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x14ac:dyDescent="0.2">
      <c r="A351" s="4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x14ac:dyDescent="0.2">
      <c r="A352" s="4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x14ac:dyDescent="0.2">
      <c r="A353" s="4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x14ac:dyDescent="0.2">
      <c r="A354" s="4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x14ac:dyDescent="0.2">
      <c r="A355" s="4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x14ac:dyDescent="0.2">
      <c r="A356" s="4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x14ac:dyDescent="0.2">
      <c r="A357" s="4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x14ac:dyDescent="0.2">
      <c r="A358" s="4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x14ac:dyDescent="0.2">
      <c r="A359" s="4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x14ac:dyDescent="0.2">
      <c r="A360" s="4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x14ac:dyDescent="0.2">
      <c r="A361" s="4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x14ac:dyDescent="0.2">
      <c r="A362" s="4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x14ac:dyDescent="0.2">
      <c r="A363" s="4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x14ac:dyDescent="0.2">
      <c r="A364" s="4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x14ac:dyDescent="0.2">
      <c r="A365" s="4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x14ac:dyDescent="0.2">
      <c r="A366" s="4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x14ac:dyDescent="0.2">
      <c r="A367" s="4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x14ac:dyDescent="0.2">
      <c r="A368" s="4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x14ac:dyDescent="0.2">
      <c r="A369" s="4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x14ac:dyDescent="0.2">
      <c r="A370" s="4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x14ac:dyDescent="0.2">
      <c r="A371" s="4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x14ac:dyDescent="0.2">
      <c r="A372" s="4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x14ac:dyDescent="0.2">
      <c r="A373" s="4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x14ac:dyDescent="0.2">
      <c r="A374" s="4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x14ac:dyDescent="0.2">
      <c r="A375" s="4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x14ac:dyDescent="0.2">
      <c r="A376" s="4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x14ac:dyDescent="0.2">
      <c r="A377" s="4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x14ac:dyDescent="0.2">
      <c r="A378" s="4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x14ac:dyDescent="0.2">
      <c r="A379" s="4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x14ac:dyDescent="0.2">
      <c r="A380" s="4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x14ac:dyDescent="0.2">
      <c r="A381" s="4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x14ac:dyDescent="0.2">
      <c r="A382" s="4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x14ac:dyDescent="0.2">
      <c r="A383" s="4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x14ac:dyDescent="0.2">
      <c r="A384" s="4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x14ac:dyDescent="0.2">
      <c r="A385" s="4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x14ac:dyDescent="0.2">
      <c r="A386" s="4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x14ac:dyDescent="0.2">
      <c r="A387" s="4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x14ac:dyDescent="0.2">
      <c r="A388" s="4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x14ac:dyDescent="0.2">
      <c r="A389" s="4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x14ac:dyDescent="0.2">
      <c r="A390" s="4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x14ac:dyDescent="0.2">
      <c r="A391" s="4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x14ac:dyDescent="0.2">
      <c r="A392" s="4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x14ac:dyDescent="0.2">
      <c r="A393" s="4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x14ac:dyDescent="0.2">
      <c r="A394" s="4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x14ac:dyDescent="0.2">
      <c r="A395" s="4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x14ac:dyDescent="0.2">
      <c r="A396" s="4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x14ac:dyDescent="0.2">
      <c r="A397" s="4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x14ac:dyDescent="0.2">
      <c r="A398" s="4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x14ac:dyDescent="0.2">
      <c r="A399" s="4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x14ac:dyDescent="0.2">
      <c r="A400" s="4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x14ac:dyDescent="0.2">
      <c r="A401" s="4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x14ac:dyDescent="0.2">
      <c r="A402" s="4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x14ac:dyDescent="0.2">
      <c r="A403" s="4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x14ac:dyDescent="0.2">
      <c r="A404" s="4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x14ac:dyDescent="0.2">
      <c r="A405" s="4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x14ac:dyDescent="0.2">
      <c r="A406" s="4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x14ac:dyDescent="0.2">
      <c r="A407" s="4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x14ac:dyDescent="0.2">
      <c r="A408" s="4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x14ac:dyDescent="0.2">
      <c r="A409" s="4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x14ac:dyDescent="0.2">
      <c r="A410" s="4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x14ac:dyDescent="0.2">
      <c r="A411" s="4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x14ac:dyDescent="0.2">
      <c r="A412" s="4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x14ac:dyDescent="0.2">
      <c r="A413" s="4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x14ac:dyDescent="0.2">
      <c r="A414" s="4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x14ac:dyDescent="0.2">
      <c r="A415" s="4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x14ac:dyDescent="0.2">
      <c r="A416" s="4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x14ac:dyDescent="0.2">
      <c r="A417" s="4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x14ac:dyDescent="0.2">
      <c r="A418" s="4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x14ac:dyDescent="0.2">
      <c r="A419" s="4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x14ac:dyDescent="0.2">
      <c r="A420" s="4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x14ac:dyDescent="0.2">
      <c r="A421" s="4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x14ac:dyDescent="0.2">
      <c r="A422" s="4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x14ac:dyDescent="0.2">
      <c r="A423" s="4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x14ac:dyDescent="0.2">
      <c r="A424" s="4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x14ac:dyDescent="0.2">
      <c r="A425" s="4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x14ac:dyDescent="0.2">
      <c r="A426" s="4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x14ac:dyDescent="0.2">
      <c r="A427" s="4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x14ac:dyDescent="0.2">
      <c r="A428" s="4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x14ac:dyDescent="0.2">
      <c r="A429" s="4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x14ac:dyDescent="0.2">
      <c r="A430" s="4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x14ac:dyDescent="0.2">
      <c r="A431" s="4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x14ac:dyDescent="0.2">
      <c r="A432" s="4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x14ac:dyDescent="0.2">
      <c r="A433" s="4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x14ac:dyDescent="0.2">
      <c r="A434" s="4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x14ac:dyDescent="0.2">
      <c r="A435" s="4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x14ac:dyDescent="0.2">
      <c r="A436" s="4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x14ac:dyDescent="0.2">
      <c r="A437" s="4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x14ac:dyDescent="0.2">
      <c r="A438" s="4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x14ac:dyDescent="0.2">
      <c r="A439" s="4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x14ac:dyDescent="0.2">
      <c r="A440" s="4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x14ac:dyDescent="0.2">
      <c r="A441" s="4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x14ac:dyDescent="0.2">
      <c r="A442" s="4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x14ac:dyDescent="0.2">
      <c r="A443" s="4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x14ac:dyDescent="0.2">
      <c r="A444" s="4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x14ac:dyDescent="0.2">
      <c r="A445" s="4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x14ac:dyDescent="0.2">
      <c r="A446" s="4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x14ac:dyDescent="0.2">
      <c r="A447" s="4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x14ac:dyDescent="0.2">
      <c r="A448" s="4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x14ac:dyDescent="0.2">
      <c r="A449" s="4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x14ac:dyDescent="0.2">
      <c r="A450" s="4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x14ac:dyDescent="0.2">
      <c r="A451" s="4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x14ac:dyDescent="0.2">
      <c r="A452" s="4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x14ac:dyDescent="0.2">
      <c r="A453" s="4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x14ac:dyDescent="0.2">
      <c r="A454" s="4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x14ac:dyDescent="0.2">
      <c r="A455" s="4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x14ac:dyDescent="0.2">
      <c r="A456" s="4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x14ac:dyDescent="0.2">
      <c r="A457" s="4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x14ac:dyDescent="0.2">
      <c r="A458" s="4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x14ac:dyDescent="0.2">
      <c r="A459" s="4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x14ac:dyDescent="0.2">
      <c r="A460" s="4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x14ac:dyDescent="0.2">
      <c r="A461" s="4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x14ac:dyDescent="0.2">
      <c r="A462" s="4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x14ac:dyDescent="0.2">
      <c r="A463" s="4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x14ac:dyDescent="0.2">
      <c r="A464" s="4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x14ac:dyDescent="0.2">
      <c r="A465" s="4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x14ac:dyDescent="0.2">
      <c r="A466" s="4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x14ac:dyDescent="0.2">
      <c r="A467" s="4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x14ac:dyDescent="0.2">
      <c r="A468" s="4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x14ac:dyDescent="0.2">
      <c r="A469" s="4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x14ac:dyDescent="0.2">
      <c r="A470" s="4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x14ac:dyDescent="0.2">
      <c r="A471" s="4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x14ac:dyDescent="0.2">
      <c r="A472" s="4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x14ac:dyDescent="0.2">
      <c r="A473" s="4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x14ac:dyDescent="0.2">
      <c r="A474" s="4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x14ac:dyDescent="0.2">
      <c r="A475" s="4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x14ac:dyDescent="0.2">
      <c r="A476" s="4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x14ac:dyDescent="0.2">
      <c r="A477" s="4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x14ac:dyDescent="0.2">
      <c r="A478" s="4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x14ac:dyDescent="0.2">
      <c r="A479" s="4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x14ac:dyDescent="0.2">
      <c r="A480" s="4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x14ac:dyDescent="0.2">
      <c r="A481" s="4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x14ac:dyDescent="0.2">
      <c r="A482" s="4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x14ac:dyDescent="0.2">
      <c r="A483" s="4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x14ac:dyDescent="0.2">
      <c r="A484" s="4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x14ac:dyDescent="0.2">
      <c r="A485" s="4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x14ac:dyDescent="0.2">
      <c r="A486" s="4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x14ac:dyDescent="0.2">
      <c r="A487" s="4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x14ac:dyDescent="0.2">
      <c r="A488" s="4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x14ac:dyDescent="0.2">
      <c r="A489" s="4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x14ac:dyDescent="0.2">
      <c r="A490" s="4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x14ac:dyDescent="0.2">
      <c r="A491" s="4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x14ac:dyDescent="0.2">
      <c r="A492" s="4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x14ac:dyDescent="0.2">
      <c r="A493" s="4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x14ac:dyDescent="0.2">
      <c r="A494" s="4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x14ac:dyDescent="0.2">
      <c r="A495" s="4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x14ac:dyDescent="0.2">
      <c r="A496" s="4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x14ac:dyDescent="0.2">
      <c r="A497" s="4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x14ac:dyDescent="0.2">
      <c r="A498" s="4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x14ac:dyDescent="0.2">
      <c r="A499" s="4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x14ac:dyDescent="0.2">
      <c r="A500" s="4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x14ac:dyDescent="0.2">
      <c r="A501" s="4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x14ac:dyDescent="0.2">
      <c r="A502" s="4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x14ac:dyDescent="0.2">
      <c r="A503" s="4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x14ac:dyDescent="0.2">
      <c r="A504" s="4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x14ac:dyDescent="0.2">
      <c r="A505" s="4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x14ac:dyDescent="0.2">
      <c r="A506" s="4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x14ac:dyDescent="0.2">
      <c r="A507" s="4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x14ac:dyDescent="0.2">
      <c r="A508" s="4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x14ac:dyDescent="0.2">
      <c r="A509" s="4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x14ac:dyDescent="0.2">
      <c r="A510" s="4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x14ac:dyDescent="0.2">
      <c r="A511" s="4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x14ac:dyDescent="0.2">
      <c r="A512" s="4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x14ac:dyDescent="0.2">
      <c r="A513" s="4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x14ac:dyDescent="0.2">
      <c r="A514" s="4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x14ac:dyDescent="0.2">
      <c r="A515" s="4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x14ac:dyDescent="0.2">
      <c r="A516" s="4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x14ac:dyDescent="0.2">
      <c r="A517" s="4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x14ac:dyDescent="0.2">
      <c r="A518" s="4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x14ac:dyDescent="0.2">
      <c r="A519" s="4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x14ac:dyDescent="0.2">
      <c r="A520" s="4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x14ac:dyDescent="0.2">
      <c r="A521" s="4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x14ac:dyDescent="0.2">
      <c r="A522" s="4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x14ac:dyDescent="0.2">
      <c r="A523" s="4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x14ac:dyDescent="0.2">
      <c r="A524" s="4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x14ac:dyDescent="0.2">
      <c r="A525" s="4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x14ac:dyDescent="0.2">
      <c r="A526" s="4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x14ac:dyDescent="0.2">
      <c r="A527" s="4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x14ac:dyDescent="0.2">
      <c r="A528" s="4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x14ac:dyDescent="0.2">
      <c r="A529" s="4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x14ac:dyDescent="0.2">
      <c r="A530" s="4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x14ac:dyDescent="0.2">
      <c r="A531" s="4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x14ac:dyDescent="0.2">
      <c r="A532" s="4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x14ac:dyDescent="0.2">
      <c r="A533" s="4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x14ac:dyDescent="0.2">
      <c r="A534" s="4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x14ac:dyDescent="0.2">
      <c r="A535" s="4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x14ac:dyDescent="0.2">
      <c r="A536" s="4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x14ac:dyDescent="0.2">
      <c r="A537" s="4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x14ac:dyDescent="0.2">
      <c r="A538" s="4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x14ac:dyDescent="0.2">
      <c r="A539" s="4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x14ac:dyDescent="0.2">
      <c r="A540" s="4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x14ac:dyDescent="0.2">
      <c r="A541" s="4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x14ac:dyDescent="0.2">
      <c r="A542" s="4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x14ac:dyDescent="0.2">
      <c r="A543" s="4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x14ac:dyDescent="0.2">
      <c r="A544" s="4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x14ac:dyDescent="0.2">
      <c r="A545" s="4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x14ac:dyDescent="0.2">
      <c r="A546" s="4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x14ac:dyDescent="0.2">
      <c r="A547" s="4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x14ac:dyDescent="0.2">
      <c r="A548" s="4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x14ac:dyDescent="0.2">
      <c r="A549" s="4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x14ac:dyDescent="0.2">
      <c r="A550" s="4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x14ac:dyDescent="0.2">
      <c r="A551" s="4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x14ac:dyDescent="0.2">
      <c r="A552" s="4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x14ac:dyDescent="0.2">
      <c r="A553" s="4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x14ac:dyDescent="0.2">
      <c r="A554" s="4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x14ac:dyDescent="0.2">
      <c r="A555" s="4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x14ac:dyDescent="0.2">
      <c r="A556" s="4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x14ac:dyDescent="0.2">
      <c r="A557" s="4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x14ac:dyDescent="0.2">
      <c r="A558" s="4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x14ac:dyDescent="0.2">
      <c r="A559" s="4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x14ac:dyDescent="0.2">
      <c r="A560" s="4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x14ac:dyDescent="0.2">
      <c r="A561" s="4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x14ac:dyDescent="0.2">
      <c r="A562" s="4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x14ac:dyDescent="0.2">
      <c r="A563" s="4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x14ac:dyDescent="0.2">
      <c r="A564" s="4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x14ac:dyDescent="0.2">
      <c r="A565" s="4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x14ac:dyDescent="0.2">
      <c r="A566" s="4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x14ac:dyDescent="0.2">
      <c r="A567" s="4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x14ac:dyDescent="0.2">
      <c r="A568" s="4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x14ac:dyDescent="0.2">
      <c r="A569" s="4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x14ac:dyDescent="0.2">
      <c r="A570" s="4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x14ac:dyDescent="0.2">
      <c r="A571" s="4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x14ac:dyDescent="0.2">
      <c r="A572" s="4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x14ac:dyDescent="0.2">
      <c r="A573" s="4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x14ac:dyDescent="0.2">
      <c r="A574" s="4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x14ac:dyDescent="0.2">
      <c r="A575" s="4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x14ac:dyDescent="0.2">
      <c r="A576" s="4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x14ac:dyDescent="0.2">
      <c r="A577" s="4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x14ac:dyDescent="0.2">
      <c r="A578" s="4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x14ac:dyDescent="0.2">
      <c r="A579" s="4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x14ac:dyDescent="0.2">
      <c r="A580" s="4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x14ac:dyDescent="0.2">
      <c r="A581" s="4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x14ac:dyDescent="0.2">
      <c r="A582" s="4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x14ac:dyDescent="0.2">
      <c r="A583" s="4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x14ac:dyDescent="0.2">
      <c r="A584" s="4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x14ac:dyDescent="0.2">
      <c r="A585" s="4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x14ac:dyDescent="0.2">
      <c r="A586" s="4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x14ac:dyDescent="0.2">
      <c r="A587" s="4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x14ac:dyDescent="0.2">
      <c r="A588" s="4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x14ac:dyDescent="0.2">
      <c r="A589" s="4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x14ac:dyDescent="0.2">
      <c r="A590" s="4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x14ac:dyDescent="0.2">
      <c r="A591" s="4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x14ac:dyDescent="0.2">
      <c r="A592" s="4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x14ac:dyDescent="0.2">
      <c r="A593" s="4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x14ac:dyDescent="0.2">
      <c r="A594" s="4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x14ac:dyDescent="0.2">
      <c r="A595" s="4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x14ac:dyDescent="0.2">
      <c r="A596" s="4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x14ac:dyDescent="0.2">
      <c r="A597" s="4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x14ac:dyDescent="0.2">
      <c r="A598" s="4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x14ac:dyDescent="0.2">
      <c r="A599" s="4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x14ac:dyDescent="0.2">
      <c r="A600" s="4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x14ac:dyDescent="0.2">
      <c r="A601" s="4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x14ac:dyDescent="0.2">
      <c r="A602" s="4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x14ac:dyDescent="0.2">
      <c r="A603" s="4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x14ac:dyDescent="0.2">
      <c r="A604" s="4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x14ac:dyDescent="0.2">
      <c r="A605" s="4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x14ac:dyDescent="0.2">
      <c r="A606" s="4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x14ac:dyDescent="0.2">
      <c r="A607" s="4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x14ac:dyDescent="0.2">
      <c r="A608" s="4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x14ac:dyDescent="0.2">
      <c r="A609" s="4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x14ac:dyDescent="0.2">
      <c r="A610" s="4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x14ac:dyDescent="0.2">
      <c r="A611" s="4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x14ac:dyDescent="0.2">
      <c r="A612" s="4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x14ac:dyDescent="0.2">
      <c r="A613" s="4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x14ac:dyDescent="0.2">
      <c r="A614" s="4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x14ac:dyDescent="0.2">
      <c r="A615" s="4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x14ac:dyDescent="0.2">
      <c r="A616" s="4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x14ac:dyDescent="0.2">
      <c r="A617" s="4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x14ac:dyDescent="0.2">
      <c r="A618" s="4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x14ac:dyDescent="0.2">
      <c r="A619" s="4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x14ac:dyDescent="0.2">
      <c r="A620" s="4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x14ac:dyDescent="0.2">
      <c r="A621" s="4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x14ac:dyDescent="0.2">
      <c r="A622" s="4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x14ac:dyDescent="0.2">
      <c r="A623" s="4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x14ac:dyDescent="0.2">
      <c r="A624" s="4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x14ac:dyDescent="0.2">
      <c r="A625" s="4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x14ac:dyDescent="0.2">
      <c r="A626" s="4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x14ac:dyDescent="0.2">
      <c r="A627" s="4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x14ac:dyDescent="0.2">
      <c r="A628" s="4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x14ac:dyDescent="0.2">
      <c r="A629" s="4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x14ac:dyDescent="0.2">
      <c r="A630" s="4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x14ac:dyDescent="0.2">
      <c r="A631" s="4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x14ac:dyDescent="0.2">
      <c r="A632" s="4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x14ac:dyDescent="0.2">
      <c r="A633" s="4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x14ac:dyDescent="0.2">
      <c r="A634" s="4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x14ac:dyDescent="0.2">
      <c r="A635" s="4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x14ac:dyDescent="0.2">
      <c r="A636" s="4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x14ac:dyDescent="0.2">
      <c r="A637" s="4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x14ac:dyDescent="0.2">
      <c r="A638" s="4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x14ac:dyDescent="0.2">
      <c r="A639" s="4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x14ac:dyDescent="0.2">
      <c r="A640" s="4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x14ac:dyDescent="0.2">
      <c r="A641" s="4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x14ac:dyDescent="0.2">
      <c r="A642" s="4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x14ac:dyDescent="0.2">
      <c r="A643" s="4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x14ac:dyDescent="0.2">
      <c r="A644" s="4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x14ac:dyDescent="0.2">
      <c r="A645" s="4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x14ac:dyDescent="0.2">
      <c r="A646" s="4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x14ac:dyDescent="0.2">
      <c r="A647" s="4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x14ac:dyDescent="0.2">
      <c r="A648" s="4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x14ac:dyDescent="0.2">
      <c r="A649" s="4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x14ac:dyDescent="0.2">
      <c r="A650" s="4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x14ac:dyDescent="0.2">
      <c r="A651" s="4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x14ac:dyDescent="0.2">
      <c r="A652" s="4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x14ac:dyDescent="0.2">
      <c r="A653" s="4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x14ac:dyDescent="0.2">
      <c r="A654" s="4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x14ac:dyDescent="0.2">
      <c r="A655" s="4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x14ac:dyDescent="0.2">
      <c r="A656" s="4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x14ac:dyDescent="0.2">
      <c r="A657" s="4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x14ac:dyDescent="0.2">
      <c r="A658" s="4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x14ac:dyDescent="0.2">
      <c r="A659" s="4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x14ac:dyDescent="0.2">
      <c r="A660" s="4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x14ac:dyDescent="0.2">
      <c r="A661" s="4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x14ac:dyDescent="0.2">
      <c r="A662" s="4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x14ac:dyDescent="0.2">
      <c r="A663" s="4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x14ac:dyDescent="0.2">
      <c r="A664" s="4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x14ac:dyDescent="0.2">
      <c r="A665" s="4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x14ac:dyDescent="0.2">
      <c r="A666" s="4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x14ac:dyDescent="0.2">
      <c r="A667" s="4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x14ac:dyDescent="0.2">
      <c r="A668" s="4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x14ac:dyDescent="0.2">
      <c r="A669" s="4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x14ac:dyDescent="0.2">
      <c r="A670" s="4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x14ac:dyDescent="0.2">
      <c r="A671" s="4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x14ac:dyDescent="0.2">
      <c r="A672" s="4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x14ac:dyDescent="0.2">
      <c r="A673" s="4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x14ac:dyDescent="0.2">
      <c r="A674" s="4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x14ac:dyDescent="0.2">
      <c r="A675" s="4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x14ac:dyDescent="0.2">
      <c r="A676" s="4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x14ac:dyDescent="0.2">
      <c r="A677" s="4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x14ac:dyDescent="0.2">
      <c r="A678" s="4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x14ac:dyDescent="0.2">
      <c r="A679" s="4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x14ac:dyDescent="0.2">
      <c r="A680" s="4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x14ac:dyDescent="0.2">
      <c r="A681" s="4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x14ac:dyDescent="0.2">
      <c r="A682" s="4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x14ac:dyDescent="0.2">
      <c r="A683" s="4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x14ac:dyDescent="0.2">
      <c r="A684" s="4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x14ac:dyDescent="0.2">
      <c r="A685" s="4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x14ac:dyDescent="0.2">
      <c r="A686" s="4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x14ac:dyDescent="0.2">
      <c r="A687" s="4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x14ac:dyDescent="0.2">
      <c r="A688" s="4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x14ac:dyDescent="0.2">
      <c r="A689" s="4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x14ac:dyDescent="0.2">
      <c r="A690" s="4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x14ac:dyDescent="0.2">
      <c r="A691" s="4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x14ac:dyDescent="0.2">
      <c r="A692" s="4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x14ac:dyDescent="0.2">
      <c r="A693" s="4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x14ac:dyDescent="0.2">
      <c r="A694" s="4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x14ac:dyDescent="0.2">
      <c r="A695" s="4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x14ac:dyDescent="0.2">
      <c r="A696" s="4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x14ac:dyDescent="0.2">
      <c r="A697" s="4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x14ac:dyDescent="0.2">
      <c r="A698" s="4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x14ac:dyDescent="0.2">
      <c r="A699" s="4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x14ac:dyDescent="0.2">
      <c r="A700" s="4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x14ac:dyDescent="0.2">
      <c r="A701" s="4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x14ac:dyDescent="0.2">
      <c r="A702" s="4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x14ac:dyDescent="0.2">
      <c r="A703" s="4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x14ac:dyDescent="0.2">
      <c r="A704" s="4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x14ac:dyDescent="0.2">
      <c r="A705" s="4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x14ac:dyDescent="0.2">
      <c r="A706" s="4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x14ac:dyDescent="0.2">
      <c r="A707" s="4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x14ac:dyDescent="0.2">
      <c r="A708" s="4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x14ac:dyDescent="0.2">
      <c r="A709" s="4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x14ac:dyDescent="0.2">
      <c r="A710" s="4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x14ac:dyDescent="0.2">
      <c r="A711" s="4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x14ac:dyDescent="0.2">
      <c r="A712" s="4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x14ac:dyDescent="0.2">
      <c r="A713" s="4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x14ac:dyDescent="0.2">
      <c r="A714" s="4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x14ac:dyDescent="0.2">
      <c r="A715" s="4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x14ac:dyDescent="0.2">
      <c r="A716" s="4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x14ac:dyDescent="0.2">
      <c r="A717" s="4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x14ac:dyDescent="0.2">
      <c r="A718" s="4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x14ac:dyDescent="0.2">
      <c r="A719" s="4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x14ac:dyDescent="0.2">
      <c r="A720" s="4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x14ac:dyDescent="0.2">
      <c r="A721" s="4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x14ac:dyDescent="0.2">
      <c r="A722" s="4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x14ac:dyDescent="0.2">
      <c r="A723" s="4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x14ac:dyDescent="0.2">
      <c r="A724" s="4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x14ac:dyDescent="0.2">
      <c r="A725" s="4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x14ac:dyDescent="0.2">
      <c r="A726" s="4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x14ac:dyDescent="0.2">
      <c r="A727" s="4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x14ac:dyDescent="0.2">
      <c r="A728" s="4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x14ac:dyDescent="0.2">
      <c r="A729" s="4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x14ac:dyDescent="0.2">
      <c r="A730" s="4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x14ac:dyDescent="0.2">
      <c r="A731" s="4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x14ac:dyDescent="0.2">
      <c r="A732" s="4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x14ac:dyDescent="0.2">
      <c r="A733" s="4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x14ac:dyDescent="0.2">
      <c r="A734" s="4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x14ac:dyDescent="0.2">
      <c r="A735" s="4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x14ac:dyDescent="0.2">
      <c r="A736" s="4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x14ac:dyDescent="0.2">
      <c r="A737" s="4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x14ac:dyDescent="0.2">
      <c r="A738" s="4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x14ac:dyDescent="0.2">
      <c r="A739" s="4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x14ac:dyDescent="0.2">
      <c r="A740" s="4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x14ac:dyDescent="0.2">
      <c r="A741" s="4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x14ac:dyDescent="0.2">
      <c r="A742" s="4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x14ac:dyDescent="0.2">
      <c r="A743" s="4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x14ac:dyDescent="0.2">
      <c r="A744" s="4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x14ac:dyDescent="0.2">
      <c r="A745" s="4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x14ac:dyDescent="0.2">
      <c r="A746" s="4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x14ac:dyDescent="0.2">
      <c r="A747" s="4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x14ac:dyDescent="0.2">
      <c r="A748" s="4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x14ac:dyDescent="0.2">
      <c r="A749" s="4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x14ac:dyDescent="0.2">
      <c r="A750" s="4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x14ac:dyDescent="0.2">
      <c r="A751" s="4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x14ac:dyDescent="0.2">
      <c r="A752" s="4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x14ac:dyDescent="0.2">
      <c r="A753" s="4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x14ac:dyDescent="0.2">
      <c r="A754" s="4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x14ac:dyDescent="0.2">
      <c r="A755" s="4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x14ac:dyDescent="0.2">
      <c r="A756" s="4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x14ac:dyDescent="0.2">
      <c r="A757" s="4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x14ac:dyDescent="0.2">
      <c r="A758" s="4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x14ac:dyDescent="0.2">
      <c r="A759" s="4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x14ac:dyDescent="0.2">
      <c r="A760" s="4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x14ac:dyDescent="0.2">
      <c r="A761" s="4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x14ac:dyDescent="0.2">
      <c r="A762" s="4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x14ac:dyDescent="0.2">
      <c r="A763" s="4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x14ac:dyDescent="0.2">
      <c r="A764" s="4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x14ac:dyDescent="0.2">
      <c r="A765" s="4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x14ac:dyDescent="0.2">
      <c r="A766" s="4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x14ac:dyDescent="0.2">
      <c r="A767" s="4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x14ac:dyDescent="0.2">
      <c r="A768" s="4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x14ac:dyDescent="0.2">
      <c r="A769" s="4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x14ac:dyDescent="0.2">
      <c r="A770" s="4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x14ac:dyDescent="0.2">
      <c r="A771" s="4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x14ac:dyDescent="0.2">
      <c r="A772" s="4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x14ac:dyDescent="0.2">
      <c r="A773" s="4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x14ac:dyDescent="0.2">
      <c r="A774" s="4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x14ac:dyDescent="0.2">
      <c r="A775" s="4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x14ac:dyDescent="0.2">
      <c r="A776" s="4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x14ac:dyDescent="0.2">
      <c r="A777" s="4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x14ac:dyDescent="0.2">
      <c r="A778" s="4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x14ac:dyDescent="0.2">
      <c r="A779" s="4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x14ac:dyDescent="0.2">
      <c r="A780" s="4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x14ac:dyDescent="0.2">
      <c r="A781" s="4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x14ac:dyDescent="0.2">
      <c r="A782" s="4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x14ac:dyDescent="0.2">
      <c r="A783" s="4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x14ac:dyDescent="0.2">
      <c r="A784" s="4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x14ac:dyDescent="0.2">
      <c r="A785" s="4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x14ac:dyDescent="0.2">
      <c r="A786" s="4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x14ac:dyDescent="0.2">
      <c r="A787" s="4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x14ac:dyDescent="0.2">
      <c r="A788" s="4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x14ac:dyDescent="0.2">
      <c r="A789" s="4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x14ac:dyDescent="0.2">
      <c r="A790" s="4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x14ac:dyDescent="0.2">
      <c r="A791" s="4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x14ac:dyDescent="0.2">
      <c r="A792" s="4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x14ac:dyDescent="0.2">
      <c r="A793" s="4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x14ac:dyDescent="0.2">
      <c r="A794" s="4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x14ac:dyDescent="0.2">
      <c r="A795" s="4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x14ac:dyDescent="0.2">
      <c r="A796" s="4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x14ac:dyDescent="0.2">
      <c r="A797" s="4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x14ac:dyDescent="0.2">
      <c r="A798" s="4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x14ac:dyDescent="0.2">
      <c r="A799" s="4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x14ac:dyDescent="0.2">
      <c r="A800" s="4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x14ac:dyDescent="0.2">
      <c r="A801" s="4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x14ac:dyDescent="0.2">
      <c r="A802" s="4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x14ac:dyDescent="0.2">
      <c r="A803" s="4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x14ac:dyDescent="0.2">
      <c r="A804" s="4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x14ac:dyDescent="0.2">
      <c r="A805" s="4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x14ac:dyDescent="0.2">
      <c r="A806" s="4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x14ac:dyDescent="0.2">
      <c r="A807" s="4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x14ac:dyDescent="0.2">
      <c r="A808" s="4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x14ac:dyDescent="0.2">
      <c r="A809" s="4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x14ac:dyDescent="0.2">
      <c r="A810" s="4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x14ac:dyDescent="0.2">
      <c r="A811" s="4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x14ac:dyDescent="0.2">
      <c r="A812" s="4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x14ac:dyDescent="0.2">
      <c r="A813" s="4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x14ac:dyDescent="0.2">
      <c r="A814" s="4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x14ac:dyDescent="0.2">
      <c r="A815" s="4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x14ac:dyDescent="0.2">
      <c r="A816" s="4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x14ac:dyDescent="0.2">
      <c r="A817" s="4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x14ac:dyDescent="0.2">
      <c r="A818" s="4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x14ac:dyDescent="0.2">
      <c r="A819" s="4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x14ac:dyDescent="0.2">
      <c r="A820" s="4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x14ac:dyDescent="0.2">
      <c r="A821" s="4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x14ac:dyDescent="0.2">
      <c r="A822" s="4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x14ac:dyDescent="0.2">
      <c r="A823" s="4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x14ac:dyDescent="0.2">
      <c r="A824" s="4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x14ac:dyDescent="0.2">
      <c r="A825" s="4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x14ac:dyDescent="0.2">
      <c r="A826" s="4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x14ac:dyDescent="0.2">
      <c r="A827" s="4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x14ac:dyDescent="0.2">
      <c r="A828" s="4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x14ac:dyDescent="0.2">
      <c r="A829" s="4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x14ac:dyDescent="0.2">
      <c r="A830" s="4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x14ac:dyDescent="0.2">
      <c r="A831" s="4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x14ac:dyDescent="0.2">
      <c r="A832" s="4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x14ac:dyDescent="0.2">
      <c r="A833" s="4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x14ac:dyDescent="0.2">
      <c r="A834" s="4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x14ac:dyDescent="0.2">
      <c r="A835" s="4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x14ac:dyDescent="0.2">
      <c r="A836" s="4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x14ac:dyDescent="0.2">
      <c r="A837" s="4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x14ac:dyDescent="0.2">
      <c r="A838" s="4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x14ac:dyDescent="0.2">
      <c r="A839" s="4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x14ac:dyDescent="0.2">
      <c r="A840" s="4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x14ac:dyDescent="0.2">
      <c r="A841" s="4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x14ac:dyDescent="0.2">
      <c r="A842" s="4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x14ac:dyDescent="0.2">
      <c r="A843" s="4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x14ac:dyDescent="0.2">
      <c r="A844" s="4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x14ac:dyDescent="0.2">
      <c r="A845" s="4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x14ac:dyDescent="0.2">
      <c r="A846" s="4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x14ac:dyDescent="0.2">
      <c r="A847" s="4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x14ac:dyDescent="0.2">
      <c r="A848" s="4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x14ac:dyDescent="0.2">
      <c r="A849" s="4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x14ac:dyDescent="0.2">
      <c r="A850" s="4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x14ac:dyDescent="0.2">
      <c r="A851" s="4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x14ac:dyDescent="0.2">
      <c r="A852" s="4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x14ac:dyDescent="0.2">
      <c r="A853" s="4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x14ac:dyDescent="0.2">
      <c r="A854" s="4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x14ac:dyDescent="0.2">
      <c r="A855" s="4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x14ac:dyDescent="0.2">
      <c r="A856" s="4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x14ac:dyDescent="0.2">
      <c r="A857" s="4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x14ac:dyDescent="0.2">
      <c r="A858" s="4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x14ac:dyDescent="0.2">
      <c r="A859" s="4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x14ac:dyDescent="0.2">
      <c r="A860" s="4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x14ac:dyDescent="0.2">
      <c r="A861" s="4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x14ac:dyDescent="0.2">
      <c r="A862" s="4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x14ac:dyDescent="0.2">
      <c r="A863" s="4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x14ac:dyDescent="0.2">
      <c r="A864" s="4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x14ac:dyDescent="0.2">
      <c r="A865" s="4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x14ac:dyDescent="0.2">
      <c r="A866" s="4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x14ac:dyDescent="0.2">
      <c r="A867" s="4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x14ac:dyDescent="0.2">
      <c r="A868" s="4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x14ac:dyDescent="0.2">
      <c r="A869" s="4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x14ac:dyDescent="0.2">
      <c r="A870" s="4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x14ac:dyDescent="0.2">
      <c r="A871" s="4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x14ac:dyDescent="0.2">
      <c r="A872" s="4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x14ac:dyDescent="0.2">
      <c r="A873" s="4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x14ac:dyDescent="0.2">
      <c r="A874" s="4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x14ac:dyDescent="0.2">
      <c r="A875" s="4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x14ac:dyDescent="0.2">
      <c r="A876" s="4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x14ac:dyDescent="0.2">
      <c r="A877" s="4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x14ac:dyDescent="0.2">
      <c r="A878" s="4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x14ac:dyDescent="0.2">
      <c r="A879" s="4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x14ac:dyDescent="0.2">
      <c r="A880" s="4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x14ac:dyDescent="0.2">
      <c r="A881" s="4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x14ac:dyDescent="0.2">
      <c r="A882" s="4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x14ac:dyDescent="0.2">
      <c r="A883" s="4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x14ac:dyDescent="0.2">
      <c r="A884" s="4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x14ac:dyDescent="0.2">
      <c r="A885" s="4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x14ac:dyDescent="0.2">
      <c r="A886" s="4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x14ac:dyDescent="0.2">
      <c r="A887" s="4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x14ac:dyDescent="0.2">
      <c r="A888" s="4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x14ac:dyDescent="0.2">
      <c r="A889" s="4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x14ac:dyDescent="0.2">
      <c r="A890" s="4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x14ac:dyDescent="0.2">
      <c r="A891" s="4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x14ac:dyDescent="0.2">
      <c r="A892" s="4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x14ac:dyDescent="0.2">
      <c r="A893" s="4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x14ac:dyDescent="0.2">
      <c r="A894" s="4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x14ac:dyDescent="0.2">
      <c r="A895" s="4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x14ac:dyDescent="0.2">
      <c r="A896" s="4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x14ac:dyDescent="0.2">
      <c r="A897" s="4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x14ac:dyDescent="0.2">
      <c r="A898" s="4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x14ac:dyDescent="0.2">
      <c r="A899" s="4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x14ac:dyDescent="0.2">
      <c r="A900" s="4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x14ac:dyDescent="0.2">
      <c r="A901" s="4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x14ac:dyDescent="0.2">
      <c r="A902" s="4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x14ac:dyDescent="0.2">
      <c r="A903" s="4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x14ac:dyDescent="0.2">
      <c r="A904" s="4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x14ac:dyDescent="0.2">
      <c r="A905" s="4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x14ac:dyDescent="0.2">
      <c r="A906" s="4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x14ac:dyDescent="0.2">
      <c r="A907" s="4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x14ac:dyDescent="0.2">
      <c r="A908" s="4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x14ac:dyDescent="0.2">
      <c r="A909" s="4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x14ac:dyDescent="0.2">
      <c r="A910" s="4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x14ac:dyDescent="0.2">
      <c r="A911" s="4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x14ac:dyDescent="0.2">
      <c r="A912" s="4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x14ac:dyDescent="0.2">
      <c r="A913" s="4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x14ac:dyDescent="0.2">
      <c r="A914" s="4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x14ac:dyDescent="0.2">
      <c r="A915" s="4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x14ac:dyDescent="0.2">
      <c r="A916" s="4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x14ac:dyDescent="0.2">
      <c r="A917" s="4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x14ac:dyDescent="0.2">
      <c r="A918" s="4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x14ac:dyDescent="0.2">
      <c r="A919" s="4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x14ac:dyDescent="0.2">
      <c r="A920" s="4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x14ac:dyDescent="0.2">
      <c r="A921" s="4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x14ac:dyDescent="0.2">
      <c r="A922" s="4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x14ac:dyDescent="0.2">
      <c r="A923" s="4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x14ac:dyDescent="0.2">
      <c r="A924" s="4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x14ac:dyDescent="0.2">
      <c r="A925" s="4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x14ac:dyDescent="0.2">
      <c r="A926" s="4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x14ac:dyDescent="0.2">
      <c r="A927" s="4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x14ac:dyDescent="0.2">
      <c r="A928" s="4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x14ac:dyDescent="0.2">
      <c r="A929" s="4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x14ac:dyDescent="0.2">
      <c r="A930" s="4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x14ac:dyDescent="0.2">
      <c r="A931" s="4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x14ac:dyDescent="0.2">
      <c r="A932" s="4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x14ac:dyDescent="0.2">
      <c r="A933" s="4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x14ac:dyDescent="0.2">
      <c r="A934" s="4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x14ac:dyDescent="0.2">
      <c r="A935" s="4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x14ac:dyDescent="0.2">
      <c r="A936" s="4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x14ac:dyDescent="0.2">
      <c r="A937" s="4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x14ac:dyDescent="0.2">
      <c r="A938" s="4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x14ac:dyDescent="0.2">
      <c r="A939" s="4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x14ac:dyDescent="0.2">
      <c r="A940" s="4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x14ac:dyDescent="0.2">
      <c r="A941" s="4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x14ac:dyDescent="0.2">
      <c r="A942" s="4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x14ac:dyDescent="0.2">
      <c r="A943" s="4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x14ac:dyDescent="0.2">
      <c r="A944" s="4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x14ac:dyDescent="0.2">
      <c r="A945" s="4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x14ac:dyDescent="0.2">
      <c r="A946" s="4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x14ac:dyDescent="0.2">
      <c r="A947" s="4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x14ac:dyDescent="0.2">
      <c r="A948" s="4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x14ac:dyDescent="0.2">
      <c r="A949" s="4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x14ac:dyDescent="0.2">
      <c r="A950" s="4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x14ac:dyDescent="0.2">
      <c r="A951" s="4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x14ac:dyDescent="0.2">
      <c r="A952" s="4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x14ac:dyDescent="0.2">
      <c r="A953" s="4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x14ac:dyDescent="0.2">
      <c r="A954" s="4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x14ac:dyDescent="0.2">
      <c r="A955" s="4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x14ac:dyDescent="0.2">
      <c r="A956" s="4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x14ac:dyDescent="0.2">
      <c r="A957" s="4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x14ac:dyDescent="0.2">
      <c r="A958" s="4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x14ac:dyDescent="0.2">
      <c r="A959" s="4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x14ac:dyDescent="0.2">
      <c r="A960" s="4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x14ac:dyDescent="0.2">
      <c r="A961" s="4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x14ac:dyDescent="0.2">
      <c r="A962" s="4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x14ac:dyDescent="0.2">
      <c r="A963" s="4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x14ac:dyDescent="0.2">
      <c r="A964" s="4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x14ac:dyDescent="0.2">
      <c r="A965" s="4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x14ac:dyDescent="0.2">
      <c r="A966" s="4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x14ac:dyDescent="0.2">
      <c r="A967" s="4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x14ac:dyDescent="0.2">
      <c r="A968" s="4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x14ac:dyDescent="0.2">
      <c r="A969" s="4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x14ac:dyDescent="0.2">
      <c r="A970" s="4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x14ac:dyDescent="0.2">
      <c r="A971" s="4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x14ac:dyDescent="0.2">
      <c r="A972" s="4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x14ac:dyDescent="0.2">
      <c r="A973" s="4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x14ac:dyDescent="0.2">
      <c r="A974" s="4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x14ac:dyDescent="0.2">
      <c r="A975" s="4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x14ac:dyDescent="0.2">
      <c r="A976" s="4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x14ac:dyDescent="0.2">
      <c r="A977" s="4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x14ac:dyDescent="0.2">
      <c r="A978" s="4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x14ac:dyDescent="0.2">
      <c r="A979" s="4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x14ac:dyDescent="0.2">
      <c r="A980" s="4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x14ac:dyDescent="0.2">
      <c r="A981" s="4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x14ac:dyDescent="0.2">
      <c r="A982" s="4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x14ac:dyDescent="0.2">
      <c r="A983" s="4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x14ac:dyDescent="0.2">
      <c r="A984" s="4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x14ac:dyDescent="0.2">
      <c r="A985" s="4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x14ac:dyDescent="0.2">
      <c r="A986" s="4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x14ac:dyDescent="0.2">
      <c r="A987" s="4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x14ac:dyDescent="0.2">
      <c r="A988" s="4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x14ac:dyDescent="0.2">
      <c r="A989" s="4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x14ac:dyDescent="0.2">
      <c r="A990" s="4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x14ac:dyDescent="0.2">
      <c r="A991" s="4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x14ac:dyDescent="0.2">
      <c r="A992" s="4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x14ac:dyDescent="0.2">
      <c r="A993" s="4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x14ac:dyDescent="0.2">
      <c r="A994" s="4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x14ac:dyDescent="0.2">
      <c r="A995" s="4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x14ac:dyDescent="0.2">
      <c r="A996" s="4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x14ac:dyDescent="0.2">
      <c r="A997" s="4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x14ac:dyDescent="0.2">
      <c r="A998" s="4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x14ac:dyDescent="0.2">
      <c r="A999" s="4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x14ac:dyDescent="0.2">
      <c r="A1000" s="4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x14ac:dyDescent="0.2">
      <c r="A1001" s="4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x14ac:dyDescent="0.2">
      <c r="A1002" s="4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x14ac:dyDescent="0.2">
      <c r="A1003" s="4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x14ac:dyDescent="0.2">
      <c r="A1004" s="4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x14ac:dyDescent="0.2">
      <c r="A1005" s="4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spans="1:26" x14ac:dyDescent="0.2">
      <c r="A1006" s="4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spans="1:26" x14ac:dyDescent="0.2">
      <c r="A1007" s="4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spans="1:26" x14ac:dyDescent="0.2">
      <c r="A1008" s="4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spans="1:26" x14ac:dyDescent="0.2">
      <c r="A1009" s="4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spans="1:26" x14ac:dyDescent="0.2">
      <c r="A1010" s="4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spans="1:26" x14ac:dyDescent="0.2">
      <c r="A1011" s="4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spans="1:26" x14ac:dyDescent="0.2">
      <c r="A1012" s="4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spans="1:26" x14ac:dyDescent="0.2">
      <c r="A1013" s="4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spans="1:26" x14ac:dyDescent="0.2">
      <c r="A1014" s="4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spans="1:26" x14ac:dyDescent="0.2">
      <c r="A1015" s="4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 spans="1:26" x14ac:dyDescent="0.2">
      <c r="A1016" s="4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</sheetData>
  <mergeCells count="10">
    <mergeCell ref="A64:A66"/>
    <mergeCell ref="A68:A73"/>
    <mergeCell ref="A79:A81"/>
    <mergeCell ref="A1:C1"/>
    <mergeCell ref="A4:A11"/>
    <mergeCell ref="A13:A24"/>
    <mergeCell ref="A26:A30"/>
    <mergeCell ref="A32:A39"/>
    <mergeCell ref="A41:A48"/>
    <mergeCell ref="A51:A61"/>
  </mergeCells>
  <hyperlinks>
    <hyperlink ref="I34" r:id="rId1" xr:uid="{00000000-0004-0000-0500-000000000000}"/>
    <hyperlink ref="I38" r:id="rId2" xr:uid="{00000000-0004-0000-0500-000001000000}"/>
    <hyperlink ref="E43" r:id="rId3" xr:uid="{00000000-0004-0000-0500-000002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16"/>
  <sheetViews>
    <sheetView workbookViewId="0"/>
  </sheetViews>
  <sheetFormatPr defaultColWidth="12.5703125" defaultRowHeight="15.75" customHeight="1" x14ac:dyDescent="0.2"/>
  <cols>
    <col min="1" max="1" width="20.7109375" customWidth="1"/>
    <col min="2" max="2" width="18" customWidth="1"/>
    <col min="3" max="3" width="25.140625" customWidth="1"/>
    <col min="5" max="5" width="26.28515625" customWidth="1"/>
    <col min="6" max="6" width="23.42578125" customWidth="1"/>
  </cols>
  <sheetData>
    <row r="1" spans="1:26" x14ac:dyDescent="0.2">
      <c r="A1" s="17" t="s">
        <v>0</v>
      </c>
      <c r="B1" s="16"/>
      <c r="C1" s="16"/>
      <c r="D1" s="1"/>
      <c r="E1" s="2" t="s">
        <v>1</v>
      </c>
      <c r="F1" s="2" t="s">
        <v>216</v>
      </c>
      <c r="G1" s="2" t="s">
        <v>210</v>
      </c>
      <c r="H1" s="2" t="s">
        <v>217</v>
      </c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4"/>
      <c r="B3" s="5" t="s">
        <v>3</v>
      </c>
      <c r="C3" s="5" t="s">
        <v>4</v>
      </c>
      <c r="D3" s="6" t="s">
        <v>218</v>
      </c>
      <c r="E3" s="5" t="s">
        <v>6</v>
      </c>
      <c r="F3" s="5" t="s">
        <v>7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18" t="s">
        <v>8</v>
      </c>
      <c r="B4" s="8" t="s">
        <v>9</v>
      </c>
      <c r="C4" s="8" t="s">
        <v>10</v>
      </c>
      <c r="D4" s="8">
        <v>500</v>
      </c>
      <c r="E4" s="8" t="s">
        <v>62</v>
      </c>
      <c r="F4" s="9" t="s">
        <v>219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2">
      <c r="A5" s="16"/>
      <c r="B5" s="8" t="s">
        <v>12</v>
      </c>
      <c r="C5" s="8" t="s">
        <v>13</v>
      </c>
      <c r="D5" s="8">
        <v>600</v>
      </c>
      <c r="E5" s="8" t="s">
        <v>19</v>
      </c>
      <c r="F5" s="9" t="s">
        <v>15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">
      <c r="A6" s="16"/>
      <c r="B6" s="8" t="s">
        <v>16</v>
      </c>
      <c r="C6" s="8" t="s">
        <v>13</v>
      </c>
      <c r="D6" s="8">
        <v>800</v>
      </c>
      <c r="E6" s="8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">
      <c r="A7" s="16"/>
      <c r="B7" s="8" t="s">
        <v>17</v>
      </c>
      <c r="C7" s="8" t="s">
        <v>13</v>
      </c>
      <c r="D7" s="8">
        <v>800</v>
      </c>
      <c r="E7" s="8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2">
      <c r="A8" s="16"/>
      <c r="B8" s="8" t="s">
        <v>18</v>
      </c>
      <c r="C8" s="8" t="s">
        <v>13</v>
      </c>
      <c r="D8" s="8">
        <v>1500</v>
      </c>
      <c r="E8" s="8" t="s">
        <v>19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">
      <c r="A9" s="16"/>
      <c r="B9" s="8" t="s">
        <v>20</v>
      </c>
      <c r="C9" s="10"/>
      <c r="D9" s="8" t="s">
        <v>21</v>
      </c>
      <c r="E9" s="8"/>
      <c r="F9" s="9"/>
      <c r="G9" s="8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">
      <c r="A10" s="16"/>
      <c r="B10" s="8" t="s">
        <v>22</v>
      </c>
      <c r="C10" s="10"/>
      <c r="D10" s="8" t="s">
        <v>23</v>
      </c>
      <c r="E10" s="8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">
      <c r="A11" s="16"/>
      <c r="B11" s="8" t="s">
        <v>24</v>
      </c>
      <c r="C11" s="10"/>
      <c r="D11" s="8" t="s">
        <v>25</v>
      </c>
      <c r="E11" s="8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">
      <c r="A12" s="4"/>
      <c r="B12" s="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">
      <c r="A13" s="15" t="s">
        <v>26</v>
      </c>
      <c r="B13" s="8" t="s">
        <v>27</v>
      </c>
      <c r="C13" s="10"/>
      <c r="D13" s="8">
        <v>3.2</v>
      </c>
      <c r="E13" s="8"/>
      <c r="F13" s="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">
      <c r="A14" s="16"/>
      <c r="B14" s="8" t="s">
        <v>29</v>
      </c>
      <c r="C14" s="8" t="s">
        <v>30</v>
      </c>
      <c r="D14" s="8">
        <v>293.25</v>
      </c>
      <c r="E14" s="8" t="s">
        <v>31</v>
      </c>
      <c r="F14" s="8" t="s">
        <v>32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">
      <c r="A15" s="16"/>
      <c r="B15" s="8" t="s">
        <v>33</v>
      </c>
      <c r="C15" s="8" t="s">
        <v>34</v>
      </c>
      <c r="D15" s="8">
        <v>9435.0400000000009</v>
      </c>
      <c r="E15" s="8"/>
      <c r="F15" s="8" t="s">
        <v>32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">
      <c r="A16" s="16"/>
      <c r="B16" s="9" t="s">
        <v>184</v>
      </c>
      <c r="C16" s="8" t="s">
        <v>36</v>
      </c>
      <c r="D16" s="10">
        <f>D4/(D14)</f>
        <v>1.7050298380221653</v>
      </c>
      <c r="E16" s="8"/>
      <c r="F16" s="8" t="s">
        <v>37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">
      <c r="A17" s="16"/>
      <c r="B17" s="9" t="s">
        <v>43</v>
      </c>
      <c r="C17" s="8" t="s">
        <v>34</v>
      </c>
      <c r="D17" s="8">
        <v>3955.5601999999999</v>
      </c>
      <c r="E17" s="8"/>
      <c r="F17" s="8" t="s">
        <v>32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">
      <c r="A18" s="16"/>
      <c r="B18" s="8" t="s">
        <v>44</v>
      </c>
      <c r="C18" s="8" t="s">
        <v>45</v>
      </c>
      <c r="D18" s="8">
        <v>0.11609999999999999</v>
      </c>
      <c r="E18" s="8"/>
      <c r="F18" s="8" t="s">
        <v>32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">
      <c r="A19" s="16"/>
      <c r="B19" s="8" t="s">
        <v>46</v>
      </c>
      <c r="C19" s="8" t="s">
        <v>47</v>
      </c>
      <c r="D19" s="8">
        <f>D16/(D17*D18)*12^2</f>
        <v>0.53463114796486422</v>
      </c>
      <c r="E19" s="8"/>
      <c r="F19" s="8"/>
      <c r="G19" s="8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">
      <c r="A20" s="16"/>
      <c r="B20" s="8" t="s">
        <v>48</v>
      </c>
      <c r="C20" s="8" t="s">
        <v>49</v>
      </c>
      <c r="D20" s="8">
        <f>SQRT(D19/PI())</f>
        <v>0.41252682319941969</v>
      </c>
      <c r="E20" s="8"/>
      <c r="F20" s="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">
      <c r="A21" s="16"/>
      <c r="B21" s="8" t="s">
        <v>51</v>
      </c>
      <c r="C21" s="10"/>
      <c r="D21" s="8">
        <v>6.7712000000000003</v>
      </c>
      <c r="E21" s="8" t="s">
        <v>31</v>
      </c>
      <c r="F21" s="8" t="s">
        <v>32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">
      <c r="A22" s="16"/>
      <c r="B22" s="9" t="s">
        <v>52</v>
      </c>
      <c r="C22" s="8" t="s">
        <v>47</v>
      </c>
      <c r="D22" s="8">
        <f>D19*D21</f>
        <v>3.6200944290996886</v>
      </c>
      <c r="E22" s="8"/>
      <c r="F22" s="8" t="s">
        <v>53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">
      <c r="A23" s="16"/>
      <c r="B23" s="9" t="s">
        <v>54</v>
      </c>
      <c r="C23" s="8" t="s">
        <v>49</v>
      </c>
      <c r="D23" s="8">
        <f>SQRT(D22/PI())</f>
        <v>1.0734578919088054</v>
      </c>
      <c r="E23" s="8"/>
      <c r="F23" s="8"/>
      <c r="G23" s="8"/>
      <c r="H23" s="10"/>
      <c r="I23" s="10"/>
      <c r="J23" s="8" t="s">
        <v>55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">
      <c r="A24" s="16"/>
      <c r="B24" s="8" t="s">
        <v>56</v>
      </c>
      <c r="C24" s="8" t="s">
        <v>57</v>
      </c>
      <c r="D24" s="8">
        <v>6222.2411000000002</v>
      </c>
      <c r="E24" s="8" t="s">
        <v>19</v>
      </c>
      <c r="F24" s="8" t="s">
        <v>32</v>
      </c>
      <c r="G24" s="10"/>
      <c r="H24" s="10"/>
      <c r="I24" s="10"/>
      <c r="J24" s="8" t="s">
        <v>58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">
      <c r="A25" s="4"/>
      <c r="B25" s="9"/>
      <c r="C25" s="10"/>
      <c r="D25" s="10"/>
      <c r="E25" s="10"/>
      <c r="F25" s="10"/>
      <c r="G25" s="10"/>
      <c r="H25" s="10"/>
      <c r="I25" s="10"/>
      <c r="J25" s="8" t="s">
        <v>59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">
      <c r="A26" s="15" t="s">
        <v>60</v>
      </c>
      <c r="B26" s="8" t="s">
        <v>61</v>
      </c>
      <c r="C26" s="8" t="s">
        <v>30</v>
      </c>
      <c r="D26" s="8">
        <v>4</v>
      </c>
      <c r="E26" s="8" t="s">
        <v>62</v>
      </c>
      <c r="F26" s="8"/>
      <c r="G26" s="10"/>
      <c r="H26" s="10"/>
      <c r="I26" s="10"/>
      <c r="J26" s="8" t="s">
        <v>59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">
      <c r="A27" s="16"/>
      <c r="B27" s="8" t="s">
        <v>63</v>
      </c>
      <c r="C27" s="8" t="s">
        <v>64</v>
      </c>
      <c r="D27" s="8">
        <f>D26*D16</f>
        <v>6.8201193520886614</v>
      </c>
      <c r="E27" s="8" t="s">
        <v>65</v>
      </c>
      <c r="F27" s="8" t="s">
        <v>66</v>
      </c>
      <c r="G27" s="10"/>
      <c r="H27" s="10"/>
      <c r="I27" s="10"/>
      <c r="J27" s="8" t="s">
        <v>59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">
      <c r="A28" s="16"/>
      <c r="B28" s="8" t="s">
        <v>67</v>
      </c>
      <c r="C28" s="10"/>
      <c r="D28" s="8">
        <v>1.5</v>
      </c>
      <c r="E28" s="8"/>
      <c r="F28" s="8" t="s">
        <v>68</v>
      </c>
      <c r="G28" s="8" t="s">
        <v>69</v>
      </c>
      <c r="H28" s="10"/>
      <c r="I28" s="10"/>
      <c r="J28" s="8" t="s">
        <v>59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">
      <c r="A29" s="16"/>
      <c r="B29" s="8" t="s">
        <v>70</v>
      </c>
      <c r="C29" s="8" t="s">
        <v>49</v>
      </c>
      <c r="D29" s="8">
        <v>4</v>
      </c>
      <c r="E29" s="8" t="s">
        <v>19</v>
      </c>
      <c r="F29" s="8" t="s">
        <v>71</v>
      </c>
      <c r="G29" s="10"/>
      <c r="H29" s="8" t="s">
        <v>72</v>
      </c>
      <c r="I29" s="10">
        <f>D29/2</f>
        <v>2</v>
      </c>
      <c r="J29" s="8" t="s">
        <v>59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">
      <c r="A30" s="16"/>
      <c r="B30" s="8" t="s">
        <v>73</v>
      </c>
      <c r="C30" s="8" t="s">
        <v>74</v>
      </c>
      <c r="D30" s="8">
        <f>(D29/12/2)^2*PI()</f>
        <v>8.7266462599716474E-2</v>
      </c>
      <c r="E30" s="8"/>
      <c r="F30" s="8"/>
      <c r="G30" s="10"/>
      <c r="H30" s="8" t="s">
        <v>47</v>
      </c>
      <c r="I30" s="10">
        <f>(PI()*(D29^2))/4</f>
        <v>12.566370614359172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">
      <c r="A31" s="4"/>
      <c r="B31" s="8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">
      <c r="A32" s="15" t="s">
        <v>22</v>
      </c>
      <c r="B32" s="8" t="s">
        <v>75</v>
      </c>
      <c r="C32" s="8" t="s">
        <v>64</v>
      </c>
      <c r="D32" s="10">
        <f>D41*D13</f>
        <v>5.1962814111151703</v>
      </c>
      <c r="E32" s="8" t="s">
        <v>76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">
      <c r="A33" s="16"/>
      <c r="B33" s="8" t="s">
        <v>77</v>
      </c>
      <c r="C33" s="8" t="s">
        <v>78</v>
      </c>
      <c r="D33" s="8">
        <v>90.19</v>
      </c>
      <c r="E33" s="8"/>
      <c r="F33" s="8" t="s">
        <v>79</v>
      </c>
      <c r="G33" s="8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">
      <c r="A34" s="16"/>
      <c r="B34" s="8" t="s">
        <v>80</v>
      </c>
      <c r="C34" s="8" t="s">
        <v>45</v>
      </c>
      <c r="D34" s="8">
        <v>71.230303000000006</v>
      </c>
      <c r="E34" s="8"/>
      <c r="F34" s="8" t="s">
        <v>81</v>
      </c>
      <c r="G34" s="10"/>
      <c r="H34" s="10"/>
      <c r="I34" s="11" t="s">
        <v>82</v>
      </c>
      <c r="J34" s="8" t="s">
        <v>83</v>
      </c>
      <c r="K34" s="8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">
      <c r="A35" s="16"/>
      <c r="B35" s="8" t="s">
        <v>84</v>
      </c>
      <c r="C35" s="8" t="s">
        <v>85</v>
      </c>
      <c r="D35" s="10">
        <f>D32/D34</f>
        <v>7.2950432502233917E-2</v>
      </c>
      <c r="E35" s="8" t="s">
        <v>86</v>
      </c>
      <c r="F35" s="10"/>
      <c r="G35" s="10"/>
      <c r="H35" s="10"/>
      <c r="I35" s="8" t="s">
        <v>87</v>
      </c>
      <c r="J35" s="8">
        <v>40000</v>
      </c>
      <c r="K35" s="8" t="s">
        <v>13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">
      <c r="A36" s="16"/>
      <c r="B36" s="8" t="s">
        <v>88</v>
      </c>
      <c r="C36" s="8" t="s">
        <v>89</v>
      </c>
      <c r="D36" s="10">
        <f>D35/(D30)</f>
        <v>0.83595037920639781</v>
      </c>
      <c r="E36" s="8" t="s">
        <v>90</v>
      </c>
      <c r="F36" s="10"/>
      <c r="G36" s="10"/>
      <c r="H36" s="10"/>
      <c r="I36" s="8" t="s">
        <v>80</v>
      </c>
      <c r="J36" s="12">
        <f>0.0975*12^3</f>
        <v>168.48000000000002</v>
      </c>
      <c r="K36" s="8" t="s">
        <v>45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">
      <c r="A37" s="16"/>
      <c r="B37" s="8" t="s">
        <v>91</v>
      </c>
      <c r="C37" s="8" t="s">
        <v>13</v>
      </c>
      <c r="D37" s="10">
        <f>J35/D28</f>
        <v>26666.666666666668</v>
      </c>
      <c r="E37" s="8" t="s">
        <v>92</v>
      </c>
      <c r="F37" s="8" t="s">
        <v>93</v>
      </c>
      <c r="G37" s="10"/>
      <c r="H37" s="10"/>
      <c r="I37" s="8"/>
      <c r="J37" s="8"/>
      <c r="K37" s="8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">
      <c r="A38" s="16"/>
      <c r="B38" s="8" t="s">
        <v>94</v>
      </c>
      <c r="C38" s="8" t="s">
        <v>49</v>
      </c>
      <c r="D38" s="10">
        <f>D6*(D29/2)/D37</f>
        <v>0.06</v>
      </c>
      <c r="E38" s="8" t="s">
        <v>95</v>
      </c>
      <c r="F38" s="8" t="s">
        <v>96</v>
      </c>
      <c r="G38" s="8"/>
      <c r="H38" s="10"/>
      <c r="I38" s="13" t="s">
        <v>97</v>
      </c>
      <c r="J38" s="8">
        <v>304</v>
      </c>
      <c r="K38" s="8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">
      <c r="A39" s="16"/>
      <c r="B39" s="8" t="s">
        <v>98</v>
      </c>
      <c r="C39" s="8" t="s">
        <v>64</v>
      </c>
      <c r="D39" s="10">
        <f>(PI()*(D29/2+D38)^2- PI()*(D29/2)^2)/144*D36*J36</f>
        <v>0.74850295205976103</v>
      </c>
      <c r="E39" s="8" t="s">
        <v>99</v>
      </c>
      <c r="F39" s="10"/>
      <c r="G39" s="10"/>
      <c r="H39" s="10"/>
      <c r="I39" s="8" t="s">
        <v>87</v>
      </c>
      <c r="J39" s="8"/>
      <c r="K39" s="8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">
      <c r="A40" s="4"/>
      <c r="B40" s="10"/>
      <c r="C40" s="10"/>
      <c r="D40" s="10"/>
      <c r="E40" s="10"/>
      <c r="F40" s="10"/>
      <c r="G40" s="10"/>
      <c r="H40" s="10"/>
      <c r="I40" s="8" t="s">
        <v>80</v>
      </c>
      <c r="J40" s="8">
        <v>494.20800000000003</v>
      </c>
      <c r="K40" s="8" t="s">
        <v>45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">
      <c r="A41" s="15" t="s">
        <v>20</v>
      </c>
      <c r="B41" s="8" t="s">
        <v>100</v>
      </c>
      <c r="C41" s="8" t="s">
        <v>64</v>
      </c>
      <c r="D41" s="10">
        <f>D27/(D13+1)*1</f>
        <v>1.6238379409734907</v>
      </c>
      <c r="E41" s="8" t="s">
        <v>101</v>
      </c>
      <c r="F41" s="10"/>
      <c r="G41" s="10"/>
      <c r="H41" s="10"/>
      <c r="I41" s="8" t="s">
        <v>102</v>
      </c>
      <c r="J41" s="8" t="s">
        <v>103</v>
      </c>
      <c r="K41" s="8" t="s">
        <v>57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">
      <c r="A42" s="16"/>
      <c r="B42" s="8" t="s">
        <v>77</v>
      </c>
      <c r="C42" s="8" t="s">
        <v>78</v>
      </c>
      <c r="D42" s="8">
        <v>112</v>
      </c>
      <c r="E42" s="8"/>
      <c r="F42" s="8" t="s">
        <v>104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">
      <c r="A43" s="16"/>
      <c r="B43" s="8" t="s">
        <v>80</v>
      </c>
      <c r="C43" s="8" t="s">
        <v>45</v>
      </c>
      <c r="D43" s="8">
        <f>26.48*16.04/16.02</f>
        <v>26.513058676654182</v>
      </c>
      <c r="E43" s="13" t="s">
        <v>220</v>
      </c>
      <c r="F43" s="8" t="s">
        <v>105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">
      <c r="A44" s="16"/>
      <c r="B44" s="8" t="s">
        <v>84</v>
      </c>
      <c r="C44" s="8" t="s">
        <v>85</v>
      </c>
      <c r="D44" s="10">
        <f>D41/D43</f>
        <v>6.1246722257788593E-2</v>
      </c>
      <c r="E44" s="8" t="s">
        <v>106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">
      <c r="A45" s="16"/>
      <c r="B45" s="8" t="s">
        <v>88</v>
      </c>
      <c r="C45" s="8" t="s">
        <v>89</v>
      </c>
      <c r="D45" s="10">
        <f>D44/D30</f>
        <v>0.70183573887624939</v>
      </c>
      <c r="E45" s="8" t="s">
        <v>107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">
      <c r="A46" s="16"/>
      <c r="B46" s="8" t="s">
        <v>91</v>
      </c>
      <c r="C46" s="8" t="s">
        <v>13</v>
      </c>
      <c r="D46" s="10">
        <f>J35/D28</f>
        <v>26666.666666666668</v>
      </c>
      <c r="E46" s="8" t="s">
        <v>92</v>
      </c>
      <c r="F46" s="8" t="s">
        <v>108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">
      <c r="A47" s="16"/>
      <c r="B47" s="8" t="s">
        <v>94</v>
      </c>
      <c r="C47" s="8" t="s">
        <v>49</v>
      </c>
      <c r="D47" s="10">
        <f>(D7*(D29/2))/D46</f>
        <v>0.06</v>
      </c>
      <c r="E47" s="8" t="s">
        <v>95</v>
      </c>
      <c r="F47" s="8" t="s">
        <v>96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">
      <c r="A48" s="16"/>
      <c r="B48" s="8" t="s">
        <v>98</v>
      </c>
      <c r="C48" s="8" t="s">
        <v>64</v>
      </c>
      <c r="D48" s="10">
        <f>(PI()*(D29/2+D47)^2- PI()*(D29/2)^2)/144*D45*J36</f>
        <v>0.6284178289489265</v>
      </c>
      <c r="E48" s="8" t="s">
        <v>99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">
      <c r="A49" s="4"/>
      <c r="B49" s="8"/>
      <c r="C49" s="8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">
      <c r="A50" s="4"/>
      <c r="B50" s="14" t="s">
        <v>24</v>
      </c>
      <c r="C50" s="8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">
      <c r="A51" s="15" t="s">
        <v>24</v>
      </c>
      <c r="B51" s="8" t="s">
        <v>109</v>
      </c>
      <c r="C51" s="8" t="s">
        <v>64</v>
      </c>
      <c r="D51" s="10">
        <f>D54*D57</f>
        <v>0.16709580243936717</v>
      </c>
      <c r="E51" s="8" t="s">
        <v>110</v>
      </c>
      <c r="F51" s="8" t="s">
        <v>111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">
      <c r="A52" s="16"/>
      <c r="B52" s="8" t="s">
        <v>77</v>
      </c>
      <c r="C52" s="8" t="s">
        <v>78</v>
      </c>
      <c r="D52" s="8">
        <v>293.14999999999998</v>
      </c>
      <c r="E52" s="8"/>
      <c r="F52" s="8" t="s">
        <v>112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">
      <c r="A53" s="16"/>
      <c r="B53" s="8" t="s">
        <v>113</v>
      </c>
      <c r="C53" s="8" t="s">
        <v>13</v>
      </c>
      <c r="D53" s="8">
        <v>900</v>
      </c>
      <c r="E53" s="8" t="s">
        <v>19</v>
      </c>
      <c r="F53" s="8" t="s">
        <v>114</v>
      </c>
      <c r="G53" s="10"/>
      <c r="H53" s="10"/>
      <c r="I53" s="10"/>
      <c r="J53" s="10"/>
      <c r="K53" s="10"/>
      <c r="L53" s="8" t="s">
        <v>115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">
      <c r="A54" s="16"/>
      <c r="B54" s="8" t="s">
        <v>116</v>
      </c>
      <c r="C54" s="8" t="s">
        <v>45</v>
      </c>
      <c r="D54" s="8">
        <v>1.0105</v>
      </c>
      <c r="E54" s="8" t="s">
        <v>19</v>
      </c>
      <c r="F54" s="8" t="s">
        <v>117</v>
      </c>
      <c r="G54" s="10"/>
      <c r="H54" s="10"/>
      <c r="I54" s="8" t="s">
        <v>118</v>
      </c>
      <c r="J54" s="8">
        <f>(14*16.04*0.00220462*453.59)/(10.731577089016 +D52*1.8)</f>
        <v>0.41708377015047426</v>
      </c>
      <c r="K54" s="8" t="s">
        <v>119</v>
      </c>
      <c r="L54" s="8">
        <v>1.1143391000000001E-2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2">
      <c r="A55" s="16"/>
      <c r="B55" s="8" t="s">
        <v>120</v>
      </c>
      <c r="C55" s="8" t="s">
        <v>45</v>
      </c>
      <c r="D55" s="8">
        <v>0.61792999999999998</v>
      </c>
      <c r="E55" s="8" t="s">
        <v>19</v>
      </c>
      <c r="F55" s="8" t="s">
        <v>121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">
      <c r="A56" s="16"/>
      <c r="B56" s="8" t="s">
        <v>122</v>
      </c>
      <c r="C56" s="8" t="s">
        <v>45</v>
      </c>
      <c r="D56" s="8">
        <v>0.48372999999999999</v>
      </c>
      <c r="E56" s="8" t="s">
        <v>19</v>
      </c>
      <c r="F56" s="8" t="s">
        <v>123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">
      <c r="A57" s="16"/>
      <c r="B57" s="8" t="s">
        <v>84</v>
      </c>
      <c r="C57" s="8" t="s">
        <v>85</v>
      </c>
      <c r="D57" s="10">
        <f>(D44+D35)*D56/(D54-D55)</f>
        <v>0.16535952740164986</v>
      </c>
      <c r="E57" s="8" t="s">
        <v>124</v>
      </c>
      <c r="F57" s="8" t="s">
        <v>125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">
      <c r="A58" s="16"/>
      <c r="B58" s="8" t="s">
        <v>88</v>
      </c>
      <c r="C58" s="8" t="s">
        <v>89</v>
      </c>
      <c r="D58" s="10">
        <f>D57/D30</f>
        <v>1.8948806044784849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2">
      <c r="A59" s="16"/>
      <c r="B59" s="8" t="s">
        <v>126</v>
      </c>
      <c r="C59" s="8" t="s">
        <v>13</v>
      </c>
      <c r="D59" s="10">
        <f>J35/D28</f>
        <v>26666.666666666668</v>
      </c>
      <c r="E59" s="8" t="s">
        <v>92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">
      <c r="A60" s="16"/>
      <c r="B60" s="8" t="s">
        <v>94</v>
      </c>
      <c r="C60" s="8" t="s">
        <v>49</v>
      </c>
      <c r="D60" s="8">
        <f>D8*(D29/2)/D59</f>
        <v>0.11249999999999999</v>
      </c>
      <c r="E60" s="8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">
      <c r="A61" s="16"/>
      <c r="B61" s="8" t="s">
        <v>98</v>
      </c>
      <c r="C61" s="8" t="s">
        <v>64</v>
      </c>
      <c r="D61" s="8">
        <f>(PI()*(D29/2+D60)^2- PI()*(D29/2)^2)/144*D58*J36</f>
        <v>3.2223745459375488</v>
      </c>
      <c r="E61" s="9" t="s">
        <v>99</v>
      </c>
      <c r="F61" s="8" t="s">
        <v>127</v>
      </c>
      <c r="G61" s="8" t="s">
        <v>128</v>
      </c>
      <c r="H61" s="8" t="s">
        <v>129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">
      <c r="A62" s="4"/>
      <c r="B62" s="10"/>
      <c r="C62" s="10"/>
      <c r="D62" s="8"/>
      <c r="E62" s="8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">
      <c r="A63" s="4"/>
      <c r="B63" s="14" t="s">
        <v>130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2">
      <c r="A64" s="15" t="s">
        <v>130</v>
      </c>
      <c r="B64" s="8" t="s">
        <v>84</v>
      </c>
      <c r="C64" s="8" t="s">
        <v>85</v>
      </c>
      <c r="D64" s="10">
        <f>D65*((D30))</f>
        <v>8.7266462599716474E-2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">
      <c r="A65" s="16"/>
      <c r="B65" s="8" t="s">
        <v>88</v>
      </c>
      <c r="C65" s="8" t="s">
        <v>89</v>
      </c>
      <c r="D65" s="8">
        <v>1</v>
      </c>
      <c r="E65" s="8" t="s">
        <v>131</v>
      </c>
      <c r="F65" s="8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">
      <c r="A66" s="16"/>
      <c r="B66" s="8" t="s">
        <v>132</v>
      </c>
      <c r="C66" s="8" t="s">
        <v>64</v>
      </c>
      <c r="D66" s="10">
        <f>D64*0.1*J40</f>
        <v>4.3127783948480687</v>
      </c>
      <c r="E66" s="8" t="s">
        <v>133</v>
      </c>
      <c r="F66" s="8" t="s">
        <v>134</v>
      </c>
      <c r="G66" s="8" t="s">
        <v>135</v>
      </c>
      <c r="H66" s="8" t="s">
        <v>136</v>
      </c>
      <c r="I66" s="8" t="s">
        <v>137</v>
      </c>
      <c r="J66" s="8" t="s">
        <v>138</v>
      </c>
      <c r="K66" s="8" t="s">
        <v>139</v>
      </c>
      <c r="L66" s="8" t="s">
        <v>140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">
      <c r="A67" s="4"/>
      <c r="B67" s="8"/>
      <c r="C67" s="10"/>
      <c r="D67" s="10"/>
      <c r="E67" s="10"/>
      <c r="F67" s="10"/>
      <c r="G67" s="10"/>
      <c r="H67" s="10"/>
      <c r="I67" s="10"/>
      <c r="J67" s="8" t="s">
        <v>141</v>
      </c>
      <c r="K67" s="8" t="s">
        <v>142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">
      <c r="A68" s="15" t="s">
        <v>143</v>
      </c>
      <c r="B68" s="8" t="s">
        <v>144</v>
      </c>
      <c r="C68" s="8" t="s">
        <v>89</v>
      </c>
      <c r="D68" s="8">
        <f>15/12</f>
        <v>1.25</v>
      </c>
      <c r="E68" s="8" t="s">
        <v>145</v>
      </c>
      <c r="F68" s="10"/>
      <c r="G68" s="10"/>
      <c r="H68" s="10"/>
      <c r="I68" s="10"/>
      <c r="J68" s="10"/>
      <c r="K68" s="8" t="s">
        <v>146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">
      <c r="A69" s="16"/>
      <c r="B69" s="8" t="s">
        <v>147</v>
      </c>
      <c r="C69" s="8" t="s">
        <v>89</v>
      </c>
      <c r="D69" s="8">
        <f>10/12</f>
        <v>0.83333333333333337</v>
      </c>
      <c r="E69" s="8" t="s">
        <v>145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">
      <c r="A70" s="16"/>
      <c r="B70" s="8" t="s">
        <v>148</v>
      </c>
      <c r="C70" s="8" t="s">
        <v>89</v>
      </c>
      <c r="D70" s="10">
        <f>D69+D68+D65+D58+D45+D36</f>
        <v>6.516000055894466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">
      <c r="A71" s="16"/>
      <c r="B71" s="8" t="s">
        <v>149</v>
      </c>
      <c r="C71" s="8" t="s">
        <v>64</v>
      </c>
      <c r="D71" s="10">
        <f>1.40625+0.9375+2.2+1</f>
        <v>5.5437500000000002</v>
      </c>
      <c r="E71" s="8" t="s">
        <v>150</v>
      </c>
      <c r="F71" s="8" t="s">
        <v>151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">
      <c r="A72" s="16"/>
      <c r="B72" s="8" t="s">
        <v>152</v>
      </c>
      <c r="C72" s="8" t="s">
        <v>64</v>
      </c>
      <c r="D72" s="10">
        <f>D30*D60*J36+D30*0.05*J36*4</f>
        <v>4.5945792558750727</v>
      </c>
      <c r="E72" s="8" t="s">
        <v>153</v>
      </c>
      <c r="F72" s="8" t="s">
        <v>154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">
      <c r="A73" s="16"/>
      <c r="B73" s="8" t="s">
        <v>155</v>
      </c>
      <c r="C73" s="8" t="s">
        <v>64</v>
      </c>
      <c r="D73" s="10">
        <f>D71+D66+5+D48+D39+D27+D72+C86</f>
        <v>47.648147783820491</v>
      </c>
      <c r="E73" s="8" t="s">
        <v>156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">
      <c r="A74" s="6"/>
      <c r="B74" s="8" t="s">
        <v>157</v>
      </c>
      <c r="C74" s="8"/>
      <c r="D74" s="10">
        <f>D27</f>
        <v>6.8201193520886614</v>
      </c>
      <c r="E74" s="8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">
      <c r="A75" s="6"/>
      <c r="B75" s="8" t="s">
        <v>158</v>
      </c>
      <c r="C75" s="8"/>
      <c r="D75" s="10">
        <f>D73-D74</f>
        <v>40.82802843173183</v>
      </c>
      <c r="E75" s="8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">
      <c r="A76" s="6"/>
      <c r="B76" s="8" t="s">
        <v>159</v>
      </c>
      <c r="C76" s="8"/>
      <c r="D76" s="10">
        <f>1+D74/D75</f>
        <v>1.1670450328869668</v>
      </c>
      <c r="E76" s="8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">
      <c r="A77" s="6"/>
      <c r="B77" s="8" t="s">
        <v>160</v>
      </c>
      <c r="C77" s="8" t="s">
        <v>34</v>
      </c>
      <c r="D77" s="10">
        <f>D15*LN(D76)</f>
        <v>1457.4772487666385</v>
      </c>
      <c r="E77" s="8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2">
      <c r="A78" s="4"/>
      <c r="B78" s="8"/>
      <c r="C78" s="10"/>
      <c r="D78" s="8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2">
      <c r="A79" s="15" t="s">
        <v>161</v>
      </c>
      <c r="B79" s="8" t="s">
        <v>162</v>
      </c>
      <c r="C79" s="10"/>
      <c r="D79" s="8" t="s">
        <v>111</v>
      </c>
      <c r="E79" s="8" t="s">
        <v>163</v>
      </c>
      <c r="F79" s="8" t="s">
        <v>164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2">
      <c r="A80" s="16"/>
      <c r="B80" s="8" t="s">
        <v>165</v>
      </c>
      <c r="C80" s="8"/>
      <c r="D80" s="8">
        <f>D4/D73</f>
        <v>10.493587332470899</v>
      </c>
      <c r="E80" s="8" t="s">
        <v>166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">
      <c r="A81" s="16"/>
      <c r="B81" s="8" t="s">
        <v>167</v>
      </c>
      <c r="C81" s="10"/>
      <c r="D81" s="8" t="s">
        <v>111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">
      <c r="A82" s="4"/>
      <c r="B82" s="8"/>
      <c r="C82" s="8"/>
      <c r="D82" s="10"/>
      <c r="E82" s="8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">
      <c r="A83" s="6"/>
      <c r="B83" s="8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2">
      <c r="A84" s="6" t="s">
        <v>169</v>
      </c>
      <c r="B84" s="8" t="s">
        <v>170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">
      <c r="A85" s="4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">
      <c r="A86" s="4"/>
      <c r="B86" s="8" t="s">
        <v>171</v>
      </c>
      <c r="C86" s="8">
        <v>20</v>
      </c>
      <c r="D86" s="8" t="s">
        <v>145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">
      <c r="A87" s="4"/>
      <c r="B87" s="8" t="s">
        <v>172</v>
      </c>
      <c r="C87" s="8" t="s">
        <v>173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">
      <c r="A88" s="4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">
      <c r="A89" s="4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">
      <c r="A90" s="4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">
      <c r="A91" s="4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">
      <c r="A92" s="4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2">
      <c r="A93" s="4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2">
      <c r="A94" s="4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2">
      <c r="A95" s="4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2">
      <c r="A96" s="4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2">
      <c r="A97" s="4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2">
      <c r="A98" s="4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2">
      <c r="A99" s="4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2">
      <c r="A100" s="4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2">
      <c r="A101" s="4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x14ac:dyDescent="0.2">
      <c r="A102" s="4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x14ac:dyDescent="0.2">
      <c r="A103" s="4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x14ac:dyDescent="0.2">
      <c r="A104" s="4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x14ac:dyDescent="0.2">
      <c r="A105" s="4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x14ac:dyDescent="0.2">
      <c r="A106" s="4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x14ac:dyDescent="0.2">
      <c r="A107" s="4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x14ac:dyDescent="0.2">
      <c r="A108" s="4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x14ac:dyDescent="0.2">
      <c r="A109" s="4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x14ac:dyDescent="0.2">
      <c r="A110" s="4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x14ac:dyDescent="0.2">
      <c r="A111" s="4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x14ac:dyDescent="0.2">
      <c r="A112" s="4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x14ac:dyDescent="0.2">
      <c r="A113" s="4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x14ac:dyDescent="0.2">
      <c r="A114" s="4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x14ac:dyDescent="0.2">
      <c r="A115" s="4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x14ac:dyDescent="0.2">
      <c r="A116" s="4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x14ac:dyDescent="0.2">
      <c r="A117" s="4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x14ac:dyDescent="0.2">
      <c r="A118" s="4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x14ac:dyDescent="0.2">
      <c r="A119" s="4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x14ac:dyDescent="0.2">
      <c r="A120" s="4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x14ac:dyDescent="0.2">
      <c r="A121" s="4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x14ac:dyDescent="0.2">
      <c r="A122" s="4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x14ac:dyDescent="0.2">
      <c r="A123" s="4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x14ac:dyDescent="0.2">
      <c r="A124" s="4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x14ac:dyDescent="0.2">
      <c r="A125" s="4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x14ac:dyDescent="0.2">
      <c r="A126" s="4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x14ac:dyDescent="0.2">
      <c r="A127" s="4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x14ac:dyDescent="0.2">
      <c r="A128" s="4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x14ac:dyDescent="0.2">
      <c r="A129" s="4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x14ac:dyDescent="0.2">
      <c r="A130" s="4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x14ac:dyDescent="0.2">
      <c r="A131" s="4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x14ac:dyDescent="0.2">
      <c r="A132" s="4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x14ac:dyDescent="0.2">
      <c r="A133" s="4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x14ac:dyDescent="0.2">
      <c r="A134" s="4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x14ac:dyDescent="0.2">
      <c r="A135" s="4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x14ac:dyDescent="0.2">
      <c r="A136" s="4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x14ac:dyDescent="0.2">
      <c r="A137" s="4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x14ac:dyDescent="0.2">
      <c r="A138" s="4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x14ac:dyDescent="0.2">
      <c r="A139" s="4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x14ac:dyDescent="0.2">
      <c r="A140" s="4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x14ac:dyDescent="0.2">
      <c r="A141" s="4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x14ac:dyDescent="0.2">
      <c r="A142" s="4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x14ac:dyDescent="0.2">
      <c r="A143" s="4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x14ac:dyDescent="0.2">
      <c r="A144" s="4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x14ac:dyDescent="0.2">
      <c r="A145" s="4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x14ac:dyDescent="0.2">
      <c r="A146" s="4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x14ac:dyDescent="0.2">
      <c r="A147" s="4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x14ac:dyDescent="0.2">
      <c r="A148" s="4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x14ac:dyDescent="0.2">
      <c r="A149" s="4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x14ac:dyDescent="0.2">
      <c r="A150" s="4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x14ac:dyDescent="0.2">
      <c r="A151" s="4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x14ac:dyDescent="0.2">
      <c r="A152" s="4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x14ac:dyDescent="0.2">
      <c r="A153" s="4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x14ac:dyDescent="0.2">
      <c r="A154" s="4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x14ac:dyDescent="0.2">
      <c r="A155" s="4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x14ac:dyDescent="0.2">
      <c r="A156" s="4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x14ac:dyDescent="0.2">
      <c r="A157" s="4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x14ac:dyDescent="0.2">
      <c r="A158" s="4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x14ac:dyDescent="0.2">
      <c r="A159" s="4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x14ac:dyDescent="0.2">
      <c r="A160" s="4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x14ac:dyDescent="0.2">
      <c r="A161" s="4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x14ac:dyDescent="0.2">
      <c r="A162" s="4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x14ac:dyDescent="0.2">
      <c r="A163" s="4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x14ac:dyDescent="0.2">
      <c r="A164" s="4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x14ac:dyDescent="0.2">
      <c r="A165" s="4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x14ac:dyDescent="0.2">
      <c r="A166" s="4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x14ac:dyDescent="0.2">
      <c r="A167" s="4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x14ac:dyDescent="0.2">
      <c r="A168" s="4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x14ac:dyDescent="0.2">
      <c r="A169" s="4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x14ac:dyDescent="0.2">
      <c r="A170" s="4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x14ac:dyDescent="0.2">
      <c r="A171" s="4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x14ac:dyDescent="0.2">
      <c r="A172" s="4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x14ac:dyDescent="0.2">
      <c r="A173" s="4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x14ac:dyDescent="0.2">
      <c r="A174" s="4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x14ac:dyDescent="0.2">
      <c r="A175" s="4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x14ac:dyDescent="0.2">
      <c r="A176" s="4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x14ac:dyDescent="0.2">
      <c r="A177" s="4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x14ac:dyDescent="0.2">
      <c r="A178" s="4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x14ac:dyDescent="0.2">
      <c r="A179" s="4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x14ac:dyDescent="0.2">
      <c r="A180" s="4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x14ac:dyDescent="0.2">
      <c r="A181" s="4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x14ac:dyDescent="0.2">
      <c r="A182" s="4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x14ac:dyDescent="0.2">
      <c r="A183" s="4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x14ac:dyDescent="0.2">
      <c r="A184" s="4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x14ac:dyDescent="0.2">
      <c r="A185" s="4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x14ac:dyDescent="0.2">
      <c r="A186" s="4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x14ac:dyDescent="0.2">
      <c r="A187" s="4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x14ac:dyDescent="0.2">
      <c r="A188" s="4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x14ac:dyDescent="0.2">
      <c r="A189" s="4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x14ac:dyDescent="0.2">
      <c r="A190" s="4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x14ac:dyDescent="0.2">
      <c r="A191" s="4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x14ac:dyDescent="0.2">
      <c r="A192" s="4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x14ac:dyDescent="0.2">
      <c r="A193" s="4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x14ac:dyDescent="0.2">
      <c r="A194" s="4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x14ac:dyDescent="0.2">
      <c r="A195" s="4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x14ac:dyDescent="0.2">
      <c r="A196" s="4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x14ac:dyDescent="0.2">
      <c r="A197" s="4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x14ac:dyDescent="0.2">
      <c r="A198" s="4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x14ac:dyDescent="0.2">
      <c r="A199" s="4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x14ac:dyDescent="0.2">
      <c r="A200" s="4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x14ac:dyDescent="0.2">
      <c r="A201" s="4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x14ac:dyDescent="0.2">
      <c r="A202" s="4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x14ac:dyDescent="0.2">
      <c r="A203" s="4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x14ac:dyDescent="0.2">
      <c r="A204" s="4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x14ac:dyDescent="0.2">
      <c r="A205" s="4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x14ac:dyDescent="0.2">
      <c r="A206" s="4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x14ac:dyDescent="0.2">
      <c r="A207" s="4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x14ac:dyDescent="0.2">
      <c r="A208" s="4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x14ac:dyDescent="0.2">
      <c r="A209" s="4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x14ac:dyDescent="0.2">
      <c r="A210" s="4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x14ac:dyDescent="0.2">
      <c r="A211" s="4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x14ac:dyDescent="0.2">
      <c r="A212" s="4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x14ac:dyDescent="0.2">
      <c r="A213" s="4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x14ac:dyDescent="0.2">
      <c r="A214" s="4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x14ac:dyDescent="0.2">
      <c r="A215" s="4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x14ac:dyDescent="0.2">
      <c r="A216" s="4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x14ac:dyDescent="0.2">
      <c r="A217" s="4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x14ac:dyDescent="0.2">
      <c r="A218" s="4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x14ac:dyDescent="0.2">
      <c r="A219" s="4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x14ac:dyDescent="0.2">
      <c r="A220" s="4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x14ac:dyDescent="0.2">
      <c r="A221" s="4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x14ac:dyDescent="0.2">
      <c r="A222" s="4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x14ac:dyDescent="0.2">
      <c r="A223" s="4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x14ac:dyDescent="0.2">
      <c r="A224" s="4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x14ac:dyDescent="0.2">
      <c r="A225" s="4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x14ac:dyDescent="0.2">
      <c r="A226" s="4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x14ac:dyDescent="0.2">
      <c r="A227" s="4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x14ac:dyDescent="0.2">
      <c r="A228" s="4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x14ac:dyDescent="0.2">
      <c r="A229" s="4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x14ac:dyDescent="0.2">
      <c r="A230" s="4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x14ac:dyDescent="0.2">
      <c r="A231" s="4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x14ac:dyDescent="0.2">
      <c r="A232" s="4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x14ac:dyDescent="0.2">
      <c r="A233" s="4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x14ac:dyDescent="0.2">
      <c r="A234" s="4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x14ac:dyDescent="0.2">
      <c r="A235" s="4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x14ac:dyDescent="0.2">
      <c r="A236" s="4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x14ac:dyDescent="0.2">
      <c r="A237" s="4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x14ac:dyDescent="0.2">
      <c r="A238" s="4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x14ac:dyDescent="0.2">
      <c r="A239" s="4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x14ac:dyDescent="0.2">
      <c r="A240" s="4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x14ac:dyDescent="0.2">
      <c r="A241" s="4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x14ac:dyDescent="0.2">
      <c r="A242" s="4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x14ac:dyDescent="0.2">
      <c r="A243" s="4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x14ac:dyDescent="0.2">
      <c r="A244" s="4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x14ac:dyDescent="0.2">
      <c r="A245" s="4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x14ac:dyDescent="0.2">
      <c r="A246" s="4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x14ac:dyDescent="0.2">
      <c r="A247" s="4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x14ac:dyDescent="0.2">
      <c r="A248" s="4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x14ac:dyDescent="0.2">
      <c r="A249" s="4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x14ac:dyDescent="0.2">
      <c r="A250" s="4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x14ac:dyDescent="0.2">
      <c r="A251" s="4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x14ac:dyDescent="0.2">
      <c r="A252" s="4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x14ac:dyDescent="0.2">
      <c r="A253" s="4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x14ac:dyDescent="0.2">
      <c r="A254" s="4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x14ac:dyDescent="0.2">
      <c r="A255" s="4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x14ac:dyDescent="0.2">
      <c r="A256" s="4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x14ac:dyDescent="0.2">
      <c r="A257" s="4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x14ac:dyDescent="0.2">
      <c r="A258" s="4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x14ac:dyDescent="0.2">
      <c r="A259" s="4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x14ac:dyDescent="0.2">
      <c r="A260" s="4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x14ac:dyDescent="0.2">
      <c r="A261" s="4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x14ac:dyDescent="0.2">
      <c r="A262" s="4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x14ac:dyDescent="0.2">
      <c r="A263" s="4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x14ac:dyDescent="0.2">
      <c r="A264" s="4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x14ac:dyDescent="0.2">
      <c r="A265" s="4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x14ac:dyDescent="0.2">
      <c r="A266" s="4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x14ac:dyDescent="0.2">
      <c r="A267" s="4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x14ac:dyDescent="0.2">
      <c r="A268" s="4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x14ac:dyDescent="0.2">
      <c r="A269" s="4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x14ac:dyDescent="0.2">
      <c r="A270" s="4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x14ac:dyDescent="0.2">
      <c r="A271" s="4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x14ac:dyDescent="0.2">
      <c r="A272" s="4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x14ac:dyDescent="0.2">
      <c r="A273" s="4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x14ac:dyDescent="0.2">
      <c r="A274" s="4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x14ac:dyDescent="0.2">
      <c r="A275" s="4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x14ac:dyDescent="0.2">
      <c r="A276" s="4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x14ac:dyDescent="0.2">
      <c r="A277" s="4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x14ac:dyDescent="0.2">
      <c r="A278" s="4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x14ac:dyDescent="0.2">
      <c r="A279" s="4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x14ac:dyDescent="0.2">
      <c r="A280" s="4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x14ac:dyDescent="0.2">
      <c r="A281" s="4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x14ac:dyDescent="0.2">
      <c r="A282" s="4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x14ac:dyDescent="0.2">
      <c r="A283" s="4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x14ac:dyDescent="0.2">
      <c r="A284" s="4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x14ac:dyDescent="0.2">
      <c r="A285" s="4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x14ac:dyDescent="0.2">
      <c r="A286" s="4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x14ac:dyDescent="0.2">
      <c r="A287" s="4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x14ac:dyDescent="0.2">
      <c r="A288" s="4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x14ac:dyDescent="0.2">
      <c r="A289" s="4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x14ac:dyDescent="0.2">
      <c r="A290" s="4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x14ac:dyDescent="0.2">
      <c r="A291" s="4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x14ac:dyDescent="0.2">
      <c r="A292" s="4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x14ac:dyDescent="0.2">
      <c r="A293" s="4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x14ac:dyDescent="0.2">
      <c r="A294" s="4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x14ac:dyDescent="0.2">
      <c r="A295" s="4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x14ac:dyDescent="0.2">
      <c r="A296" s="4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x14ac:dyDescent="0.2">
      <c r="A297" s="4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x14ac:dyDescent="0.2">
      <c r="A298" s="4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x14ac:dyDescent="0.2">
      <c r="A299" s="4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x14ac:dyDescent="0.2">
      <c r="A300" s="4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x14ac:dyDescent="0.2">
      <c r="A301" s="4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x14ac:dyDescent="0.2">
      <c r="A302" s="4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x14ac:dyDescent="0.2">
      <c r="A303" s="4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x14ac:dyDescent="0.2">
      <c r="A304" s="4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x14ac:dyDescent="0.2">
      <c r="A305" s="4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x14ac:dyDescent="0.2">
      <c r="A306" s="4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x14ac:dyDescent="0.2">
      <c r="A307" s="4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x14ac:dyDescent="0.2">
      <c r="A308" s="4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x14ac:dyDescent="0.2">
      <c r="A309" s="4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x14ac:dyDescent="0.2">
      <c r="A310" s="4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x14ac:dyDescent="0.2">
      <c r="A311" s="4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x14ac:dyDescent="0.2">
      <c r="A312" s="4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x14ac:dyDescent="0.2">
      <c r="A313" s="4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x14ac:dyDescent="0.2">
      <c r="A314" s="4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x14ac:dyDescent="0.2">
      <c r="A315" s="4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x14ac:dyDescent="0.2">
      <c r="A316" s="4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x14ac:dyDescent="0.2">
      <c r="A317" s="4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x14ac:dyDescent="0.2">
      <c r="A318" s="4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x14ac:dyDescent="0.2">
      <c r="A319" s="4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x14ac:dyDescent="0.2">
      <c r="A320" s="4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x14ac:dyDescent="0.2">
      <c r="A321" s="4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x14ac:dyDescent="0.2">
      <c r="A322" s="4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x14ac:dyDescent="0.2">
      <c r="A323" s="4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x14ac:dyDescent="0.2">
      <c r="A324" s="4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x14ac:dyDescent="0.2">
      <c r="A325" s="4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x14ac:dyDescent="0.2">
      <c r="A326" s="4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x14ac:dyDescent="0.2">
      <c r="A327" s="4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x14ac:dyDescent="0.2">
      <c r="A328" s="4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x14ac:dyDescent="0.2">
      <c r="A329" s="4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x14ac:dyDescent="0.2">
      <c r="A330" s="4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x14ac:dyDescent="0.2">
      <c r="A331" s="4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x14ac:dyDescent="0.2">
      <c r="A332" s="4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x14ac:dyDescent="0.2">
      <c r="A333" s="4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x14ac:dyDescent="0.2">
      <c r="A334" s="4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x14ac:dyDescent="0.2">
      <c r="A335" s="4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x14ac:dyDescent="0.2">
      <c r="A336" s="4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x14ac:dyDescent="0.2">
      <c r="A337" s="4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x14ac:dyDescent="0.2">
      <c r="A338" s="4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x14ac:dyDescent="0.2">
      <c r="A339" s="4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x14ac:dyDescent="0.2">
      <c r="A340" s="4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x14ac:dyDescent="0.2">
      <c r="A341" s="4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x14ac:dyDescent="0.2">
      <c r="A342" s="4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x14ac:dyDescent="0.2">
      <c r="A343" s="4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x14ac:dyDescent="0.2">
      <c r="A344" s="4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x14ac:dyDescent="0.2">
      <c r="A345" s="4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x14ac:dyDescent="0.2">
      <c r="A346" s="4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x14ac:dyDescent="0.2">
      <c r="A347" s="4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x14ac:dyDescent="0.2">
      <c r="A348" s="4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x14ac:dyDescent="0.2">
      <c r="A349" s="4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x14ac:dyDescent="0.2">
      <c r="A350" s="4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x14ac:dyDescent="0.2">
      <c r="A351" s="4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x14ac:dyDescent="0.2">
      <c r="A352" s="4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x14ac:dyDescent="0.2">
      <c r="A353" s="4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x14ac:dyDescent="0.2">
      <c r="A354" s="4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x14ac:dyDescent="0.2">
      <c r="A355" s="4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x14ac:dyDescent="0.2">
      <c r="A356" s="4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x14ac:dyDescent="0.2">
      <c r="A357" s="4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x14ac:dyDescent="0.2">
      <c r="A358" s="4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x14ac:dyDescent="0.2">
      <c r="A359" s="4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x14ac:dyDescent="0.2">
      <c r="A360" s="4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x14ac:dyDescent="0.2">
      <c r="A361" s="4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x14ac:dyDescent="0.2">
      <c r="A362" s="4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x14ac:dyDescent="0.2">
      <c r="A363" s="4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x14ac:dyDescent="0.2">
      <c r="A364" s="4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x14ac:dyDescent="0.2">
      <c r="A365" s="4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x14ac:dyDescent="0.2">
      <c r="A366" s="4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x14ac:dyDescent="0.2">
      <c r="A367" s="4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x14ac:dyDescent="0.2">
      <c r="A368" s="4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x14ac:dyDescent="0.2">
      <c r="A369" s="4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x14ac:dyDescent="0.2">
      <c r="A370" s="4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x14ac:dyDescent="0.2">
      <c r="A371" s="4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x14ac:dyDescent="0.2">
      <c r="A372" s="4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x14ac:dyDescent="0.2">
      <c r="A373" s="4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x14ac:dyDescent="0.2">
      <c r="A374" s="4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x14ac:dyDescent="0.2">
      <c r="A375" s="4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x14ac:dyDescent="0.2">
      <c r="A376" s="4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x14ac:dyDescent="0.2">
      <c r="A377" s="4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x14ac:dyDescent="0.2">
      <c r="A378" s="4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x14ac:dyDescent="0.2">
      <c r="A379" s="4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x14ac:dyDescent="0.2">
      <c r="A380" s="4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x14ac:dyDescent="0.2">
      <c r="A381" s="4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x14ac:dyDescent="0.2">
      <c r="A382" s="4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x14ac:dyDescent="0.2">
      <c r="A383" s="4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x14ac:dyDescent="0.2">
      <c r="A384" s="4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x14ac:dyDescent="0.2">
      <c r="A385" s="4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x14ac:dyDescent="0.2">
      <c r="A386" s="4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x14ac:dyDescent="0.2">
      <c r="A387" s="4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x14ac:dyDescent="0.2">
      <c r="A388" s="4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x14ac:dyDescent="0.2">
      <c r="A389" s="4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x14ac:dyDescent="0.2">
      <c r="A390" s="4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x14ac:dyDescent="0.2">
      <c r="A391" s="4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x14ac:dyDescent="0.2">
      <c r="A392" s="4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x14ac:dyDescent="0.2">
      <c r="A393" s="4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x14ac:dyDescent="0.2">
      <c r="A394" s="4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x14ac:dyDescent="0.2">
      <c r="A395" s="4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x14ac:dyDescent="0.2">
      <c r="A396" s="4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x14ac:dyDescent="0.2">
      <c r="A397" s="4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x14ac:dyDescent="0.2">
      <c r="A398" s="4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x14ac:dyDescent="0.2">
      <c r="A399" s="4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x14ac:dyDescent="0.2">
      <c r="A400" s="4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x14ac:dyDescent="0.2">
      <c r="A401" s="4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x14ac:dyDescent="0.2">
      <c r="A402" s="4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x14ac:dyDescent="0.2">
      <c r="A403" s="4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x14ac:dyDescent="0.2">
      <c r="A404" s="4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x14ac:dyDescent="0.2">
      <c r="A405" s="4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x14ac:dyDescent="0.2">
      <c r="A406" s="4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x14ac:dyDescent="0.2">
      <c r="A407" s="4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x14ac:dyDescent="0.2">
      <c r="A408" s="4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x14ac:dyDescent="0.2">
      <c r="A409" s="4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x14ac:dyDescent="0.2">
      <c r="A410" s="4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x14ac:dyDescent="0.2">
      <c r="A411" s="4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x14ac:dyDescent="0.2">
      <c r="A412" s="4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x14ac:dyDescent="0.2">
      <c r="A413" s="4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x14ac:dyDescent="0.2">
      <c r="A414" s="4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x14ac:dyDescent="0.2">
      <c r="A415" s="4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x14ac:dyDescent="0.2">
      <c r="A416" s="4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x14ac:dyDescent="0.2">
      <c r="A417" s="4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x14ac:dyDescent="0.2">
      <c r="A418" s="4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x14ac:dyDescent="0.2">
      <c r="A419" s="4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x14ac:dyDescent="0.2">
      <c r="A420" s="4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x14ac:dyDescent="0.2">
      <c r="A421" s="4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x14ac:dyDescent="0.2">
      <c r="A422" s="4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x14ac:dyDescent="0.2">
      <c r="A423" s="4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x14ac:dyDescent="0.2">
      <c r="A424" s="4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x14ac:dyDescent="0.2">
      <c r="A425" s="4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x14ac:dyDescent="0.2">
      <c r="A426" s="4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x14ac:dyDescent="0.2">
      <c r="A427" s="4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x14ac:dyDescent="0.2">
      <c r="A428" s="4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x14ac:dyDescent="0.2">
      <c r="A429" s="4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x14ac:dyDescent="0.2">
      <c r="A430" s="4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x14ac:dyDescent="0.2">
      <c r="A431" s="4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x14ac:dyDescent="0.2">
      <c r="A432" s="4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x14ac:dyDescent="0.2">
      <c r="A433" s="4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x14ac:dyDescent="0.2">
      <c r="A434" s="4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x14ac:dyDescent="0.2">
      <c r="A435" s="4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x14ac:dyDescent="0.2">
      <c r="A436" s="4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x14ac:dyDescent="0.2">
      <c r="A437" s="4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x14ac:dyDescent="0.2">
      <c r="A438" s="4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x14ac:dyDescent="0.2">
      <c r="A439" s="4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x14ac:dyDescent="0.2">
      <c r="A440" s="4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x14ac:dyDescent="0.2">
      <c r="A441" s="4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x14ac:dyDescent="0.2">
      <c r="A442" s="4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x14ac:dyDescent="0.2">
      <c r="A443" s="4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x14ac:dyDescent="0.2">
      <c r="A444" s="4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x14ac:dyDescent="0.2">
      <c r="A445" s="4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x14ac:dyDescent="0.2">
      <c r="A446" s="4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x14ac:dyDescent="0.2">
      <c r="A447" s="4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x14ac:dyDescent="0.2">
      <c r="A448" s="4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x14ac:dyDescent="0.2">
      <c r="A449" s="4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x14ac:dyDescent="0.2">
      <c r="A450" s="4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x14ac:dyDescent="0.2">
      <c r="A451" s="4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x14ac:dyDescent="0.2">
      <c r="A452" s="4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x14ac:dyDescent="0.2">
      <c r="A453" s="4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x14ac:dyDescent="0.2">
      <c r="A454" s="4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x14ac:dyDescent="0.2">
      <c r="A455" s="4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x14ac:dyDescent="0.2">
      <c r="A456" s="4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x14ac:dyDescent="0.2">
      <c r="A457" s="4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x14ac:dyDescent="0.2">
      <c r="A458" s="4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x14ac:dyDescent="0.2">
      <c r="A459" s="4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x14ac:dyDescent="0.2">
      <c r="A460" s="4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x14ac:dyDescent="0.2">
      <c r="A461" s="4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x14ac:dyDescent="0.2">
      <c r="A462" s="4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x14ac:dyDescent="0.2">
      <c r="A463" s="4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x14ac:dyDescent="0.2">
      <c r="A464" s="4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x14ac:dyDescent="0.2">
      <c r="A465" s="4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x14ac:dyDescent="0.2">
      <c r="A466" s="4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x14ac:dyDescent="0.2">
      <c r="A467" s="4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x14ac:dyDescent="0.2">
      <c r="A468" s="4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x14ac:dyDescent="0.2">
      <c r="A469" s="4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x14ac:dyDescent="0.2">
      <c r="A470" s="4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x14ac:dyDescent="0.2">
      <c r="A471" s="4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x14ac:dyDescent="0.2">
      <c r="A472" s="4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x14ac:dyDescent="0.2">
      <c r="A473" s="4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x14ac:dyDescent="0.2">
      <c r="A474" s="4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x14ac:dyDescent="0.2">
      <c r="A475" s="4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x14ac:dyDescent="0.2">
      <c r="A476" s="4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x14ac:dyDescent="0.2">
      <c r="A477" s="4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x14ac:dyDescent="0.2">
      <c r="A478" s="4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x14ac:dyDescent="0.2">
      <c r="A479" s="4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x14ac:dyDescent="0.2">
      <c r="A480" s="4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x14ac:dyDescent="0.2">
      <c r="A481" s="4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x14ac:dyDescent="0.2">
      <c r="A482" s="4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x14ac:dyDescent="0.2">
      <c r="A483" s="4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x14ac:dyDescent="0.2">
      <c r="A484" s="4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x14ac:dyDescent="0.2">
      <c r="A485" s="4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x14ac:dyDescent="0.2">
      <c r="A486" s="4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x14ac:dyDescent="0.2">
      <c r="A487" s="4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x14ac:dyDescent="0.2">
      <c r="A488" s="4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x14ac:dyDescent="0.2">
      <c r="A489" s="4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x14ac:dyDescent="0.2">
      <c r="A490" s="4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x14ac:dyDescent="0.2">
      <c r="A491" s="4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x14ac:dyDescent="0.2">
      <c r="A492" s="4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x14ac:dyDescent="0.2">
      <c r="A493" s="4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x14ac:dyDescent="0.2">
      <c r="A494" s="4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x14ac:dyDescent="0.2">
      <c r="A495" s="4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x14ac:dyDescent="0.2">
      <c r="A496" s="4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x14ac:dyDescent="0.2">
      <c r="A497" s="4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x14ac:dyDescent="0.2">
      <c r="A498" s="4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x14ac:dyDescent="0.2">
      <c r="A499" s="4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x14ac:dyDescent="0.2">
      <c r="A500" s="4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x14ac:dyDescent="0.2">
      <c r="A501" s="4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x14ac:dyDescent="0.2">
      <c r="A502" s="4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x14ac:dyDescent="0.2">
      <c r="A503" s="4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x14ac:dyDescent="0.2">
      <c r="A504" s="4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x14ac:dyDescent="0.2">
      <c r="A505" s="4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x14ac:dyDescent="0.2">
      <c r="A506" s="4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x14ac:dyDescent="0.2">
      <c r="A507" s="4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x14ac:dyDescent="0.2">
      <c r="A508" s="4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x14ac:dyDescent="0.2">
      <c r="A509" s="4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x14ac:dyDescent="0.2">
      <c r="A510" s="4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x14ac:dyDescent="0.2">
      <c r="A511" s="4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x14ac:dyDescent="0.2">
      <c r="A512" s="4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x14ac:dyDescent="0.2">
      <c r="A513" s="4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x14ac:dyDescent="0.2">
      <c r="A514" s="4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x14ac:dyDescent="0.2">
      <c r="A515" s="4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x14ac:dyDescent="0.2">
      <c r="A516" s="4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x14ac:dyDescent="0.2">
      <c r="A517" s="4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x14ac:dyDescent="0.2">
      <c r="A518" s="4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x14ac:dyDescent="0.2">
      <c r="A519" s="4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x14ac:dyDescent="0.2">
      <c r="A520" s="4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x14ac:dyDescent="0.2">
      <c r="A521" s="4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x14ac:dyDescent="0.2">
      <c r="A522" s="4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x14ac:dyDescent="0.2">
      <c r="A523" s="4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x14ac:dyDescent="0.2">
      <c r="A524" s="4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x14ac:dyDescent="0.2">
      <c r="A525" s="4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x14ac:dyDescent="0.2">
      <c r="A526" s="4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x14ac:dyDescent="0.2">
      <c r="A527" s="4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x14ac:dyDescent="0.2">
      <c r="A528" s="4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x14ac:dyDescent="0.2">
      <c r="A529" s="4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x14ac:dyDescent="0.2">
      <c r="A530" s="4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x14ac:dyDescent="0.2">
      <c r="A531" s="4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x14ac:dyDescent="0.2">
      <c r="A532" s="4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x14ac:dyDescent="0.2">
      <c r="A533" s="4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x14ac:dyDescent="0.2">
      <c r="A534" s="4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x14ac:dyDescent="0.2">
      <c r="A535" s="4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x14ac:dyDescent="0.2">
      <c r="A536" s="4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x14ac:dyDescent="0.2">
      <c r="A537" s="4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x14ac:dyDescent="0.2">
      <c r="A538" s="4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x14ac:dyDescent="0.2">
      <c r="A539" s="4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x14ac:dyDescent="0.2">
      <c r="A540" s="4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x14ac:dyDescent="0.2">
      <c r="A541" s="4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x14ac:dyDescent="0.2">
      <c r="A542" s="4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x14ac:dyDescent="0.2">
      <c r="A543" s="4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x14ac:dyDescent="0.2">
      <c r="A544" s="4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x14ac:dyDescent="0.2">
      <c r="A545" s="4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x14ac:dyDescent="0.2">
      <c r="A546" s="4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x14ac:dyDescent="0.2">
      <c r="A547" s="4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x14ac:dyDescent="0.2">
      <c r="A548" s="4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x14ac:dyDescent="0.2">
      <c r="A549" s="4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x14ac:dyDescent="0.2">
      <c r="A550" s="4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x14ac:dyDescent="0.2">
      <c r="A551" s="4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x14ac:dyDescent="0.2">
      <c r="A552" s="4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x14ac:dyDescent="0.2">
      <c r="A553" s="4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x14ac:dyDescent="0.2">
      <c r="A554" s="4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x14ac:dyDescent="0.2">
      <c r="A555" s="4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x14ac:dyDescent="0.2">
      <c r="A556" s="4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x14ac:dyDescent="0.2">
      <c r="A557" s="4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x14ac:dyDescent="0.2">
      <c r="A558" s="4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x14ac:dyDescent="0.2">
      <c r="A559" s="4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x14ac:dyDescent="0.2">
      <c r="A560" s="4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x14ac:dyDescent="0.2">
      <c r="A561" s="4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x14ac:dyDescent="0.2">
      <c r="A562" s="4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x14ac:dyDescent="0.2">
      <c r="A563" s="4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x14ac:dyDescent="0.2">
      <c r="A564" s="4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x14ac:dyDescent="0.2">
      <c r="A565" s="4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x14ac:dyDescent="0.2">
      <c r="A566" s="4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x14ac:dyDescent="0.2">
      <c r="A567" s="4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x14ac:dyDescent="0.2">
      <c r="A568" s="4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x14ac:dyDescent="0.2">
      <c r="A569" s="4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x14ac:dyDescent="0.2">
      <c r="A570" s="4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x14ac:dyDescent="0.2">
      <c r="A571" s="4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x14ac:dyDescent="0.2">
      <c r="A572" s="4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x14ac:dyDescent="0.2">
      <c r="A573" s="4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x14ac:dyDescent="0.2">
      <c r="A574" s="4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x14ac:dyDescent="0.2">
      <c r="A575" s="4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x14ac:dyDescent="0.2">
      <c r="A576" s="4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x14ac:dyDescent="0.2">
      <c r="A577" s="4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x14ac:dyDescent="0.2">
      <c r="A578" s="4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x14ac:dyDescent="0.2">
      <c r="A579" s="4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x14ac:dyDescent="0.2">
      <c r="A580" s="4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x14ac:dyDescent="0.2">
      <c r="A581" s="4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x14ac:dyDescent="0.2">
      <c r="A582" s="4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x14ac:dyDescent="0.2">
      <c r="A583" s="4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x14ac:dyDescent="0.2">
      <c r="A584" s="4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x14ac:dyDescent="0.2">
      <c r="A585" s="4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x14ac:dyDescent="0.2">
      <c r="A586" s="4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x14ac:dyDescent="0.2">
      <c r="A587" s="4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x14ac:dyDescent="0.2">
      <c r="A588" s="4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x14ac:dyDescent="0.2">
      <c r="A589" s="4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x14ac:dyDescent="0.2">
      <c r="A590" s="4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x14ac:dyDescent="0.2">
      <c r="A591" s="4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x14ac:dyDescent="0.2">
      <c r="A592" s="4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x14ac:dyDescent="0.2">
      <c r="A593" s="4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x14ac:dyDescent="0.2">
      <c r="A594" s="4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x14ac:dyDescent="0.2">
      <c r="A595" s="4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x14ac:dyDescent="0.2">
      <c r="A596" s="4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x14ac:dyDescent="0.2">
      <c r="A597" s="4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x14ac:dyDescent="0.2">
      <c r="A598" s="4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x14ac:dyDescent="0.2">
      <c r="A599" s="4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x14ac:dyDescent="0.2">
      <c r="A600" s="4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x14ac:dyDescent="0.2">
      <c r="A601" s="4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x14ac:dyDescent="0.2">
      <c r="A602" s="4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x14ac:dyDescent="0.2">
      <c r="A603" s="4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x14ac:dyDescent="0.2">
      <c r="A604" s="4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x14ac:dyDescent="0.2">
      <c r="A605" s="4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x14ac:dyDescent="0.2">
      <c r="A606" s="4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x14ac:dyDescent="0.2">
      <c r="A607" s="4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x14ac:dyDescent="0.2">
      <c r="A608" s="4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x14ac:dyDescent="0.2">
      <c r="A609" s="4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x14ac:dyDescent="0.2">
      <c r="A610" s="4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x14ac:dyDescent="0.2">
      <c r="A611" s="4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x14ac:dyDescent="0.2">
      <c r="A612" s="4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x14ac:dyDescent="0.2">
      <c r="A613" s="4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x14ac:dyDescent="0.2">
      <c r="A614" s="4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x14ac:dyDescent="0.2">
      <c r="A615" s="4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x14ac:dyDescent="0.2">
      <c r="A616" s="4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x14ac:dyDescent="0.2">
      <c r="A617" s="4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x14ac:dyDescent="0.2">
      <c r="A618" s="4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x14ac:dyDescent="0.2">
      <c r="A619" s="4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x14ac:dyDescent="0.2">
      <c r="A620" s="4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x14ac:dyDescent="0.2">
      <c r="A621" s="4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x14ac:dyDescent="0.2">
      <c r="A622" s="4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x14ac:dyDescent="0.2">
      <c r="A623" s="4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x14ac:dyDescent="0.2">
      <c r="A624" s="4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x14ac:dyDescent="0.2">
      <c r="A625" s="4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x14ac:dyDescent="0.2">
      <c r="A626" s="4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x14ac:dyDescent="0.2">
      <c r="A627" s="4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x14ac:dyDescent="0.2">
      <c r="A628" s="4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x14ac:dyDescent="0.2">
      <c r="A629" s="4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x14ac:dyDescent="0.2">
      <c r="A630" s="4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x14ac:dyDescent="0.2">
      <c r="A631" s="4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x14ac:dyDescent="0.2">
      <c r="A632" s="4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x14ac:dyDescent="0.2">
      <c r="A633" s="4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x14ac:dyDescent="0.2">
      <c r="A634" s="4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x14ac:dyDescent="0.2">
      <c r="A635" s="4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x14ac:dyDescent="0.2">
      <c r="A636" s="4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x14ac:dyDescent="0.2">
      <c r="A637" s="4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x14ac:dyDescent="0.2">
      <c r="A638" s="4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x14ac:dyDescent="0.2">
      <c r="A639" s="4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x14ac:dyDescent="0.2">
      <c r="A640" s="4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x14ac:dyDescent="0.2">
      <c r="A641" s="4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x14ac:dyDescent="0.2">
      <c r="A642" s="4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x14ac:dyDescent="0.2">
      <c r="A643" s="4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x14ac:dyDescent="0.2">
      <c r="A644" s="4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x14ac:dyDescent="0.2">
      <c r="A645" s="4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x14ac:dyDescent="0.2">
      <c r="A646" s="4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x14ac:dyDescent="0.2">
      <c r="A647" s="4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x14ac:dyDescent="0.2">
      <c r="A648" s="4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x14ac:dyDescent="0.2">
      <c r="A649" s="4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x14ac:dyDescent="0.2">
      <c r="A650" s="4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x14ac:dyDescent="0.2">
      <c r="A651" s="4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x14ac:dyDescent="0.2">
      <c r="A652" s="4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x14ac:dyDescent="0.2">
      <c r="A653" s="4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x14ac:dyDescent="0.2">
      <c r="A654" s="4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x14ac:dyDescent="0.2">
      <c r="A655" s="4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x14ac:dyDescent="0.2">
      <c r="A656" s="4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x14ac:dyDescent="0.2">
      <c r="A657" s="4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x14ac:dyDescent="0.2">
      <c r="A658" s="4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x14ac:dyDescent="0.2">
      <c r="A659" s="4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x14ac:dyDescent="0.2">
      <c r="A660" s="4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x14ac:dyDescent="0.2">
      <c r="A661" s="4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x14ac:dyDescent="0.2">
      <c r="A662" s="4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x14ac:dyDescent="0.2">
      <c r="A663" s="4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x14ac:dyDescent="0.2">
      <c r="A664" s="4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x14ac:dyDescent="0.2">
      <c r="A665" s="4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x14ac:dyDescent="0.2">
      <c r="A666" s="4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x14ac:dyDescent="0.2">
      <c r="A667" s="4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x14ac:dyDescent="0.2">
      <c r="A668" s="4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x14ac:dyDescent="0.2">
      <c r="A669" s="4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x14ac:dyDescent="0.2">
      <c r="A670" s="4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x14ac:dyDescent="0.2">
      <c r="A671" s="4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x14ac:dyDescent="0.2">
      <c r="A672" s="4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x14ac:dyDescent="0.2">
      <c r="A673" s="4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x14ac:dyDescent="0.2">
      <c r="A674" s="4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x14ac:dyDescent="0.2">
      <c r="A675" s="4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x14ac:dyDescent="0.2">
      <c r="A676" s="4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x14ac:dyDescent="0.2">
      <c r="A677" s="4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x14ac:dyDescent="0.2">
      <c r="A678" s="4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x14ac:dyDescent="0.2">
      <c r="A679" s="4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x14ac:dyDescent="0.2">
      <c r="A680" s="4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x14ac:dyDescent="0.2">
      <c r="A681" s="4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x14ac:dyDescent="0.2">
      <c r="A682" s="4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x14ac:dyDescent="0.2">
      <c r="A683" s="4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x14ac:dyDescent="0.2">
      <c r="A684" s="4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x14ac:dyDescent="0.2">
      <c r="A685" s="4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x14ac:dyDescent="0.2">
      <c r="A686" s="4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x14ac:dyDescent="0.2">
      <c r="A687" s="4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x14ac:dyDescent="0.2">
      <c r="A688" s="4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x14ac:dyDescent="0.2">
      <c r="A689" s="4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x14ac:dyDescent="0.2">
      <c r="A690" s="4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x14ac:dyDescent="0.2">
      <c r="A691" s="4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x14ac:dyDescent="0.2">
      <c r="A692" s="4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x14ac:dyDescent="0.2">
      <c r="A693" s="4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x14ac:dyDescent="0.2">
      <c r="A694" s="4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x14ac:dyDescent="0.2">
      <c r="A695" s="4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x14ac:dyDescent="0.2">
      <c r="A696" s="4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x14ac:dyDescent="0.2">
      <c r="A697" s="4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x14ac:dyDescent="0.2">
      <c r="A698" s="4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x14ac:dyDescent="0.2">
      <c r="A699" s="4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x14ac:dyDescent="0.2">
      <c r="A700" s="4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x14ac:dyDescent="0.2">
      <c r="A701" s="4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x14ac:dyDescent="0.2">
      <c r="A702" s="4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x14ac:dyDescent="0.2">
      <c r="A703" s="4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x14ac:dyDescent="0.2">
      <c r="A704" s="4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x14ac:dyDescent="0.2">
      <c r="A705" s="4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x14ac:dyDescent="0.2">
      <c r="A706" s="4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x14ac:dyDescent="0.2">
      <c r="A707" s="4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x14ac:dyDescent="0.2">
      <c r="A708" s="4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x14ac:dyDescent="0.2">
      <c r="A709" s="4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x14ac:dyDescent="0.2">
      <c r="A710" s="4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x14ac:dyDescent="0.2">
      <c r="A711" s="4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x14ac:dyDescent="0.2">
      <c r="A712" s="4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x14ac:dyDescent="0.2">
      <c r="A713" s="4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x14ac:dyDescent="0.2">
      <c r="A714" s="4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x14ac:dyDescent="0.2">
      <c r="A715" s="4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x14ac:dyDescent="0.2">
      <c r="A716" s="4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x14ac:dyDescent="0.2">
      <c r="A717" s="4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x14ac:dyDescent="0.2">
      <c r="A718" s="4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x14ac:dyDescent="0.2">
      <c r="A719" s="4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x14ac:dyDescent="0.2">
      <c r="A720" s="4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x14ac:dyDescent="0.2">
      <c r="A721" s="4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x14ac:dyDescent="0.2">
      <c r="A722" s="4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x14ac:dyDescent="0.2">
      <c r="A723" s="4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x14ac:dyDescent="0.2">
      <c r="A724" s="4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x14ac:dyDescent="0.2">
      <c r="A725" s="4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x14ac:dyDescent="0.2">
      <c r="A726" s="4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x14ac:dyDescent="0.2">
      <c r="A727" s="4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x14ac:dyDescent="0.2">
      <c r="A728" s="4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x14ac:dyDescent="0.2">
      <c r="A729" s="4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x14ac:dyDescent="0.2">
      <c r="A730" s="4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x14ac:dyDescent="0.2">
      <c r="A731" s="4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x14ac:dyDescent="0.2">
      <c r="A732" s="4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x14ac:dyDescent="0.2">
      <c r="A733" s="4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x14ac:dyDescent="0.2">
      <c r="A734" s="4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x14ac:dyDescent="0.2">
      <c r="A735" s="4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x14ac:dyDescent="0.2">
      <c r="A736" s="4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x14ac:dyDescent="0.2">
      <c r="A737" s="4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x14ac:dyDescent="0.2">
      <c r="A738" s="4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x14ac:dyDescent="0.2">
      <c r="A739" s="4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x14ac:dyDescent="0.2">
      <c r="A740" s="4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x14ac:dyDescent="0.2">
      <c r="A741" s="4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x14ac:dyDescent="0.2">
      <c r="A742" s="4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x14ac:dyDescent="0.2">
      <c r="A743" s="4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x14ac:dyDescent="0.2">
      <c r="A744" s="4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x14ac:dyDescent="0.2">
      <c r="A745" s="4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x14ac:dyDescent="0.2">
      <c r="A746" s="4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x14ac:dyDescent="0.2">
      <c r="A747" s="4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x14ac:dyDescent="0.2">
      <c r="A748" s="4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x14ac:dyDescent="0.2">
      <c r="A749" s="4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x14ac:dyDescent="0.2">
      <c r="A750" s="4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x14ac:dyDescent="0.2">
      <c r="A751" s="4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x14ac:dyDescent="0.2">
      <c r="A752" s="4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x14ac:dyDescent="0.2">
      <c r="A753" s="4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x14ac:dyDescent="0.2">
      <c r="A754" s="4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x14ac:dyDescent="0.2">
      <c r="A755" s="4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x14ac:dyDescent="0.2">
      <c r="A756" s="4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x14ac:dyDescent="0.2">
      <c r="A757" s="4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x14ac:dyDescent="0.2">
      <c r="A758" s="4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x14ac:dyDescent="0.2">
      <c r="A759" s="4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x14ac:dyDescent="0.2">
      <c r="A760" s="4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x14ac:dyDescent="0.2">
      <c r="A761" s="4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x14ac:dyDescent="0.2">
      <c r="A762" s="4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x14ac:dyDescent="0.2">
      <c r="A763" s="4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x14ac:dyDescent="0.2">
      <c r="A764" s="4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x14ac:dyDescent="0.2">
      <c r="A765" s="4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x14ac:dyDescent="0.2">
      <c r="A766" s="4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x14ac:dyDescent="0.2">
      <c r="A767" s="4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x14ac:dyDescent="0.2">
      <c r="A768" s="4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x14ac:dyDescent="0.2">
      <c r="A769" s="4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x14ac:dyDescent="0.2">
      <c r="A770" s="4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x14ac:dyDescent="0.2">
      <c r="A771" s="4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x14ac:dyDescent="0.2">
      <c r="A772" s="4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x14ac:dyDescent="0.2">
      <c r="A773" s="4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x14ac:dyDescent="0.2">
      <c r="A774" s="4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x14ac:dyDescent="0.2">
      <c r="A775" s="4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x14ac:dyDescent="0.2">
      <c r="A776" s="4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x14ac:dyDescent="0.2">
      <c r="A777" s="4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x14ac:dyDescent="0.2">
      <c r="A778" s="4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x14ac:dyDescent="0.2">
      <c r="A779" s="4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x14ac:dyDescent="0.2">
      <c r="A780" s="4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x14ac:dyDescent="0.2">
      <c r="A781" s="4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x14ac:dyDescent="0.2">
      <c r="A782" s="4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x14ac:dyDescent="0.2">
      <c r="A783" s="4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x14ac:dyDescent="0.2">
      <c r="A784" s="4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x14ac:dyDescent="0.2">
      <c r="A785" s="4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x14ac:dyDescent="0.2">
      <c r="A786" s="4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x14ac:dyDescent="0.2">
      <c r="A787" s="4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x14ac:dyDescent="0.2">
      <c r="A788" s="4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x14ac:dyDescent="0.2">
      <c r="A789" s="4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x14ac:dyDescent="0.2">
      <c r="A790" s="4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x14ac:dyDescent="0.2">
      <c r="A791" s="4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x14ac:dyDescent="0.2">
      <c r="A792" s="4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x14ac:dyDescent="0.2">
      <c r="A793" s="4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x14ac:dyDescent="0.2">
      <c r="A794" s="4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x14ac:dyDescent="0.2">
      <c r="A795" s="4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x14ac:dyDescent="0.2">
      <c r="A796" s="4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x14ac:dyDescent="0.2">
      <c r="A797" s="4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x14ac:dyDescent="0.2">
      <c r="A798" s="4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x14ac:dyDescent="0.2">
      <c r="A799" s="4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x14ac:dyDescent="0.2">
      <c r="A800" s="4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x14ac:dyDescent="0.2">
      <c r="A801" s="4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x14ac:dyDescent="0.2">
      <c r="A802" s="4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x14ac:dyDescent="0.2">
      <c r="A803" s="4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x14ac:dyDescent="0.2">
      <c r="A804" s="4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x14ac:dyDescent="0.2">
      <c r="A805" s="4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x14ac:dyDescent="0.2">
      <c r="A806" s="4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x14ac:dyDescent="0.2">
      <c r="A807" s="4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x14ac:dyDescent="0.2">
      <c r="A808" s="4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x14ac:dyDescent="0.2">
      <c r="A809" s="4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x14ac:dyDescent="0.2">
      <c r="A810" s="4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x14ac:dyDescent="0.2">
      <c r="A811" s="4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x14ac:dyDescent="0.2">
      <c r="A812" s="4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x14ac:dyDescent="0.2">
      <c r="A813" s="4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x14ac:dyDescent="0.2">
      <c r="A814" s="4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x14ac:dyDescent="0.2">
      <c r="A815" s="4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x14ac:dyDescent="0.2">
      <c r="A816" s="4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x14ac:dyDescent="0.2">
      <c r="A817" s="4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x14ac:dyDescent="0.2">
      <c r="A818" s="4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x14ac:dyDescent="0.2">
      <c r="A819" s="4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x14ac:dyDescent="0.2">
      <c r="A820" s="4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x14ac:dyDescent="0.2">
      <c r="A821" s="4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x14ac:dyDescent="0.2">
      <c r="A822" s="4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x14ac:dyDescent="0.2">
      <c r="A823" s="4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x14ac:dyDescent="0.2">
      <c r="A824" s="4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x14ac:dyDescent="0.2">
      <c r="A825" s="4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x14ac:dyDescent="0.2">
      <c r="A826" s="4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x14ac:dyDescent="0.2">
      <c r="A827" s="4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x14ac:dyDescent="0.2">
      <c r="A828" s="4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x14ac:dyDescent="0.2">
      <c r="A829" s="4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x14ac:dyDescent="0.2">
      <c r="A830" s="4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x14ac:dyDescent="0.2">
      <c r="A831" s="4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x14ac:dyDescent="0.2">
      <c r="A832" s="4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x14ac:dyDescent="0.2">
      <c r="A833" s="4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x14ac:dyDescent="0.2">
      <c r="A834" s="4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x14ac:dyDescent="0.2">
      <c r="A835" s="4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x14ac:dyDescent="0.2">
      <c r="A836" s="4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x14ac:dyDescent="0.2">
      <c r="A837" s="4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x14ac:dyDescent="0.2">
      <c r="A838" s="4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x14ac:dyDescent="0.2">
      <c r="A839" s="4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x14ac:dyDescent="0.2">
      <c r="A840" s="4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x14ac:dyDescent="0.2">
      <c r="A841" s="4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x14ac:dyDescent="0.2">
      <c r="A842" s="4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x14ac:dyDescent="0.2">
      <c r="A843" s="4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x14ac:dyDescent="0.2">
      <c r="A844" s="4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x14ac:dyDescent="0.2">
      <c r="A845" s="4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x14ac:dyDescent="0.2">
      <c r="A846" s="4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x14ac:dyDescent="0.2">
      <c r="A847" s="4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x14ac:dyDescent="0.2">
      <c r="A848" s="4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x14ac:dyDescent="0.2">
      <c r="A849" s="4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x14ac:dyDescent="0.2">
      <c r="A850" s="4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x14ac:dyDescent="0.2">
      <c r="A851" s="4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x14ac:dyDescent="0.2">
      <c r="A852" s="4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x14ac:dyDescent="0.2">
      <c r="A853" s="4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x14ac:dyDescent="0.2">
      <c r="A854" s="4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x14ac:dyDescent="0.2">
      <c r="A855" s="4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x14ac:dyDescent="0.2">
      <c r="A856" s="4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x14ac:dyDescent="0.2">
      <c r="A857" s="4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x14ac:dyDescent="0.2">
      <c r="A858" s="4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x14ac:dyDescent="0.2">
      <c r="A859" s="4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x14ac:dyDescent="0.2">
      <c r="A860" s="4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x14ac:dyDescent="0.2">
      <c r="A861" s="4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x14ac:dyDescent="0.2">
      <c r="A862" s="4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x14ac:dyDescent="0.2">
      <c r="A863" s="4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x14ac:dyDescent="0.2">
      <c r="A864" s="4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x14ac:dyDescent="0.2">
      <c r="A865" s="4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x14ac:dyDescent="0.2">
      <c r="A866" s="4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x14ac:dyDescent="0.2">
      <c r="A867" s="4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x14ac:dyDescent="0.2">
      <c r="A868" s="4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x14ac:dyDescent="0.2">
      <c r="A869" s="4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x14ac:dyDescent="0.2">
      <c r="A870" s="4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x14ac:dyDescent="0.2">
      <c r="A871" s="4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x14ac:dyDescent="0.2">
      <c r="A872" s="4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x14ac:dyDescent="0.2">
      <c r="A873" s="4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x14ac:dyDescent="0.2">
      <c r="A874" s="4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x14ac:dyDescent="0.2">
      <c r="A875" s="4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x14ac:dyDescent="0.2">
      <c r="A876" s="4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x14ac:dyDescent="0.2">
      <c r="A877" s="4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x14ac:dyDescent="0.2">
      <c r="A878" s="4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x14ac:dyDescent="0.2">
      <c r="A879" s="4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x14ac:dyDescent="0.2">
      <c r="A880" s="4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x14ac:dyDescent="0.2">
      <c r="A881" s="4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x14ac:dyDescent="0.2">
      <c r="A882" s="4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x14ac:dyDescent="0.2">
      <c r="A883" s="4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x14ac:dyDescent="0.2">
      <c r="A884" s="4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x14ac:dyDescent="0.2">
      <c r="A885" s="4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x14ac:dyDescent="0.2">
      <c r="A886" s="4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x14ac:dyDescent="0.2">
      <c r="A887" s="4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x14ac:dyDescent="0.2">
      <c r="A888" s="4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x14ac:dyDescent="0.2">
      <c r="A889" s="4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x14ac:dyDescent="0.2">
      <c r="A890" s="4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x14ac:dyDescent="0.2">
      <c r="A891" s="4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x14ac:dyDescent="0.2">
      <c r="A892" s="4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x14ac:dyDescent="0.2">
      <c r="A893" s="4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x14ac:dyDescent="0.2">
      <c r="A894" s="4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x14ac:dyDescent="0.2">
      <c r="A895" s="4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x14ac:dyDescent="0.2">
      <c r="A896" s="4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x14ac:dyDescent="0.2">
      <c r="A897" s="4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x14ac:dyDescent="0.2">
      <c r="A898" s="4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x14ac:dyDescent="0.2">
      <c r="A899" s="4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x14ac:dyDescent="0.2">
      <c r="A900" s="4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x14ac:dyDescent="0.2">
      <c r="A901" s="4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x14ac:dyDescent="0.2">
      <c r="A902" s="4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x14ac:dyDescent="0.2">
      <c r="A903" s="4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x14ac:dyDescent="0.2">
      <c r="A904" s="4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x14ac:dyDescent="0.2">
      <c r="A905" s="4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x14ac:dyDescent="0.2">
      <c r="A906" s="4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x14ac:dyDescent="0.2">
      <c r="A907" s="4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x14ac:dyDescent="0.2">
      <c r="A908" s="4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x14ac:dyDescent="0.2">
      <c r="A909" s="4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x14ac:dyDescent="0.2">
      <c r="A910" s="4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x14ac:dyDescent="0.2">
      <c r="A911" s="4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x14ac:dyDescent="0.2">
      <c r="A912" s="4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x14ac:dyDescent="0.2">
      <c r="A913" s="4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x14ac:dyDescent="0.2">
      <c r="A914" s="4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x14ac:dyDescent="0.2">
      <c r="A915" s="4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x14ac:dyDescent="0.2">
      <c r="A916" s="4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x14ac:dyDescent="0.2">
      <c r="A917" s="4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x14ac:dyDescent="0.2">
      <c r="A918" s="4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x14ac:dyDescent="0.2">
      <c r="A919" s="4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x14ac:dyDescent="0.2">
      <c r="A920" s="4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x14ac:dyDescent="0.2">
      <c r="A921" s="4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x14ac:dyDescent="0.2">
      <c r="A922" s="4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x14ac:dyDescent="0.2">
      <c r="A923" s="4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x14ac:dyDescent="0.2">
      <c r="A924" s="4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x14ac:dyDescent="0.2">
      <c r="A925" s="4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x14ac:dyDescent="0.2">
      <c r="A926" s="4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x14ac:dyDescent="0.2">
      <c r="A927" s="4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x14ac:dyDescent="0.2">
      <c r="A928" s="4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x14ac:dyDescent="0.2">
      <c r="A929" s="4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x14ac:dyDescent="0.2">
      <c r="A930" s="4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x14ac:dyDescent="0.2">
      <c r="A931" s="4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x14ac:dyDescent="0.2">
      <c r="A932" s="4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x14ac:dyDescent="0.2">
      <c r="A933" s="4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x14ac:dyDescent="0.2">
      <c r="A934" s="4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x14ac:dyDescent="0.2">
      <c r="A935" s="4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x14ac:dyDescent="0.2">
      <c r="A936" s="4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x14ac:dyDescent="0.2">
      <c r="A937" s="4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x14ac:dyDescent="0.2">
      <c r="A938" s="4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x14ac:dyDescent="0.2">
      <c r="A939" s="4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x14ac:dyDescent="0.2">
      <c r="A940" s="4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x14ac:dyDescent="0.2">
      <c r="A941" s="4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x14ac:dyDescent="0.2">
      <c r="A942" s="4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x14ac:dyDescent="0.2">
      <c r="A943" s="4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x14ac:dyDescent="0.2">
      <c r="A944" s="4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x14ac:dyDescent="0.2">
      <c r="A945" s="4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x14ac:dyDescent="0.2">
      <c r="A946" s="4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x14ac:dyDescent="0.2">
      <c r="A947" s="4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x14ac:dyDescent="0.2">
      <c r="A948" s="4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x14ac:dyDescent="0.2">
      <c r="A949" s="4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x14ac:dyDescent="0.2">
      <c r="A950" s="4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x14ac:dyDescent="0.2">
      <c r="A951" s="4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x14ac:dyDescent="0.2">
      <c r="A952" s="4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x14ac:dyDescent="0.2">
      <c r="A953" s="4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x14ac:dyDescent="0.2">
      <c r="A954" s="4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x14ac:dyDescent="0.2">
      <c r="A955" s="4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x14ac:dyDescent="0.2">
      <c r="A956" s="4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x14ac:dyDescent="0.2">
      <c r="A957" s="4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x14ac:dyDescent="0.2">
      <c r="A958" s="4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x14ac:dyDescent="0.2">
      <c r="A959" s="4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x14ac:dyDescent="0.2">
      <c r="A960" s="4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x14ac:dyDescent="0.2">
      <c r="A961" s="4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x14ac:dyDescent="0.2">
      <c r="A962" s="4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x14ac:dyDescent="0.2">
      <c r="A963" s="4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x14ac:dyDescent="0.2">
      <c r="A964" s="4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x14ac:dyDescent="0.2">
      <c r="A965" s="4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x14ac:dyDescent="0.2">
      <c r="A966" s="4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x14ac:dyDescent="0.2">
      <c r="A967" s="4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x14ac:dyDescent="0.2">
      <c r="A968" s="4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x14ac:dyDescent="0.2">
      <c r="A969" s="4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x14ac:dyDescent="0.2">
      <c r="A970" s="4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x14ac:dyDescent="0.2">
      <c r="A971" s="4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x14ac:dyDescent="0.2">
      <c r="A972" s="4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x14ac:dyDescent="0.2">
      <c r="A973" s="4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x14ac:dyDescent="0.2">
      <c r="A974" s="4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x14ac:dyDescent="0.2">
      <c r="A975" s="4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x14ac:dyDescent="0.2">
      <c r="A976" s="4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x14ac:dyDescent="0.2">
      <c r="A977" s="4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x14ac:dyDescent="0.2">
      <c r="A978" s="4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x14ac:dyDescent="0.2">
      <c r="A979" s="4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x14ac:dyDescent="0.2">
      <c r="A980" s="4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x14ac:dyDescent="0.2">
      <c r="A981" s="4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x14ac:dyDescent="0.2">
      <c r="A982" s="4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x14ac:dyDescent="0.2">
      <c r="A983" s="4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x14ac:dyDescent="0.2">
      <c r="A984" s="4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x14ac:dyDescent="0.2">
      <c r="A985" s="4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x14ac:dyDescent="0.2">
      <c r="A986" s="4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x14ac:dyDescent="0.2">
      <c r="A987" s="4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x14ac:dyDescent="0.2">
      <c r="A988" s="4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x14ac:dyDescent="0.2">
      <c r="A989" s="4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x14ac:dyDescent="0.2">
      <c r="A990" s="4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x14ac:dyDescent="0.2">
      <c r="A991" s="4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x14ac:dyDescent="0.2">
      <c r="A992" s="4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x14ac:dyDescent="0.2">
      <c r="A993" s="4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x14ac:dyDescent="0.2">
      <c r="A994" s="4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x14ac:dyDescent="0.2">
      <c r="A995" s="4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x14ac:dyDescent="0.2">
      <c r="A996" s="4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x14ac:dyDescent="0.2">
      <c r="A997" s="4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x14ac:dyDescent="0.2">
      <c r="A998" s="4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x14ac:dyDescent="0.2">
      <c r="A999" s="4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x14ac:dyDescent="0.2">
      <c r="A1000" s="4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x14ac:dyDescent="0.2">
      <c r="A1001" s="4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x14ac:dyDescent="0.2">
      <c r="A1002" s="4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x14ac:dyDescent="0.2">
      <c r="A1003" s="4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x14ac:dyDescent="0.2">
      <c r="A1004" s="4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x14ac:dyDescent="0.2">
      <c r="A1005" s="4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spans="1:26" x14ac:dyDescent="0.2">
      <c r="A1006" s="4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spans="1:26" x14ac:dyDescent="0.2">
      <c r="A1007" s="4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spans="1:26" x14ac:dyDescent="0.2">
      <c r="A1008" s="4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spans="1:26" x14ac:dyDescent="0.2">
      <c r="A1009" s="4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spans="1:26" x14ac:dyDescent="0.2">
      <c r="A1010" s="4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spans="1:26" x14ac:dyDescent="0.2">
      <c r="A1011" s="4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spans="1:26" x14ac:dyDescent="0.2">
      <c r="A1012" s="4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spans="1:26" x14ac:dyDescent="0.2">
      <c r="A1013" s="4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spans="1:26" x14ac:dyDescent="0.2">
      <c r="A1014" s="4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spans="1:26" x14ac:dyDescent="0.2">
      <c r="A1015" s="4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 spans="1:26" x14ac:dyDescent="0.2">
      <c r="A1016" s="4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</sheetData>
  <mergeCells count="10">
    <mergeCell ref="A64:A66"/>
    <mergeCell ref="A68:A73"/>
    <mergeCell ref="A79:A81"/>
    <mergeCell ref="A1:C1"/>
    <mergeCell ref="A4:A11"/>
    <mergeCell ref="A13:A24"/>
    <mergeCell ref="A26:A30"/>
    <mergeCell ref="A32:A39"/>
    <mergeCell ref="A41:A48"/>
    <mergeCell ref="A51:A61"/>
  </mergeCells>
  <hyperlinks>
    <hyperlink ref="I34" r:id="rId1" xr:uid="{00000000-0004-0000-0600-000000000000}"/>
    <hyperlink ref="I38" r:id="rId2" xr:uid="{00000000-0004-0000-0600-000001000000}"/>
    <hyperlink ref="E43" r:id="rId3" xr:uid="{00000000-0004-0000-0600-000002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16"/>
  <sheetViews>
    <sheetView workbookViewId="0"/>
  </sheetViews>
  <sheetFormatPr defaultColWidth="12.5703125" defaultRowHeight="15.75" customHeight="1" x14ac:dyDescent="0.2"/>
  <cols>
    <col min="1" max="1" width="20.7109375" customWidth="1"/>
    <col min="2" max="2" width="18" customWidth="1"/>
    <col min="3" max="3" width="25.140625" customWidth="1"/>
    <col min="5" max="5" width="26.28515625" customWidth="1"/>
    <col min="6" max="6" width="23.42578125" customWidth="1"/>
  </cols>
  <sheetData>
    <row r="1" spans="1:26" x14ac:dyDescent="0.2">
      <c r="A1" s="17" t="s">
        <v>0</v>
      </c>
      <c r="B1" s="16"/>
      <c r="C1" s="16"/>
      <c r="D1" s="1"/>
      <c r="E1" s="2" t="s">
        <v>1</v>
      </c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4"/>
      <c r="B3" s="5" t="s">
        <v>3</v>
      </c>
      <c r="C3" s="5" t="s">
        <v>4</v>
      </c>
      <c r="D3" s="6" t="s">
        <v>221</v>
      </c>
      <c r="E3" s="5" t="s">
        <v>6</v>
      </c>
      <c r="F3" s="5" t="s">
        <v>7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18" t="s">
        <v>8</v>
      </c>
      <c r="B4" s="8" t="s">
        <v>9</v>
      </c>
      <c r="C4" s="8" t="s">
        <v>10</v>
      </c>
      <c r="D4" s="8">
        <v>400</v>
      </c>
      <c r="E4" s="8" t="s">
        <v>14</v>
      </c>
      <c r="F4" s="9" t="s">
        <v>222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2">
      <c r="A5" s="16"/>
      <c r="B5" s="8" t="s">
        <v>12</v>
      </c>
      <c r="C5" s="8" t="s">
        <v>13</v>
      </c>
      <c r="D5" s="8">
        <v>400</v>
      </c>
      <c r="E5" s="8" t="s">
        <v>14</v>
      </c>
      <c r="F5" s="9" t="s">
        <v>15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">
      <c r="A6" s="16"/>
      <c r="B6" s="8" t="s">
        <v>16</v>
      </c>
      <c r="C6" s="8" t="s">
        <v>13</v>
      </c>
      <c r="D6" s="8">
        <v>800</v>
      </c>
      <c r="E6" s="8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">
      <c r="A7" s="16"/>
      <c r="B7" s="8" t="s">
        <v>17</v>
      </c>
      <c r="C7" s="8" t="s">
        <v>13</v>
      </c>
      <c r="D7" s="8">
        <v>800</v>
      </c>
      <c r="E7" s="8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2">
      <c r="A8" s="16"/>
      <c r="B8" s="8" t="s">
        <v>18</v>
      </c>
      <c r="C8" s="8" t="s">
        <v>13</v>
      </c>
      <c r="D8" s="8">
        <v>1300</v>
      </c>
      <c r="E8" s="8" t="s">
        <v>19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">
      <c r="A9" s="16"/>
      <c r="B9" s="8" t="s">
        <v>20</v>
      </c>
      <c r="C9" s="10"/>
      <c r="D9" s="8" t="s">
        <v>21</v>
      </c>
      <c r="E9" s="8"/>
      <c r="F9" s="9"/>
      <c r="G9" s="8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">
      <c r="A10" s="16"/>
      <c r="B10" s="8" t="s">
        <v>22</v>
      </c>
      <c r="C10" s="10"/>
      <c r="D10" s="8" t="s">
        <v>23</v>
      </c>
      <c r="E10" s="8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">
      <c r="A11" s="16"/>
      <c r="B11" s="8" t="s">
        <v>24</v>
      </c>
      <c r="C11" s="10"/>
      <c r="D11" s="8" t="s">
        <v>25</v>
      </c>
      <c r="E11" s="8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">
      <c r="A12" s="4"/>
      <c r="B12" s="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">
      <c r="A13" s="15" t="s">
        <v>26</v>
      </c>
      <c r="B13" s="8" t="s">
        <v>27</v>
      </c>
      <c r="C13" s="10"/>
      <c r="D13" s="8">
        <v>2.8</v>
      </c>
      <c r="E13" s="8" t="s">
        <v>28</v>
      </c>
      <c r="F13" s="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">
      <c r="A14" s="16"/>
      <c r="B14" s="8" t="s">
        <v>29</v>
      </c>
      <c r="C14" s="8" t="s">
        <v>30</v>
      </c>
      <c r="D14" s="8">
        <v>279.04000000000002</v>
      </c>
      <c r="E14" s="8" t="s">
        <v>31</v>
      </c>
      <c r="F14" s="8" t="s">
        <v>32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">
      <c r="A15" s="16"/>
      <c r="B15" s="8" t="s">
        <v>33</v>
      </c>
      <c r="C15" s="8" t="s">
        <v>34</v>
      </c>
      <c r="D15" s="8">
        <v>8977.92</v>
      </c>
      <c r="E15" s="8"/>
      <c r="F15" s="8" t="s">
        <v>32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">
      <c r="A16" s="16"/>
      <c r="B16" s="9" t="s">
        <v>184</v>
      </c>
      <c r="C16" s="8" t="s">
        <v>36</v>
      </c>
      <c r="D16" s="10">
        <f>D4/(D14)</f>
        <v>1.4334862385321099</v>
      </c>
      <c r="E16" s="8"/>
      <c r="F16" s="8" t="s">
        <v>37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">
      <c r="A17" s="16"/>
      <c r="B17" s="9" t="s">
        <v>43</v>
      </c>
      <c r="C17" s="8" t="s">
        <v>34</v>
      </c>
      <c r="D17" s="8">
        <v>3955.5601999999999</v>
      </c>
      <c r="E17" s="8"/>
      <c r="F17" s="8" t="s">
        <v>32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">
      <c r="A18" s="16"/>
      <c r="B18" s="8" t="s">
        <v>44</v>
      </c>
      <c r="C18" s="8" t="s">
        <v>45</v>
      </c>
      <c r="D18" s="8">
        <v>0.11609999999999999</v>
      </c>
      <c r="E18" s="8"/>
      <c r="F18" s="8" t="s">
        <v>32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">
      <c r="A19" s="16"/>
      <c r="B19" s="8" t="s">
        <v>46</v>
      </c>
      <c r="C19" s="8" t="s">
        <v>47</v>
      </c>
      <c r="D19" s="8">
        <f>D16/(D17*D18)*12^2</f>
        <v>0.44948561966942774</v>
      </c>
      <c r="E19" s="8"/>
      <c r="F19" s="8"/>
      <c r="G19" s="8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">
      <c r="A20" s="16"/>
      <c r="B20" s="8" t="s">
        <v>48</v>
      </c>
      <c r="C20" s="8" t="s">
        <v>49</v>
      </c>
      <c r="D20" s="8">
        <f>SQRT(D19/PI())</f>
        <v>0.37825350816380565</v>
      </c>
      <c r="E20" s="8"/>
      <c r="F20" s="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">
      <c r="A21" s="16"/>
      <c r="B21" s="8" t="s">
        <v>51</v>
      </c>
      <c r="C21" s="10"/>
      <c r="D21" s="8">
        <v>4.7104999999999997</v>
      </c>
      <c r="E21" s="8" t="s">
        <v>31</v>
      </c>
      <c r="F21" s="8" t="s">
        <v>32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">
      <c r="A22" s="16"/>
      <c r="B22" s="9" t="s">
        <v>52</v>
      </c>
      <c r="C22" s="8" t="s">
        <v>47</v>
      </c>
      <c r="D22" s="8">
        <f>D19*D21</f>
        <v>2.1173020114528391</v>
      </c>
      <c r="E22" s="8"/>
      <c r="F22" s="8" t="s">
        <v>53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">
      <c r="A23" s="16"/>
      <c r="B23" s="9" t="s">
        <v>54</v>
      </c>
      <c r="C23" s="8" t="s">
        <v>49</v>
      </c>
      <c r="D23" s="8">
        <f>SQRT(D22/PI())</f>
        <v>0.82094954916990137</v>
      </c>
      <c r="E23" s="8"/>
      <c r="F23" s="8"/>
      <c r="G23" s="8"/>
      <c r="H23" s="10"/>
      <c r="I23" s="10"/>
      <c r="J23" s="8" t="s">
        <v>55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">
      <c r="A24" s="16"/>
      <c r="B24" s="8" t="s">
        <v>56</v>
      </c>
      <c r="C24" s="8" t="s">
        <v>57</v>
      </c>
      <c r="D24" s="8">
        <v>5928.1532999999999</v>
      </c>
      <c r="E24" s="8" t="s">
        <v>19</v>
      </c>
      <c r="F24" s="8" t="s">
        <v>32</v>
      </c>
      <c r="G24" s="10"/>
      <c r="H24" s="10"/>
      <c r="I24" s="10"/>
      <c r="J24" s="8" t="s">
        <v>58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">
      <c r="A25" s="4"/>
      <c r="B25" s="9"/>
      <c r="C25" s="10"/>
      <c r="D25" s="10"/>
      <c r="E25" s="10"/>
      <c r="F25" s="10"/>
      <c r="G25" s="10"/>
      <c r="H25" s="10"/>
      <c r="I25" s="10"/>
      <c r="J25" s="8" t="s">
        <v>59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">
      <c r="A26" s="15" t="s">
        <v>60</v>
      </c>
      <c r="B26" s="8" t="s">
        <v>61</v>
      </c>
      <c r="C26" s="8" t="s">
        <v>30</v>
      </c>
      <c r="D26" s="8">
        <v>7</v>
      </c>
      <c r="E26" s="8" t="s">
        <v>62</v>
      </c>
      <c r="F26" s="8"/>
      <c r="G26" s="10"/>
      <c r="H26" s="10"/>
      <c r="I26" s="10"/>
      <c r="J26" s="8" t="s">
        <v>59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">
      <c r="A27" s="16"/>
      <c r="B27" s="8" t="s">
        <v>63</v>
      </c>
      <c r="C27" s="8" t="s">
        <v>64</v>
      </c>
      <c r="D27" s="8">
        <f>D26*D16</f>
        <v>10.034403669724769</v>
      </c>
      <c r="E27" s="8" t="s">
        <v>65</v>
      </c>
      <c r="F27" s="8" t="s">
        <v>66</v>
      </c>
      <c r="G27" s="10"/>
      <c r="H27" s="10"/>
      <c r="I27" s="10"/>
      <c r="J27" s="8" t="s">
        <v>59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">
      <c r="A28" s="16"/>
      <c r="B28" s="8" t="s">
        <v>67</v>
      </c>
      <c r="C28" s="10"/>
      <c r="D28" s="8">
        <v>1.5</v>
      </c>
      <c r="E28" s="8"/>
      <c r="F28" s="8" t="s">
        <v>68</v>
      </c>
      <c r="G28" s="8" t="s">
        <v>69</v>
      </c>
      <c r="H28" s="10"/>
      <c r="I28" s="10"/>
      <c r="J28" s="8" t="s">
        <v>59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">
      <c r="A29" s="16"/>
      <c r="B29" s="8" t="s">
        <v>70</v>
      </c>
      <c r="C29" s="8" t="s">
        <v>49</v>
      </c>
      <c r="D29" s="8">
        <v>4</v>
      </c>
      <c r="E29" s="8" t="s">
        <v>19</v>
      </c>
      <c r="F29" s="8" t="s">
        <v>71</v>
      </c>
      <c r="G29" s="10"/>
      <c r="H29" s="8" t="s">
        <v>72</v>
      </c>
      <c r="I29" s="10">
        <f>D29/2</f>
        <v>2</v>
      </c>
      <c r="J29" s="8" t="s">
        <v>59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">
      <c r="A30" s="16"/>
      <c r="B30" s="8" t="s">
        <v>73</v>
      </c>
      <c r="C30" s="8" t="s">
        <v>74</v>
      </c>
      <c r="D30" s="8">
        <f>(D29/12/2)^2*PI()</f>
        <v>8.7266462599716474E-2</v>
      </c>
      <c r="E30" s="8"/>
      <c r="F30" s="8"/>
      <c r="G30" s="10"/>
      <c r="H30" s="8" t="s">
        <v>47</v>
      </c>
      <c r="I30" s="10">
        <f>(PI()*(D29^2))/4</f>
        <v>12.566370614359172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">
      <c r="A31" s="4"/>
      <c r="B31" s="8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">
      <c r="A32" s="15" t="s">
        <v>22</v>
      </c>
      <c r="B32" s="8" t="s">
        <v>75</v>
      </c>
      <c r="C32" s="8" t="s">
        <v>64</v>
      </c>
      <c r="D32" s="10">
        <f>D41*D13</f>
        <v>7.3937711250603568</v>
      </c>
      <c r="E32" s="8" t="s">
        <v>76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">
      <c r="A33" s="16"/>
      <c r="B33" s="8" t="s">
        <v>77</v>
      </c>
      <c r="C33" s="8" t="s">
        <v>78</v>
      </c>
      <c r="D33" s="8">
        <v>90.19</v>
      </c>
      <c r="E33" s="8"/>
      <c r="F33" s="8" t="s">
        <v>79</v>
      </c>
      <c r="G33" s="8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">
      <c r="A34" s="16"/>
      <c r="B34" s="8" t="s">
        <v>80</v>
      </c>
      <c r="C34" s="8" t="s">
        <v>45</v>
      </c>
      <c r="D34" s="8">
        <v>71.230303000000006</v>
      </c>
      <c r="E34" s="8"/>
      <c r="F34" s="8" t="s">
        <v>81</v>
      </c>
      <c r="G34" s="10"/>
      <c r="H34" s="10"/>
      <c r="I34" s="11" t="s">
        <v>82</v>
      </c>
      <c r="J34" s="8" t="s">
        <v>83</v>
      </c>
      <c r="K34" s="8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">
      <c r="A35" s="16"/>
      <c r="B35" s="8" t="s">
        <v>84</v>
      </c>
      <c r="C35" s="8" t="s">
        <v>85</v>
      </c>
      <c r="D35" s="10">
        <f>D32/D34</f>
        <v>0.10380092199046741</v>
      </c>
      <c r="E35" s="8" t="s">
        <v>86</v>
      </c>
      <c r="F35" s="10"/>
      <c r="G35" s="10"/>
      <c r="H35" s="10"/>
      <c r="I35" s="8" t="s">
        <v>87</v>
      </c>
      <c r="J35" s="8">
        <v>40000</v>
      </c>
      <c r="K35" s="8" t="s">
        <v>13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">
      <c r="A36" s="16"/>
      <c r="B36" s="8" t="s">
        <v>88</v>
      </c>
      <c r="C36" s="8" t="s">
        <v>89</v>
      </c>
      <c r="D36" s="10">
        <f>D35/(D30)</f>
        <v>1.1894709479240957</v>
      </c>
      <c r="E36" s="8" t="s">
        <v>90</v>
      </c>
      <c r="F36" s="10"/>
      <c r="G36" s="10"/>
      <c r="H36" s="10"/>
      <c r="I36" s="8" t="s">
        <v>80</v>
      </c>
      <c r="J36" s="12">
        <f>0.0975*12^3</f>
        <v>168.48000000000002</v>
      </c>
      <c r="K36" s="8" t="s">
        <v>45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">
      <c r="A37" s="16"/>
      <c r="B37" s="8" t="s">
        <v>91</v>
      </c>
      <c r="C37" s="8" t="s">
        <v>13</v>
      </c>
      <c r="D37" s="10">
        <f>J35/D28</f>
        <v>26666.666666666668</v>
      </c>
      <c r="E37" s="8" t="s">
        <v>92</v>
      </c>
      <c r="F37" s="8" t="s">
        <v>93</v>
      </c>
      <c r="G37" s="10"/>
      <c r="H37" s="10"/>
      <c r="I37" s="8"/>
      <c r="J37" s="8"/>
      <c r="K37" s="8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">
      <c r="A38" s="16"/>
      <c r="B38" s="8" t="s">
        <v>94</v>
      </c>
      <c r="C38" s="8" t="s">
        <v>49</v>
      </c>
      <c r="D38" s="10">
        <f>D6*(D29/2)/D37</f>
        <v>0.06</v>
      </c>
      <c r="E38" s="8" t="s">
        <v>95</v>
      </c>
      <c r="F38" s="8" t="s">
        <v>96</v>
      </c>
      <c r="G38" s="8"/>
      <c r="H38" s="10"/>
      <c r="I38" s="13" t="s">
        <v>97</v>
      </c>
      <c r="J38" s="8">
        <v>304</v>
      </c>
      <c r="K38" s="8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">
      <c r="A39" s="16"/>
      <c r="B39" s="8" t="s">
        <v>98</v>
      </c>
      <c r="C39" s="8" t="s">
        <v>64</v>
      </c>
      <c r="D39" s="10">
        <f>(PI()*(D29/2+D38)^2- PI()*(D29/2)^2)/144*D36*J36</f>
        <v>1.0650423016204955</v>
      </c>
      <c r="E39" s="8" t="s">
        <v>99</v>
      </c>
      <c r="F39" s="10"/>
      <c r="G39" s="10"/>
      <c r="H39" s="10"/>
      <c r="I39" s="8" t="s">
        <v>87</v>
      </c>
      <c r="J39" s="8"/>
      <c r="K39" s="8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">
      <c r="A40" s="4"/>
      <c r="B40" s="10"/>
      <c r="C40" s="10"/>
      <c r="D40" s="10"/>
      <c r="E40" s="10"/>
      <c r="F40" s="10"/>
      <c r="G40" s="10"/>
      <c r="H40" s="10"/>
      <c r="I40" s="8" t="s">
        <v>80</v>
      </c>
      <c r="J40" s="8">
        <v>494.20800000000003</v>
      </c>
      <c r="K40" s="8" t="s">
        <v>45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">
      <c r="A41" s="15" t="s">
        <v>20</v>
      </c>
      <c r="B41" s="8" t="s">
        <v>100</v>
      </c>
      <c r="C41" s="8" t="s">
        <v>64</v>
      </c>
      <c r="D41" s="10">
        <f>D27/(D13+1)*1</f>
        <v>2.6406325446644132</v>
      </c>
      <c r="E41" s="8" t="s">
        <v>101</v>
      </c>
      <c r="F41" s="10"/>
      <c r="G41" s="10"/>
      <c r="H41" s="10"/>
      <c r="I41" s="8" t="s">
        <v>102</v>
      </c>
      <c r="J41" s="8" t="s">
        <v>103</v>
      </c>
      <c r="K41" s="8" t="s">
        <v>57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">
      <c r="A42" s="16"/>
      <c r="B42" s="8" t="s">
        <v>77</v>
      </c>
      <c r="C42" s="8" t="s">
        <v>78</v>
      </c>
      <c r="D42" s="8">
        <v>112</v>
      </c>
      <c r="E42" s="8"/>
      <c r="F42" s="8" t="s">
        <v>104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">
      <c r="A43" s="16"/>
      <c r="B43" s="8" t="s">
        <v>80</v>
      </c>
      <c r="C43" s="8" t="s">
        <v>45</v>
      </c>
      <c r="D43" s="8">
        <f>26.48*16.04/16.02</f>
        <v>26.513058676654182</v>
      </c>
      <c r="E43" s="13" t="s">
        <v>223</v>
      </c>
      <c r="F43" s="8" t="s">
        <v>105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">
      <c r="A44" s="16"/>
      <c r="B44" s="8" t="s">
        <v>84</v>
      </c>
      <c r="C44" s="8" t="s">
        <v>85</v>
      </c>
      <c r="D44" s="10">
        <f>D41/D43</f>
        <v>9.9597431472121953E-2</v>
      </c>
      <c r="E44" s="8" t="s">
        <v>106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">
      <c r="A45" s="16"/>
      <c r="B45" s="8" t="s">
        <v>88</v>
      </c>
      <c r="C45" s="8" t="s">
        <v>89</v>
      </c>
      <c r="D45" s="10">
        <f>D44/D30</f>
        <v>1.1413024947392052</v>
      </c>
      <c r="E45" s="8" t="s">
        <v>107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">
      <c r="A46" s="16"/>
      <c r="B46" s="8" t="s">
        <v>91</v>
      </c>
      <c r="C46" s="8" t="s">
        <v>13</v>
      </c>
      <c r="D46" s="10">
        <f>J35/D28</f>
        <v>26666.666666666668</v>
      </c>
      <c r="E46" s="8" t="s">
        <v>92</v>
      </c>
      <c r="F46" s="8" t="s">
        <v>108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">
      <c r="A47" s="16"/>
      <c r="B47" s="8" t="s">
        <v>94</v>
      </c>
      <c r="C47" s="8" t="s">
        <v>49</v>
      </c>
      <c r="D47" s="10">
        <f>(D7*(D29/2))/D46</f>
        <v>0.06</v>
      </c>
      <c r="E47" s="8" t="s">
        <v>95</v>
      </c>
      <c r="F47" s="8" t="s">
        <v>96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">
      <c r="A48" s="16"/>
      <c r="B48" s="8" t="s">
        <v>98</v>
      </c>
      <c r="C48" s="8" t="s">
        <v>64</v>
      </c>
      <c r="D48" s="10">
        <f>(PI()*(D29/2+D47)^2- PI()*(D29/2)^2)/144*D45*J36</f>
        <v>1.0219126729943675</v>
      </c>
      <c r="E48" s="8" t="s">
        <v>99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">
      <c r="A49" s="4"/>
      <c r="B49" s="8"/>
      <c r="C49" s="8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">
      <c r="A50" s="4"/>
      <c r="B50" s="14" t="s">
        <v>24</v>
      </c>
      <c r="C50" s="8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">
      <c r="A51" s="15" t="s">
        <v>24</v>
      </c>
      <c r="B51" s="8" t="s">
        <v>109</v>
      </c>
      <c r="C51" s="8" t="s">
        <v>64</v>
      </c>
      <c r="D51" s="10">
        <f>D54*D57</f>
        <v>0.25326178597045917</v>
      </c>
      <c r="E51" s="8" t="s">
        <v>110</v>
      </c>
      <c r="F51" s="8" t="s">
        <v>111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">
      <c r="A52" s="16"/>
      <c r="B52" s="8" t="s">
        <v>77</v>
      </c>
      <c r="C52" s="8" t="s">
        <v>78</v>
      </c>
      <c r="D52" s="8">
        <v>293.14999999999998</v>
      </c>
      <c r="E52" s="8"/>
      <c r="F52" s="8" t="s">
        <v>112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">
      <c r="A53" s="16"/>
      <c r="B53" s="8" t="s">
        <v>113</v>
      </c>
      <c r="C53" s="8" t="s">
        <v>13</v>
      </c>
      <c r="D53" s="8">
        <v>900</v>
      </c>
      <c r="E53" s="8" t="s">
        <v>19</v>
      </c>
      <c r="F53" s="8" t="s">
        <v>114</v>
      </c>
      <c r="G53" s="10"/>
      <c r="H53" s="10"/>
      <c r="I53" s="10"/>
      <c r="J53" s="10"/>
      <c r="K53" s="10"/>
      <c r="L53" s="8" t="s">
        <v>115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">
      <c r="A54" s="16"/>
      <c r="B54" s="8" t="s">
        <v>116</v>
      </c>
      <c r="C54" s="8" t="s">
        <v>45</v>
      </c>
      <c r="D54" s="8">
        <v>1.0105</v>
      </c>
      <c r="E54" s="8" t="s">
        <v>19</v>
      </c>
      <c r="F54" s="8" t="s">
        <v>117</v>
      </c>
      <c r="G54" s="10"/>
      <c r="H54" s="10"/>
      <c r="I54" s="8" t="s">
        <v>118</v>
      </c>
      <c r="J54" s="8">
        <f>(14*16.04*0.00220462*453.59)/(10.731577089016 +D52*1.8)</f>
        <v>0.41708377015047426</v>
      </c>
      <c r="K54" s="8" t="s">
        <v>119</v>
      </c>
      <c r="L54" s="8">
        <v>1.1143391000000001E-2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2">
      <c r="A55" s="16"/>
      <c r="B55" s="8" t="s">
        <v>120</v>
      </c>
      <c r="C55" s="8" t="s">
        <v>45</v>
      </c>
      <c r="D55" s="8">
        <v>0.61792999999999998</v>
      </c>
      <c r="E55" s="8" t="s">
        <v>19</v>
      </c>
      <c r="F55" s="8" t="s">
        <v>121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">
      <c r="A56" s="16"/>
      <c r="B56" s="8" t="s">
        <v>122</v>
      </c>
      <c r="C56" s="8" t="s">
        <v>45</v>
      </c>
      <c r="D56" s="8">
        <v>0.48372999999999999</v>
      </c>
      <c r="E56" s="8" t="s">
        <v>19</v>
      </c>
      <c r="F56" s="8" t="s">
        <v>123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">
      <c r="A57" s="16"/>
      <c r="B57" s="8" t="s">
        <v>84</v>
      </c>
      <c r="C57" s="8" t="s">
        <v>85</v>
      </c>
      <c r="D57" s="10">
        <f>(D44+D35)*D56/(D54-D55)</f>
        <v>0.250630169193923</v>
      </c>
      <c r="E57" s="8" t="s">
        <v>124</v>
      </c>
      <c r="F57" s="8" t="s">
        <v>125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">
      <c r="A58" s="16"/>
      <c r="B58" s="8" t="s">
        <v>88</v>
      </c>
      <c r="C58" s="8" t="s">
        <v>89</v>
      </c>
      <c r="D58" s="10">
        <f>D57/D30</f>
        <v>2.8720101826923061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2">
      <c r="A59" s="16"/>
      <c r="B59" s="8" t="s">
        <v>126</v>
      </c>
      <c r="C59" s="8" t="s">
        <v>13</v>
      </c>
      <c r="D59" s="10">
        <f>J35/D28</f>
        <v>26666.666666666668</v>
      </c>
      <c r="E59" s="8" t="s">
        <v>92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">
      <c r="A60" s="16"/>
      <c r="B60" s="8" t="s">
        <v>94</v>
      </c>
      <c r="C60" s="8" t="s">
        <v>49</v>
      </c>
      <c r="D60" s="8">
        <f>D8*(D29/2)/D59</f>
        <v>9.7499999999999989E-2</v>
      </c>
      <c r="E60" s="8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">
      <c r="A61" s="16"/>
      <c r="B61" s="8" t="s">
        <v>98</v>
      </c>
      <c r="C61" s="8" t="s">
        <v>64</v>
      </c>
      <c r="D61" s="8">
        <f>(PI()*(D29/2+D60)^2- PI()*(D29/2)^2)/144*D58*J36</f>
        <v>4.2174047976080375</v>
      </c>
      <c r="E61" s="9" t="s">
        <v>99</v>
      </c>
      <c r="F61" s="8" t="s">
        <v>127</v>
      </c>
      <c r="G61" s="8" t="s">
        <v>128</v>
      </c>
      <c r="H61" s="8" t="s">
        <v>129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">
      <c r="A62" s="4"/>
      <c r="B62" s="10"/>
      <c r="C62" s="10"/>
      <c r="D62" s="8"/>
      <c r="E62" s="8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">
      <c r="A63" s="4"/>
      <c r="B63" s="14" t="s">
        <v>130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2">
      <c r="A64" s="15" t="s">
        <v>130</v>
      </c>
      <c r="B64" s="8" t="s">
        <v>84</v>
      </c>
      <c r="C64" s="8" t="s">
        <v>85</v>
      </c>
      <c r="D64" s="10">
        <f>D65*((D30))</f>
        <v>8.7266462599716474E-2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">
      <c r="A65" s="16"/>
      <c r="B65" s="8" t="s">
        <v>88</v>
      </c>
      <c r="C65" s="8" t="s">
        <v>89</v>
      </c>
      <c r="D65" s="8">
        <v>1</v>
      </c>
      <c r="E65" s="8" t="s">
        <v>131</v>
      </c>
      <c r="F65" s="8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">
      <c r="A66" s="16"/>
      <c r="B66" s="8" t="s">
        <v>132</v>
      </c>
      <c r="C66" s="8" t="s">
        <v>64</v>
      </c>
      <c r="D66" s="10">
        <f>D64*0.1*J40</f>
        <v>4.3127783948480687</v>
      </c>
      <c r="E66" s="8" t="s">
        <v>133</v>
      </c>
      <c r="F66" s="8" t="s">
        <v>134</v>
      </c>
      <c r="G66" s="8" t="s">
        <v>135</v>
      </c>
      <c r="H66" s="8" t="s">
        <v>136</v>
      </c>
      <c r="I66" s="8" t="s">
        <v>137</v>
      </c>
      <c r="J66" s="8" t="s">
        <v>138</v>
      </c>
      <c r="K66" s="8" t="s">
        <v>139</v>
      </c>
      <c r="L66" s="8" t="s">
        <v>140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">
      <c r="A67" s="4"/>
      <c r="B67" s="8"/>
      <c r="C67" s="10"/>
      <c r="D67" s="10"/>
      <c r="E67" s="10"/>
      <c r="F67" s="10"/>
      <c r="G67" s="10"/>
      <c r="H67" s="10"/>
      <c r="I67" s="10"/>
      <c r="J67" s="8" t="s">
        <v>141</v>
      </c>
      <c r="K67" s="8" t="s">
        <v>142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">
      <c r="A68" s="15" t="s">
        <v>143</v>
      </c>
      <c r="B68" s="8" t="s">
        <v>144</v>
      </c>
      <c r="C68" s="8" t="s">
        <v>89</v>
      </c>
      <c r="D68" s="8">
        <f>15/12</f>
        <v>1.25</v>
      </c>
      <c r="E68" s="8" t="s">
        <v>145</v>
      </c>
      <c r="F68" s="10"/>
      <c r="G68" s="10"/>
      <c r="H68" s="10"/>
      <c r="I68" s="10"/>
      <c r="J68" s="10"/>
      <c r="K68" s="8" t="s">
        <v>146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">
      <c r="A69" s="16"/>
      <c r="B69" s="8" t="s">
        <v>147</v>
      </c>
      <c r="C69" s="8" t="s">
        <v>89</v>
      </c>
      <c r="D69" s="8">
        <f>10/12</f>
        <v>0.83333333333333337</v>
      </c>
      <c r="E69" s="8" t="s">
        <v>145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">
      <c r="A70" s="16"/>
      <c r="B70" s="8" t="s">
        <v>148</v>
      </c>
      <c r="C70" s="8" t="s">
        <v>89</v>
      </c>
      <c r="D70" s="10">
        <f>D69+D68+D65+D58+D45+D36</f>
        <v>8.2861169586889396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">
      <c r="A71" s="16"/>
      <c r="B71" s="8" t="s">
        <v>149</v>
      </c>
      <c r="C71" s="8" t="s">
        <v>64</v>
      </c>
      <c r="D71" s="10">
        <f>1.40625+0.9375+2.2+1</f>
        <v>5.5437500000000002</v>
      </c>
      <c r="E71" s="8" t="s">
        <v>150</v>
      </c>
      <c r="F71" s="8" t="s">
        <v>151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">
      <c r="A72" s="16"/>
      <c r="B72" s="8" t="s">
        <v>152</v>
      </c>
      <c r="C72" s="8" t="s">
        <v>64</v>
      </c>
      <c r="D72" s="10">
        <f>D30*D60*J36+D30*0.05*J36*4</f>
        <v>4.3740394515930694</v>
      </c>
      <c r="E72" s="8" t="s">
        <v>153</v>
      </c>
      <c r="F72" s="8" t="s">
        <v>154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">
      <c r="A73" s="16"/>
      <c r="B73" s="8" t="s">
        <v>155</v>
      </c>
      <c r="C73" s="8" t="s">
        <v>64</v>
      </c>
      <c r="D73" s="10">
        <f>D71+D66+5+D48+D39+D27+D72+C86</f>
        <v>51.35192649078077</v>
      </c>
      <c r="E73" s="8" t="s">
        <v>156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">
      <c r="A74" s="6"/>
      <c r="B74" s="8" t="s">
        <v>157</v>
      </c>
      <c r="C74" s="8"/>
      <c r="D74" s="10">
        <f>D27</f>
        <v>10.034403669724769</v>
      </c>
      <c r="E74" s="8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">
      <c r="A75" s="6"/>
      <c r="B75" s="8" t="s">
        <v>158</v>
      </c>
      <c r="C75" s="8"/>
      <c r="D75" s="10">
        <f>D73-D74</f>
        <v>41.317522821056002</v>
      </c>
      <c r="E75" s="8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">
      <c r="A76" s="6"/>
      <c r="B76" s="8" t="s">
        <v>159</v>
      </c>
      <c r="C76" s="8"/>
      <c r="D76" s="10">
        <f>1+D74/D75</f>
        <v>1.2428607279575603</v>
      </c>
      <c r="E76" s="8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">
      <c r="A77" s="6"/>
      <c r="B77" s="8" t="s">
        <v>160</v>
      </c>
      <c r="C77" s="8"/>
      <c r="D77" s="10">
        <f>D15*LN(D76)</f>
        <v>1951.9413104750531</v>
      </c>
      <c r="E77" s="8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2">
      <c r="A78" s="4"/>
      <c r="B78" s="8"/>
      <c r="C78" s="10"/>
      <c r="D78" s="8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2">
      <c r="A79" s="15" t="s">
        <v>161</v>
      </c>
      <c r="B79" s="8" t="s">
        <v>162</v>
      </c>
      <c r="C79" s="10"/>
      <c r="D79" s="8" t="s">
        <v>111</v>
      </c>
      <c r="E79" s="8" t="s">
        <v>163</v>
      </c>
      <c r="F79" s="8" t="s">
        <v>164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2">
      <c r="A80" s="16"/>
      <c r="B80" s="8" t="s">
        <v>165</v>
      </c>
      <c r="C80" s="8"/>
      <c r="D80" s="8">
        <f>D4/D73</f>
        <v>7.7893864424309793</v>
      </c>
      <c r="E80" s="8" t="s">
        <v>166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">
      <c r="A81" s="16"/>
      <c r="B81" s="8" t="s">
        <v>167</v>
      </c>
      <c r="C81" s="10"/>
      <c r="D81" s="8" t="s">
        <v>111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">
      <c r="A82" s="4"/>
      <c r="B82" s="8" t="s">
        <v>168</v>
      </c>
      <c r="C82" s="8"/>
      <c r="D82" s="10">
        <f>D70*12/D29</f>
        <v>24.858350876066819</v>
      </c>
      <c r="E82" s="8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">
      <c r="A83" s="6"/>
      <c r="B83" s="8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2">
      <c r="A84" s="6" t="s">
        <v>169</v>
      </c>
      <c r="B84" s="8" t="s">
        <v>170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">
      <c r="A85" s="4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">
      <c r="A86" s="4"/>
      <c r="B86" s="8" t="s">
        <v>171</v>
      </c>
      <c r="C86" s="8">
        <v>20</v>
      </c>
      <c r="D86" s="8" t="s">
        <v>145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">
      <c r="A87" s="4"/>
      <c r="B87" s="8" t="s">
        <v>172</v>
      </c>
      <c r="C87" s="8" t="s">
        <v>173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">
      <c r="A88" s="4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">
      <c r="A89" s="4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">
      <c r="A90" s="4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">
      <c r="A91" s="4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">
      <c r="A92" s="4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2">
      <c r="A93" s="4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2">
      <c r="A94" s="4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2">
      <c r="A95" s="4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2">
      <c r="A96" s="4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2">
      <c r="A97" s="4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2">
      <c r="A98" s="4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2">
      <c r="A99" s="4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2">
      <c r="A100" s="4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2">
      <c r="A101" s="4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x14ac:dyDescent="0.2">
      <c r="A102" s="4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x14ac:dyDescent="0.2">
      <c r="A103" s="4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x14ac:dyDescent="0.2">
      <c r="A104" s="4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x14ac:dyDescent="0.2">
      <c r="A105" s="4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x14ac:dyDescent="0.2">
      <c r="A106" s="4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x14ac:dyDescent="0.2">
      <c r="A107" s="4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x14ac:dyDescent="0.2">
      <c r="A108" s="4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x14ac:dyDescent="0.2">
      <c r="A109" s="4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x14ac:dyDescent="0.2">
      <c r="A110" s="4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x14ac:dyDescent="0.2">
      <c r="A111" s="4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x14ac:dyDescent="0.2">
      <c r="A112" s="4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x14ac:dyDescent="0.2">
      <c r="A113" s="4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x14ac:dyDescent="0.2">
      <c r="A114" s="4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x14ac:dyDescent="0.2">
      <c r="A115" s="4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x14ac:dyDescent="0.2">
      <c r="A116" s="4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x14ac:dyDescent="0.2">
      <c r="A117" s="4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x14ac:dyDescent="0.2">
      <c r="A118" s="4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x14ac:dyDescent="0.2">
      <c r="A119" s="4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x14ac:dyDescent="0.2">
      <c r="A120" s="4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x14ac:dyDescent="0.2">
      <c r="A121" s="4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x14ac:dyDescent="0.2">
      <c r="A122" s="4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x14ac:dyDescent="0.2">
      <c r="A123" s="4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x14ac:dyDescent="0.2">
      <c r="A124" s="4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x14ac:dyDescent="0.2">
      <c r="A125" s="4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x14ac:dyDescent="0.2">
      <c r="A126" s="4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x14ac:dyDescent="0.2">
      <c r="A127" s="4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x14ac:dyDescent="0.2">
      <c r="A128" s="4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x14ac:dyDescent="0.2">
      <c r="A129" s="4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x14ac:dyDescent="0.2">
      <c r="A130" s="4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x14ac:dyDescent="0.2">
      <c r="A131" s="4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x14ac:dyDescent="0.2">
      <c r="A132" s="4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x14ac:dyDescent="0.2">
      <c r="A133" s="4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x14ac:dyDescent="0.2">
      <c r="A134" s="4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x14ac:dyDescent="0.2">
      <c r="A135" s="4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x14ac:dyDescent="0.2">
      <c r="A136" s="4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x14ac:dyDescent="0.2">
      <c r="A137" s="4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x14ac:dyDescent="0.2">
      <c r="A138" s="4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x14ac:dyDescent="0.2">
      <c r="A139" s="4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x14ac:dyDescent="0.2">
      <c r="A140" s="4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x14ac:dyDescent="0.2">
      <c r="A141" s="4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x14ac:dyDescent="0.2">
      <c r="A142" s="4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x14ac:dyDescent="0.2">
      <c r="A143" s="4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x14ac:dyDescent="0.2">
      <c r="A144" s="4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x14ac:dyDescent="0.2">
      <c r="A145" s="4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x14ac:dyDescent="0.2">
      <c r="A146" s="4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x14ac:dyDescent="0.2">
      <c r="A147" s="4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x14ac:dyDescent="0.2">
      <c r="A148" s="4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x14ac:dyDescent="0.2">
      <c r="A149" s="4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x14ac:dyDescent="0.2">
      <c r="A150" s="4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x14ac:dyDescent="0.2">
      <c r="A151" s="4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x14ac:dyDescent="0.2">
      <c r="A152" s="4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x14ac:dyDescent="0.2">
      <c r="A153" s="4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x14ac:dyDescent="0.2">
      <c r="A154" s="4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x14ac:dyDescent="0.2">
      <c r="A155" s="4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x14ac:dyDescent="0.2">
      <c r="A156" s="4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x14ac:dyDescent="0.2">
      <c r="A157" s="4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x14ac:dyDescent="0.2">
      <c r="A158" s="4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x14ac:dyDescent="0.2">
      <c r="A159" s="4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x14ac:dyDescent="0.2">
      <c r="A160" s="4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x14ac:dyDescent="0.2">
      <c r="A161" s="4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x14ac:dyDescent="0.2">
      <c r="A162" s="4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x14ac:dyDescent="0.2">
      <c r="A163" s="4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x14ac:dyDescent="0.2">
      <c r="A164" s="4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x14ac:dyDescent="0.2">
      <c r="A165" s="4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x14ac:dyDescent="0.2">
      <c r="A166" s="4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x14ac:dyDescent="0.2">
      <c r="A167" s="4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x14ac:dyDescent="0.2">
      <c r="A168" s="4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x14ac:dyDescent="0.2">
      <c r="A169" s="4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x14ac:dyDescent="0.2">
      <c r="A170" s="4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x14ac:dyDescent="0.2">
      <c r="A171" s="4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x14ac:dyDescent="0.2">
      <c r="A172" s="4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x14ac:dyDescent="0.2">
      <c r="A173" s="4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x14ac:dyDescent="0.2">
      <c r="A174" s="4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x14ac:dyDescent="0.2">
      <c r="A175" s="4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x14ac:dyDescent="0.2">
      <c r="A176" s="4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x14ac:dyDescent="0.2">
      <c r="A177" s="4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x14ac:dyDescent="0.2">
      <c r="A178" s="4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x14ac:dyDescent="0.2">
      <c r="A179" s="4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x14ac:dyDescent="0.2">
      <c r="A180" s="4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x14ac:dyDescent="0.2">
      <c r="A181" s="4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x14ac:dyDescent="0.2">
      <c r="A182" s="4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x14ac:dyDescent="0.2">
      <c r="A183" s="4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x14ac:dyDescent="0.2">
      <c r="A184" s="4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x14ac:dyDescent="0.2">
      <c r="A185" s="4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x14ac:dyDescent="0.2">
      <c r="A186" s="4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x14ac:dyDescent="0.2">
      <c r="A187" s="4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x14ac:dyDescent="0.2">
      <c r="A188" s="4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x14ac:dyDescent="0.2">
      <c r="A189" s="4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x14ac:dyDescent="0.2">
      <c r="A190" s="4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x14ac:dyDescent="0.2">
      <c r="A191" s="4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x14ac:dyDescent="0.2">
      <c r="A192" s="4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x14ac:dyDescent="0.2">
      <c r="A193" s="4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x14ac:dyDescent="0.2">
      <c r="A194" s="4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x14ac:dyDescent="0.2">
      <c r="A195" s="4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x14ac:dyDescent="0.2">
      <c r="A196" s="4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x14ac:dyDescent="0.2">
      <c r="A197" s="4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x14ac:dyDescent="0.2">
      <c r="A198" s="4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x14ac:dyDescent="0.2">
      <c r="A199" s="4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x14ac:dyDescent="0.2">
      <c r="A200" s="4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x14ac:dyDescent="0.2">
      <c r="A201" s="4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x14ac:dyDescent="0.2">
      <c r="A202" s="4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x14ac:dyDescent="0.2">
      <c r="A203" s="4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x14ac:dyDescent="0.2">
      <c r="A204" s="4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x14ac:dyDescent="0.2">
      <c r="A205" s="4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x14ac:dyDescent="0.2">
      <c r="A206" s="4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x14ac:dyDescent="0.2">
      <c r="A207" s="4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x14ac:dyDescent="0.2">
      <c r="A208" s="4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x14ac:dyDescent="0.2">
      <c r="A209" s="4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x14ac:dyDescent="0.2">
      <c r="A210" s="4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x14ac:dyDescent="0.2">
      <c r="A211" s="4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x14ac:dyDescent="0.2">
      <c r="A212" s="4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x14ac:dyDescent="0.2">
      <c r="A213" s="4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x14ac:dyDescent="0.2">
      <c r="A214" s="4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x14ac:dyDescent="0.2">
      <c r="A215" s="4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x14ac:dyDescent="0.2">
      <c r="A216" s="4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x14ac:dyDescent="0.2">
      <c r="A217" s="4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x14ac:dyDescent="0.2">
      <c r="A218" s="4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x14ac:dyDescent="0.2">
      <c r="A219" s="4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x14ac:dyDescent="0.2">
      <c r="A220" s="4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x14ac:dyDescent="0.2">
      <c r="A221" s="4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x14ac:dyDescent="0.2">
      <c r="A222" s="4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x14ac:dyDescent="0.2">
      <c r="A223" s="4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x14ac:dyDescent="0.2">
      <c r="A224" s="4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x14ac:dyDescent="0.2">
      <c r="A225" s="4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x14ac:dyDescent="0.2">
      <c r="A226" s="4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x14ac:dyDescent="0.2">
      <c r="A227" s="4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x14ac:dyDescent="0.2">
      <c r="A228" s="4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x14ac:dyDescent="0.2">
      <c r="A229" s="4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x14ac:dyDescent="0.2">
      <c r="A230" s="4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x14ac:dyDescent="0.2">
      <c r="A231" s="4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x14ac:dyDescent="0.2">
      <c r="A232" s="4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x14ac:dyDescent="0.2">
      <c r="A233" s="4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x14ac:dyDescent="0.2">
      <c r="A234" s="4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x14ac:dyDescent="0.2">
      <c r="A235" s="4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x14ac:dyDescent="0.2">
      <c r="A236" s="4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x14ac:dyDescent="0.2">
      <c r="A237" s="4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x14ac:dyDescent="0.2">
      <c r="A238" s="4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x14ac:dyDescent="0.2">
      <c r="A239" s="4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x14ac:dyDescent="0.2">
      <c r="A240" s="4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x14ac:dyDescent="0.2">
      <c r="A241" s="4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x14ac:dyDescent="0.2">
      <c r="A242" s="4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x14ac:dyDescent="0.2">
      <c r="A243" s="4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x14ac:dyDescent="0.2">
      <c r="A244" s="4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x14ac:dyDescent="0.2">
      <c r="A245" s="4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x14ac:dyDescent="0.2">
      <c r="A246" s="4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x14ac:dyDescent="0.2">
      <c r="A247" s="4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x14ac:dyDescent="0.2">
      <c r="A248" s="4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x14ac:dyDescent="0.2">
      <c r="A249" s="4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x14ac:dyDescent="0.2">
      <c r="A250" s="4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x14ac:dyDescent="0.2">
      <c r="A251" s="4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x14ac:dyDescent="0.2">
      <c r="A252" s="4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x14ac:dyDescent="0.2">
      <c r="A253" s="4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x14ac:dyDescent="0.2">
      <c r="A254" s="4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x14ac:dyDescent="0.2">
      <c r="A255" s="4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x14ac:dyDescent="0.2">
      <c r="A256" s="4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x14ac:dyDescent="0.2">
      <c r="A257" s="4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x14ac:dyDescent="0.2">
      <c r="A258" s="4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x14ac:dyDescent="0.2">
      <c r="A259" s="4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x14ac:dyDescent="0.2">
      <c r="A260" s="4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x14ac:dyDescent="0.2">
      <c r="A261" s="4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x14ac:dyDescent="0.2">
      <c r="A262" s="4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x14ac:dyDescent="0.2">
      <c r="A263" s="4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x14ac:dyDescent="0.2">
      <c r="A264" s="4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x14ac:dyDescent="0.2">
      <c r="A265" s="4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x14ac:dyDescent="0.2">
      <c r="A266" s="4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x14ac:dyDescent="0.2">
      <c r="A267" s="4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x14ac:dyDescent="0.2">
      <c r="A268" s="4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x14ac:dyDescent="0.2">
      <c r="A269" s="4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x14ac:dyDescent="0.2">
      <c r="A270" s="4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x14ac:dyDescent="0.2">
      <c r="A271" s="4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x14ac:dyDescent="0.2">
      <c r="A272" s="4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x14ac:dyDescent="0.2">
      <c r="A273" s="4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x14ac:dyDescent="0.2">
      <c r="A274" s="4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x14ac:dyDescent="0.2">
      <c r="A275" s="4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x14ac:dyDescent="0.2">
      <c r="A276" s="4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x14ac:dyDescent="0.2">
      <c r="A277" s="4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x14ac:dyDescent="0.2">
      <c r="A278" s="4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x14ac:dyDescent="0.2">
      <c r="A279" s="4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x14ac:dyDescent="0.2">
      <c r="A280" s="4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x14ac:dyDescent="0.2">
      <c r="A281" s="4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x14ac:dyDescent="0.2">
      <c r="A282" s="4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x14ac:dyDescent="0.2">
      <c r="A283" s="4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x14ac:dyDescent="0.2">
      <c r="A284" s="4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x14ac:dyDescent="0.2">
      <c r="A285" s="4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x14ac:dyDescent="0.2">
      <c r="A286" s="4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x14ac:dyDescent="0.2">
      <c r="A287" s="4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x14ac:dyDescent="0.2">
      <c r="A288" s="4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x14ac:dyDescent="0.2">
      <c r="A289" s="4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x14ac:dyDescent="0.2">
      <c r="A290" s="4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x14ac:dyDescent="0.2">
      <c r="A291" s="4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x14ac:dyDescent="0.2">
      <c r="A292" s="4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x14ac:dyDescent="0.2">
      <c r="A293" s="4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x14ac:dyDescent="0.2">
      <c r="A294" s="4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x14ac:dyDescent="0.2">
      <c r="A295" s="4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x14ac:dyDescent="0.2">
      <c r="A296" s="4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x14ac:dyDescent="0.2">
      <c r="A297" s="4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x14ac:dyDescent="0.2">
      <c r="A298" s="4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x14ac:dyDescent="0.2">
      <c r="A299" s="4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x14ac:dyDescent="0.2">
      <c r="A300" s="4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x14ac:dyDescent="0.2">
      <c r="A301" s="4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x14ac:dyDescent="0.2">
      <c r="A302" s="4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x14ac:dyDescent="0.2">
      <c r="A303" s="4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x14ac:dyDescent="0.2">
      <c r="A304" s="4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x14ac:dyDescent="0.2">
      <c r="A305" s="4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x14ac:dyDescent="0.2">
      <c r="A306" s="4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x14ac:dyDescent="0.2">
      <c r="A307" s="4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x14ac:dyDescent="0.2">
      <c r="A308" s="4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x14ac:dyDescent="0.2">
      <c r="A309" s="4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x14ac:dyDescent="0.2">
      <c r="A310" s="4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x14ac:dyDescent="0.2">
      <c r="A311" s="4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x14ac:dyDescent="0.2">
      <c r="A312" s="4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x14ac:dyDescent="0.2">
      <c r="A313" s="4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x14ac:dyDescent="0.2">
      <c r="A314" s="4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x14ac:dyDescent="0.2">
      <c r="A315" s="4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x14ac:dyDescent="0.2">
      <c r="A316" s="4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x14ac:dyDescent="0.2">
      <c r="A317" s="4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x14ac:dyDescent="0.2">
      <c r="A318" s="4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x14ac:dyDescent="0.2">
      <c r="A319" s="4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x14ac:dyDescent="0.2">
      <c r="A320" s="4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x14ac:dyDescent="0.2">
      <c r="A321" s="4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x14ac:dyDescent="0.2">
      <c r="A322" s="4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x14ac:dyDescent="0.2">
      <c r="A323" s="4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x14ac:dyDescent="0.2">
      <c r="A324" s="4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x14ac:dyDescent="0.2">
      <c r="A325" s="4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x14ac:dyDescent="0.2">
      <c r="A326" s="4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x14ac:dyDescent="0.2">
      <c r="A327" s="4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x14ac:dyDescent="0.2">
      <c r="A328" s="4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x14ac:dyDescent="0.2">
      <c r="A329" s="4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x14ac:dyDescent="0.2">
      <c r="A330" s="4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x14ac:dyDescent="0.2">
      <c r="A331" s="4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x14ac:dyDescent="0.2">
      <c r="A332" s="4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x14ac:dyDescent="0.2">
      <c r="A333" s="4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x14ac:dyDescent="0.2">
      <c r="A334" s="4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x14ac:dyDescent="0.2">
      <c r="A335" s="4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x14ac:dyDescent="0.2">
      <c r="A336" s="4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x14ac:dyDescent="0.2">
      <c r="A337" s="4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x14ac:dyDescent="0.2">
      <c r="A338" s="4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x14ac:dyDescent="0.2">
      <c r="A339" s="4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x14ac:dyDescent="0.2">
      <c r="A340" s="4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x14ac:dyDescent="0.2">
      <c r="A341" s="4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x14ac:dyDescent="0.2">
      <c r="A342" s="4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x14ac:dyDescent="0.2">
      <c r="A343" s="4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x14ac:dyDescent="0.2">
      <c r="A344" s="4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x14ac:dyDescent="0.2">
      <c r="A345" s="4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x14ac:dyDescent="0.2">
      <c r="A346" s="4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x14ac:dyDescent="0.2">
      <c r="A347" s="4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x14ac:dyDescent="0.2">
      <c r="A348" s="4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x14ac:dyDescent="0.2">
      <c r="A349" s="4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x14ac:dyDescent="0.2">
      <c r="A350" s="4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x14ac:dyDescent="0.2">
      <c r="A351" s="4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x14ac:dyDescent="0.2">
      <c r="A352" s="4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x14ac:dyDescent="0.2">
      <c r="A353" s="4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x14ac:dyDescent="0.2">
      <c r="A354" s="4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x14ac:dyDescent="0.2">
      <c r="A355" s="4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x14ac:dyDescent="0.2">
      <c r="A356" s="4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x14ac:dyDescent="0.2">
      <c r="A357" s="4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x14ac:dyDescent="0.2">
      <c r="A358" s="4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x14ac:dyDescent="0.2">
      <c r="A359" s="4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x14ac:dyDescent="0.2">
      <c r="A360" s="4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x14ac:dyDescent="0.2">
      <c r="A361" s="4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x14ac:dyDescent="0.2">
      <c r="A362" s="4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x14ac:dyDescent="0.2">
      <c r="A363" s="4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x14ac:dyDescent="0.2">
      <c r="A364" s="4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x14ac:dyDescent="0.2">
      <c r="A365" s="4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x14ac:dyDescent="0.2">
      <c r="A366" s="4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x14ac:dyDescent="0.2">
      <c r="A367" s="4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x14ac:dyDescent="0.2">
      <c r="A368" s="4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x14ac:dyDescent="0.2">
      <c r="A369" s="4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x14ac:dyDescent="0.2">
      <c r="A370" s="4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x14ac:dyDescent="0.2">
      <c r="A371" s="4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x14ac:dyDescent="0.2">
      <c r="A372" s="4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x14ac:dyDescent="0.2">
      <c r="A373" s="4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x14ac:dyDescent="0.2">
      <c r="A374" s="4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x14ac:dyDescent="0.2">
      <c r="A375" s="4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x14ac:dyDescent="0.2">
      <c r="A376" s="4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x14ac:dyDescent="0.2">
      <c r="A377" s="4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x14ac:dyDescent="0.2">
      <c r="A378" s="4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x14ac:dyDescent="0.2">
      <c r="A379" s="4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x14ac:dyDescent="0.2">
      <c r="A380" s="4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x14ac:dyDescent="0.2">
      <c r="A381" s="4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x14ac:dyDescent="0.2">
      <c r="A382" s="4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x14ac:dyDescent="0.2">
      <c r="A383" s="4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x14ac:dyDescent="0.2">
      <c r="A384" s="4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x14ac:dyDescent="0.2">
      <c r="A385" s="4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x14ac:dyDescent="0.2">
      <c r="A386" s="4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x14ac:dyDescent="0.2">
      <c r="A387" s="4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x14ac:dyDescent="0.2">
      <c r="A388" s="4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x14ac:dyDescent="0.2">
      <c r="A389" s="4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x14ac:dyDescent="0.2">
      <c r="A390" s="4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x14ac:dyDescent="0.2">
      <c r="A391" s="4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x14ac:dyDescent="0.2">
      <c r="A392" s="4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x14ac:dyDescent="0.2">
      <c r="A393" s="4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x14ac:dyDescent="0.2">
      <c r="A394" s="4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x14ac:dyDescent="0.2">
      <c r="A395" s="4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x14ac:dyDescent="0.2">
      <c r="A396" s="4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x14ac:dyDescent="0.2">
      <c r="A397" s="4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x14ac:dyDescent="0.2">
      <c r="A398" s="4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x14ac:dyDescent="0.2">
      <c r="A399" s="4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x14ac:dyDescent="0.2">
      <c r="A400" s="4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x14ac:dyDescent="0.2">
      <c r="A401" s="4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x14ac:dyDescent="0.2">
      <c r="A402" s="4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x14ac:dyDescent="0.2">
      <c r="A403" s="4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x14ac:dyDescent="0.2">
      <c r="A404" s="4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x14ac:dyDescent="0.2">
      <c r="A405" s="4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x14ac:dyDescent="0.2">
      <c r="A406" s="4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x14ac:dyDescent="0.2">
      <c r="A407" s="4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x14ac:dyDescent="0.2">
      <c r="A408" s="4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x14ac:dyDescent="0.2">
      <c r="A409" s="4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x14ac:dyDescent="0.2">
      <c r="A410" s="4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x14ac:dyDescent="0.2">
      <c r="A411" s="4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x14ac:dyDescent="0.2">
      <c r="A412" s="4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x14ac:dyDescent="0.2">
      <c r="A413" s="4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x14ac:dyDescent="0.2">
      <c r="A414" s="4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x14ac:dyDescent="0.2">
      <c r="A415" s="4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x14ac:dyDescent="0.2">
      <c r="A416" s="4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x14ac:dyDescent="0.2">
      <c r="A417" s="4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x14ac:dyDescent="0.2">
      <c r="A418" s="4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x14ac:dyDescent="0.2">
      <c r="A419" s="4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x14ac:dyDescent="0.2">
      <c r="A420" s="4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x14ac:dyDescent="0.2">
      <c r="A421" s="4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x14ac:dyDescent="0.2">
      <c r="A422" s="4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x14ac:dyDescent="0.2">
      <c r="A423" s="4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x14ac:dyDescent="0.2">
      <c r="A424" s="4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x14ac:dyDescent="0.2">
      <c r="A425" s="4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x14ac:dyDescent="0.2">
      <c r="A426" s="4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x14ac:dyDescent="0.2">
      <c r="A427" s="4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x14ac:dyDescent="0.2">
      <c r="A428" s="4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x14ac:dyDescent="0.2">
      <c r="A429" s="4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x14ac:dyDescent="0.2">
      <c r="A430" s="4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x14ac:dyDescent="0.2">
      <c r="A431" s="4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x14ac:dyDescent="0.2">
      <c r="A432" s="4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x14ac:dyDescent="0.2">
      <c r="A433" s="4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x14ac:dyDescent="0.2">
      <c r="A434" s="4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x14ac:dyDescent="0.2">
      <c r="A435" s="4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x14ac:dyDescent="0.2">
      <c r="A436" s="4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x14ac:dyDescent="0.2">
      <c r="A437" s="4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x14ac:dyDescent="0.2">
      <c r="A438" s="4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x14ac:dyDescent="0.2">
      <c r="A439" s="4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x14ac:dyDescent="0.2">
      <c r="A440" s="4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x14ac:dyDescent="0.2">
      <c r="A441" s="4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x14ac:dyDescent="0.2">
      <c r="A442" s="4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x14ac:dyDescent="0.2">
      <c r="A443" s="4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x14ac:dyDescent="0.2">
      <c r="A444" s="4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x14ac:dyDescent="0.2">
      <c r="A445" s="4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x14ac:dyDescent="0.2">
      <c r="A446" s="4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x14ac:dyDescent="0.2">
      <c r="A447" s="4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x14ac:dyDescent="0.2">
      <c r="A448" s="4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x14ac:dyDescent="0.2">
      <c r="A449" s="4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x14ac:dyDescent="0.2">
      <c r="A450" s="4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x14ac:dyDescent="0.2">
      <c r="A451" s="4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x14ac:dyDescent="0.2">
      <c r="A452" s="4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x14ac:dyDescent="0.2">
      <c r="A453" s="4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x14ac:dyDescent="0.2">
      <c r="A454" s="4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x14ac:dyDescent="0.2">
      <c r="A455" s="4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x14ac:dyDescent="0.2">
      <c r="A456" s="4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x14ac:dyDescent="0.2">
      <c r="A457" s="4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x14ac:dyDescent="0.2">
      <c r="A458" s="4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x14ac:dyDescent="0.2">
      <c r="A459" s="4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x14ac:dyDescent="0.2">
      <c r="A460" s="4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x14ac:dyDescent="0.2">
      <c r="A461" s="4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x14ac:dyDescent="0.2">
      <c r="A462" s="4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x14ac:dyDescent="0.2">
      <c r="A463" s="4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x14ac:dyDescent="0.2">
      <c r="A464" s="4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x14ac:dyDescent="0.2">
      <c r="A465" s="4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x14ac:dyDescent="0.2">
      <c r="A466" s="4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x14ac:dyDescent="0.2">
      <c r="A467" s="4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x14ac:dyDescent="0.2">
      <c r="A468" s="4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x14ac:dyDescent="0.2">
      <c r="A469" s="4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x14ac:dyDescent="0.2">
      <c r="A470" s="4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x14ac:dyDescent="0.2">
      <c r="A471" s="4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x14ac:dyDescent="0.2">
      <c r="A472" s="4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x14ac:dyDescent="0.2">
      <c r="A473" s="4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x14ac:dyDescent="0.2">
      <c r="A474" s="4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x14ac:dyDescent="0.2">
      <c r="A475" s="4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x14ac:dyDescent="0.2">
      <c r="A476" s="4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x14ac:dyDescent="0.2">
      <c r="A477" s="4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x14ac:dyDescent="0.2">
      <c r="A478" s="4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x14ac:dyDescent="0.2">
      <c r="A479" s="4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x14ac:dyDescent="0.2">
      <c r="A480" s="4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x14ac:dyDescent="0.2">
      <c r="A481" s="4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x14ac:dyDescent="0.2">
      <c r="A482" s="4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x14ac:dyDescent="0.2">
      <c r="A483" s="4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x14ac:dyDescent="0.2">
      <c r="A484" s="4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x14ac:dyDescent="0.2">
      <c r="A485" s="4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x14ac:dyDescent="0.2">
      <c r="A486" s="4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x14ac:dyDescent="0.2">
      <c r="A487" s="4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x14ac:dyDescent="0.2">
      <c r="A488" s="4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x14ac:dyDescent="0.2">
      <c r="A489" s="4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x14ac:dyDescent="0.2">
      <c r="A490" s="4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x14ac:dyDescent="0.2">
      <c r="A491" s="4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x14ac:dyDescent="0.2">
      <c r="A492" s="4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x14ac:dyDescent="0.2">
      <c r="A493" s="4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x14ac:dyDescent="0.2">
      <c r="A494" s="4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x14ac:dyDescent="0.2">
      <c r="A495" s="4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x14ac:dyDescent="0.2">
      <c r="A496" s="4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x14ac:dyDescent="0.2">
      <c r="A497" s="4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x14ac:dyDescent="0.2">
      <c r="A498" s="4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x14ac:dyDescent="0.2">
      <c r="A499" s="4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x14ac:dyDescent="0.2">
      <c r="A500" s="4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x14ac:dyDescent="0.2">
      <c r="A501" s="4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x14ac:dyDescent="0.2">
      <c r="A502" s="4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x14ac:dyDescent="0.2">
      <c r="A503" s="4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x14ac:dyDescent="0.2">
      <c r="A504" s="4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x14ac:dyDescent="0.2">
      <c r="A505" s="4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x14ac:dyDescent="0.2">
      <c r="A506" s="4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x14ac:dyDescent="0.2">
      <c r="A507" s="4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x14ac:dyDescent="0.2">
      <c r="A508" s="4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x14ac:dyDescent="0.2">
      <c r="A509" s="4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x14ac:dyDescent="0.2">
      <c r="A510" s="4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x14ac:dyDescent="0.2">
      <c r="A511" s="4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x14ac:dyDescent="0.2">
      <c r="A512" s="4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x14ac:dyDescent="0.2">
      <c r="A513" s="4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x14ac:dyDescent="0.2">
      <c r="A514" s="4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x14ac:dyDescent="0.2">
      <c r="A515" s="4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x14ac:dyDescent="0.2">
      <c r="A516" s="4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x14ac:dyDescent="0.2">
      <c r="A517" s="4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x14ac:dyDescent="0.2">
      <c r="A518" s="4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x14ac:dyDescent="0.2">
      <c r="A519" s="4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x14ac:dyDescent="0.2">
      <c r="A520" s="4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x14ac:dyDescent="0.2">
      <c r="A521" s="4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x14ac:dyDescent="0.2">
      <c r="A522" s="4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x14ac:dyDescent="0.2">
      <c r="A523" s="4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x14ac:dyDescent="0.2">
      <c r="A524" s="4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x14ac:dyDescent="0.2">
      <c r="A525" s="4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x14ac:dyDescent="0.2">
      <c r="A526" s="4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x14ac:dyDescent="0.2">
      <c r="A527" s="4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x14ac:dyDescent="0.2">
      <c r="A528" s="4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x14ac:dyDescent="0.2">
      <c r="A529" s="4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x14ac:dyDescent="0.2">
      <c r="A530" s="4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x14ac:dyDescent="0.2">
      <c r="A531" s="4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x14ac:dyDescent="0.2">
      <c r="A532" s="4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x14ac:dyDescent="0.2">
      <c r="A533" s="4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x14ac:dyDescent="0.2">
      <c r="A534" s="4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x14ac:dyDescent="0.2">
      <c r="A535" s="4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x14ac:dyDescent="0.2">
      <c r="A536" s="4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x14ac:dyDescent="0.2">
      <c r="A537" s="4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x14ac:dyDescent="0.2">
      <c r="A538" s="4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x14ac:dyDescent="0.2">
      <c r="A539" s="4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x14ac:dyDescent="0.2">
      <c r="A540" s="4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x14ac:dyDescent="0.2">
      <c r="A541" s="4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x14ac:dyDescent="0.2">
      <c r="A542" s="4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x14ac:dyDescent="0.2">
      <c r="A543" s="4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x14ac:dyDescent="0.2">
      <c r="A544" s="4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x14ac:dyDescent="0.2">
      <c r="A545" s="4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x14ac:dyDescent="0.2">
      <c r="A546" s="4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x14ac:dyDescent="0.2">
      <c r="A547" s="4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x14ac:dyDescent="0.2">
      <c r="A548" s="4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x14ac:dyDescent="0.2">
      <c r="A549" s="4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x14ac:dyDescent="0.2">
      <c r="A550" s="4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x14ac:dyDescent="0.2">
      <c r="A551" s="4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x14ac:dyDescent="0.2">
      <c r="A552" s="4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x14ac:dyDescent="0.2">
      <c r="A553" s="4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x14ac:dyDescent="0.2">
      <c r="A554" s="4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x14ac:dyDescent="0.2">
      <c r="A555" s="4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x14ac:dyDescent="0.2">
      <c r="A556" s="4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x14ac:dyDescent="0.2">
      <c r="A557" s="4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x14ac:dyDescent="0.2">
      <c r="A558" s="4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x14ac:dyDescent="0.2">
      <c r="A559" s="4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x14ac:dyDescent="0.2">
      <c r="A560" s="4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x14ac:dyDescent="0.2">
      <c r="A561" s="4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x14ac:dyDescent="0.2">
      <c r="A562" s="4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x14ac:dyDescent="0.2">
      <c r="A563" s="4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x14ac:dyDescent="0.2">
      <c r="A564" s="4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x14ac:dyDescent="0.2">
      <c r="A565" s="4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x14ac:dyDescent="0.2">
      <c r="A566" s="4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x14ac:dyDescent="0.2">
      <c r="A567" s="4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x14ac:dyDescent="0.2">
      <c r="A568" s="4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x14ac:dyDescent="0.2">
      <c r="A569" s="4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x14ac:dyDescent="0.2">
      <c r="A570" s="4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x14ac:dyDescent="0.2">
      <c r="A571" s="4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x14ac:dyDescent="0.2">
      <c r="A572" s="4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x14ac:dyDescent="0.2">
      <c r="A573" s="4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x14ac:dyDescent="0.2">
      <c r="A574" s="4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x14ac:dyDescent="0.2">
      <c r="A575" s="4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x14ac:dyDescent="0.2">
      <c r="A576" s="4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x14ac:dyDescent="0.2">
      <c r="A577" s="4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x14ac:dyDescent="0.2">
      <c r="A578" s="4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x14ac:dyDescent="0.2">
      <c r="A579" s="4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x14ac:dyDescent="0.2">
      <c r="A580" s="4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x14ac:dyDescent="0.2">
      <c r="A581" s="4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x14ac:dyDescent="0.2">
      <c r="A582" s="4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x14ac:dyDescent="0.2">
      <c r="A583" s="4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x14ac:dyDescent="0.2">
      <c r="A584" s="4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x14ac:dyDescent="0.2">
      <c r="A585" s="4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x14ac:dyDescent="0.2">
      <c r="A586" s="4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x14ac:dyDescent="0.2">
      <c r="A587" s="4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x14ac:dyDescent="0.2">
      <c r="A588" s="4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x14ac:dyDescent="0.2">
      <c r="A589" s="4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x14ac:dyDescent="0.2">
      <c r="A590" s="4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x14ac:dyDescent="0.2">
      <c r="A591" s="4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x14ac:dyDescent="0.2">
      <c r="A592" s="4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x14ac:dyDescent="0.2">
      <c r="A593" s="4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x14ac:dyDescent="0.2">
      <c r="A594" s="4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x14ac:dyDescent="0.2">
      <c r="A595" s="4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x14ac:dyDescent="0.2">
      <c r="A596" s="4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x14ac:dyDescent="0.2">
      <c r="A597" s="4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x14ac:dyDescent="0.2">
      <c r="A598" s="4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x14ac:dyDescent="0.2">
      <c r="A599" s="4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x14ac:dyDescent="0.2">
      <c r="A600" s="4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x14ac:dyDescent="0.2">
      <c r="A601" s="4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x14ac:dyDescent="0.2">
      <c r="A602" s="4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x14ac:dyDescent="0.2">
      <c r="A603" s="4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x14ac:dyDescent="0.2">
      <c r="A604" s="4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x14ac:dyDescent="0.2">
      <c r="A605" s="4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x14ac:dyDescent="0.2">
      <c r="A606" s="4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x14ac:dyDescent="0.2">
      <c r="A607" s="4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x14ac:dyDescent="0.2">
      <c r="A608" s="4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x14ac:dyDescent="0.2">
      <c r="A609" s="4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x14ac:dyDescent="0.2">
      <c r="A610" s="4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x14ac:dyDescent="0.2">
      <c r="A611" s="4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x14ac:dyDescent="0.2">
      <c r="A612" s="4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x14ac:dyDescent="0.2">
      <c r="A613" s="4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x14ac:dyDescent="0.2">
      <c r="A614" s="4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x14ac:dyDescent="0.2">
      <c r="A615" s="4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x14ac:dyDescent="0.2">
      <c r="A616" s="4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x14ac:dyDescent="0.2">
      <c r="A617" s="4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x14ac:dyDescent="0.2">
      <c r="A618" s="4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x14ac:dyDescent="0.2">
      <c r="A619" s="4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x14ac:dyDescent="0.2">
      <c r="A620" s="4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x14ac:dyDescent="0.2">
      <c r="A621" s="4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x14ac:dyDescent="0.2">
      <c r="A622" s="4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x14ac:dyDescent="0.2">
      <c r="A623" s="4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x14ac:dyDescent="0.2">
      <c r="A624" s="4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x14ac:dyDescent="0.2">
      <c r="A625" s="4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x14ac:dyDescent="0.2">
      <c r="A626" s="4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x14ac:dyDescent="0.2">
      <c r="A627" s="4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x14ac:dyDescent="0.2">
      <c r="A628" s="4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x14ac:dyDescent="0.2">
      <c r="A629" s="4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x14ac:dyDescent="0.2">
      <c r="A630" s="4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x14ac:dyDescent="0.2">
      <c r="A631" s="4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x14ac:dyDescent="0.2">
      <c r="A632" s="4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x14ac:dyDescent="0.2">
      <c r="A633" s="4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x14ac:dyDescent="0.2">
      <c r="A634" s="4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x14ac:dyDescent="0.2">
      <c r="A635" s="4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x14ac:dyDescent="0.2">
      <c r="A636" s="4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x14ac:dyDescent="0.2">
      <c r="A637" s="4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x14ac:dyDescent="0.2">
      <c r="A638" s="4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x14ac:dyDescent="0.2">
      <c r="A639" s="4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x14ac:dyDescent="0.2">
      <c r="A640" s="4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x14ac:dyDescent="0.2">
      <c r="A641" s="4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x14ac:dyDescent="0.2">
      <c r="A642" s="4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x14ac:dyDescent="0.2">
      <c r="A643" s="4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x14ac:dyDescent="0.2">
      <c r="A644" s="4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x14ac:dyDescent="0.2">
      <c r="A645" s="4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x14ac:dyDescent="0.2">
      <c r="A646" s="4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x14ac:dyDescent="0.2">
      <c r="A647" s="4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x14ac:dyDescent="0.2">
      <c r="A648" s="4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x14ac:dyDescent="0.2">
      <c r="A649" s="4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x14ac:dyDescent="0.2">
      <c r="A650" s="4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x14ac:dyDescent="0.2">
      <c r="A651" s="4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x14ac:dyDescent="0.2">
      <c r="A652" s="4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x14ac:dyDescent="0.2">
      <c r="A653" s="4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x14ac:dyDescent="0.2">
      <c r="A654" s="4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x14ac:dyDescent="0.2">
      <c r="A655" s="4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x14ac:dyDescent="0.2">
      <c r="A656" s="4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x14ac:dyDescent="0.2">
      <c r="A657" s="4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x14ac:dyDescent="0.2">
      <c r="A658" s="4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x14ac:dyDescent="0.2">
      <c r="A659" s="4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x14ac:dyDescent="0.2">
      <c r="A660" s="4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x14ac:dyDescent="0.2">
      <c r="A661" s="4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x14ac:dyDescent="0.2">
      <c r="A662" s="4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x14ac:dyDescent="0.2">
      <c r="A663" s="4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x14ac:dyDescent="0.2">
      <c r="A664" s="4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x14ac:dyDescent="0.2">
      <c r="A665" s="4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x14ac:dyDescent="0.2">
      <c r="A666" s="4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x14ac:dyDescent="0.2">
      <c r="A667" s="4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x14ac:dyDescent="0.2">
      <c r="A668" s="4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x14ac:dyDescent="0.2">
      <c r="A669" s="4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x14ac:dyDescent="0.2">
      <c r="A670" s="4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x14ac:dyDescent="0.2">
      <c r="A671" s="4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x14ac:dyDescent="0.2">
      <c r="A672" s="4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x14ac:dyDescent="0.2">
      <c r="A673" s="4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x14ac:dyDescent="0.2">
      <c r="A674" s="4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x14ac:dyDescent="0.2">
      <c r="A675" s="4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x14ac:dyDescent="0.2">
      <c r="A676" s="4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x14ac:dyDescent="0.2">
      <c r="A677" s="4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x14ac:dyDescent="0.2">
      <c r="A678" s="4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x14ac:dyDescent="0.2">
      <c r="A679" s="4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x14ac:dyDescent="0.2">
      <c r="A680" s="4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x14ac:dyDescent="0.2">
      <c r="A681" s="4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x14ac:dyDescent="0.2">
      <c r="A682" s="4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x14ac:dyDescent="0.2">
      <c r="A683" s="4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x14ac:dyDescent="0.2">
      <c r="A684" s="4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x14ac:dyDescent="0.2">
      <c r="A685" s="4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x14ac:dyDescent="0.2">
      <c r="A686" s="4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x14ac:dyDescent="0.2">
      <c r="A687" s="4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x14ac:dyDescent="0.2">
      <c r="A688" s="4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x14ac:dyDescent="0.2">
      <c r="A689" s="4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x14ac:dyDescent="0.2">
      <c r="A690" s="4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x14ac:dyDescent="0.2">
      <c r="A691" s="4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x14ac:dyDescent="0.2">
      <c r="A692" s="4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x14ac:dyDescent="0.2">
      <c r="A693" s="4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x14ac:dyDescent="0.2">
      <c r="A694" s="4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x14ac:dyDescent="0.2">
      <c r="A695" s="4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x14ac:dyDescent="0.2">
      <c r="A696" s="4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x14ac:dyDescent="0.2">
      <c r="A697" s="4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x14ac:dyDescent="0.2">
      <c r="A698" s="4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x14ac:dyDescent="0.2">
      <c r="A699" s="4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x14ac:dyDescent="0.2">
      <c r="A700" s="4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x14ac:dyDescent="0.2">
      <c r="A701" s="4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x14ac:dyDescent="0.2">
      <c r="A702" s="4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x14ac:dyDescent="0.2">
      <c r="A703" s="4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x14ac:dyDescent="0.2">
      <c r="A704" s="4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x14ac:dyDescent="0.2">
      <c r="A705" s="4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x14ac:dyDescent="0.2">
      <c r="A706" s="4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x14ac:dyDescent="0.2">
      <c r="A707" s="4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x14ac:dyDescent="0.2">
      <c r="A708" s="4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x14ac:dyDescent="0.2">
      <c r="A709" s="4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x14ac:dyDescent="0.2">
      <c r="A710" s="4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x14ac:dyDescent="0.2">
      <c r="A711" s="4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x14ac:dyDescent="0.2">
      <c r="A712" s="4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x14ac:dyDescent="0.2">
      <c r="A713" s="4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x14ac:dyDescent="0.2">
      <c r="A714" s="4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x14ac:dyDescent="0.2">
      <c r="A715" s="4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x14ac:dyDescent="0.2">
      <c r="A716" s="4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x14ac:dyDescent="0.2">
      <c r="A717" s="4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x14ac:dyDescent="0.2">
      <c r="A718" s="4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x14ac:dyDescent="0.2">
      <c r="A719" s="4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x14ac:dyDescent="0.2">
      <c r="A720" s="4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x14ac:dyDescent="0.2">
      <c r="A721" s="4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x14ac:dyDescent="0.2">
      <c r="A722" s="4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x14ac:dyDescent="0.2">
      <c r="A723" s="4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x14ac:dyDescent="0.2">
      <c r="A724" s="4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x14ac:dyDescent="0.2">
      <c r="A725" s="4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x14ac:dyDescent="0.2">
      <c r="A726" s="4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x14ac:dyDescent="0.2">
      <c r="A727" s="4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x14ac:dyDescent="0.2">
      <c r="A728" s="4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x14ac:dyDescent="0.2">
      <c r="A729" s="4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x14ac:dyDescent="0.2">
      <c r="A730" s="4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x14ac:dyDescent="0.2">
      <c r="A731" s="4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x14ac:dyDescent="0.2">
      <c r="A732" s="4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x14ac:dyDescent="0.2">
      <c r="A733" s="4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x14ac:dyDescent="0.2">
      <c r="A734" s="4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x14ac:dyDescent="0.2">
      <c r="A735" s="4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x14ac:dyDescent="0.2">
      <c r="A736" s="4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x14ac:dyDescent="0.2">
      <c r="A737" s="4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x14ac:dyDescent="0.2">
      <c r="A738" s="4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x14ac:dyDescent="0.2">
      <c r="A739" s="4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x14ac:dyDescent="0.2">
      <c r="A740" s="4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x14ac:dyDescent="0.2">
      <c r="A741" s="4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x14ac:dyDescent="0.2">
      <c r="A742" s="4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x14ac:dyDescent="0.2">
      <c r="A743" s="4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x14ac:dyDescent="0.2">
      <c r="A744" s="4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x14ac:dyDescent="0.2">
      <c r="A745" s="4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x14ac:dyDescent="0.2">
      <c r="A746" s="4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x14ac:dyDescent="0.2">
      <c r="A747" s="4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x14ac:dyDescent="0.2">
      <c r="A748" s="4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x14ac:dyDescent="0.2">
      <c r="A749" s="4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x14ac:dyDescent="0.2">
      <c r="A750" s="4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x14ac:dyDescent="0.2">
      <c r="A751" s="4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x14ac:dyDescent="0.2">
      <c r="A752" s="4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x14ac:dyDescent="0.2">
      <c r="A753" s="4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x14ac:dyDescent="0.2">
      <c r="A754" s="4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x14ac:dyDescent="0.2">
      <c r="A755" s="4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x14ac:dyDescent="0.2">
      <c r="A756" s="4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x14ac:dyDescent="0.2">
      <c r="A757" s="4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x14ac:dyDescent="0.2">
      <c r="A758" s="4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x14ac:dyDescent="0.2">
      <c r="A759" s="4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x14ac:dyDescent="0.2">
      <c r="A760" s="4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x14ac:dyDescent="0.2">
      <c r="A761" s="4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x14ac:dyDescent="0.2">
      <c r="A762" s="4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x14ac:dyDescent="0.2">
      <c r="A763" s="4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x14ac:dyDescent="0.2">
      <c r="A764" s="4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x14ac:dyDescent="0.2">
      <c r="A765" s="4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x14ac:dyDescent="0.2">
      <c r="A766" s="4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x14ac:dyDescent="0.2">
      <c r="A767" s="4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x14ac:dyDescent="0.2">
      <c r="A768" s="4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x14ac:dyDescent="0.2">
      <c r="A769" s="4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x14ac:dyDescent="0.2">
      <c r="A770" s="4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x14ac:dyDescent="0.2">
      <c r="A771" s="4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x14ac:dyDescent="0.2">
      <c r="A772" s="4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x14ac:dyDescent="0.2">
      <c r="A773" s="4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x14ac:dyDescent="0.2">
      <c r="A774" s="4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x14ac:dyDescent="0.2">
      <c r="A775" s="4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x14ac:dyDescent="0.2">
      <c r="A776" s="4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x14ac:dyDescent="0.2">
      <c r="A777" s="4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x14ac:dyDescent="0.2">
      <c r="A778" s="4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x14ac:dyDescent="0.2">
      <c r="A779" s="4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x14ac:dyDescent="0.2">
      <c r="A780" s="4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x14ac:dyDescent="0.2">
      <c r="A781" s="4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x14ac:dyDescent="0.2">
      <c r="A782" s="4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x14ac:dyDescent="0.2">
      <c r="A783" s="4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x14ac:dyDescent="0.2">
      <c r="A784" s="4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x14ac:dyDescent="0.2">
      <c r="A785" s="4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x14ac:dyDescent="0.2">
      <c r="A786" s="4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x14ac:dyDescent="0.2">
      <c r="A787" s="4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x14ac:dyDescent="0.2">
      <c r="A788" s="4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x14ac:dyDescent="0.2">
      <c r="A789" s="4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x14ac:dyDescent="0.2">
      <c r="A790" s="4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x14ac:dyDescent="0.2">
      <c r="A791" s="4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x14ac:dyDescent="0.2">
      <c r="A792" s="4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x14ac:dyDescent="0.2">
      <c r="A793" s="4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x14ac:dyDescent="0.2">
      <c r="A794" s="4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x14ac:dyDescent="0.2">
      <c r="A795" s="4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x14ac:dyDescent="0.2">
      <c r="A796" s="4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x14ac:dyDescent="0.2">
      <c r="A797" s="4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x14ac:dyDescent="0.2">
      <c r="A798" s="4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x14ac:dyDescent="0.2">
      <c r="A799" s="4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x14ac:dyDescent="0.2">
      <c r="A800" s="4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x14ac:dyDescent="0.2">
      <c r="A801" s="4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x14ac:dyDescent="0.2">
      <c r="A802" s="4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x14ac:dyDescent="0.2">
      <c r="A803" s="4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x14ac:dyDescent="0.2">
      <c r="A804" s="4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x14ac:dyDescent="0.2">
      <c r="A805" s="4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x14ac:dyDescent="0.2">
      <c r="A806" s="4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x14ac:dyDescent="0.2">
      <c r="A807" s="4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x14ac:dyDescent="0.2">
      <c r="A808" s="4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x14ac:dyDescent="0.2">
      <c r="A809" s="4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x14ac:dyDescent="0.2">
      <c r="A810" s="4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x14ac:dyDescent="0.2">
      <c r="A811" s="4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x14ac:dyDescent="0.2">
      <c r="A812" s="4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x14ac:dyDescent="0.2">
      <c r="A813" s="4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x14ac:dyDescent="0.2">
      <c r="A814" s="4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x14ac:dyDescent="0.2">
      <c r="A815" s="4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x14ac:dyDescent="0.2">
      <c r="A816" s="4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x14ac:dyDescent="0.2">
      <c r="A817" s="4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x14ac:dyDescent="0.2">
      <c r="A818" s="4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x14ac:dyDescent="0.2">
      <c r="A819" s="4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x14ac:dyDescent="0.2">
      <c r="A820" s="4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x14ac:dyDescent="0.2">
      <c r="A821" s="4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x14ac:dyDescent="0.2">
      <c r="A822" s="4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x14ac:dyDescent="0.2">
      <c r="A823" s="4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x14ac:dyDescent="0.2">
      <c r="A824" s="4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x14ac:dyDescent="0.2">
      <c r="A825" s="4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x14ac:dyDescent="0.2">
      <c r="A826" s="4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x14ac:dyDescent="0.2">
      <c r="A827" s="4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x14ac:dyDescent="0.2">
      <c r="A828" s="4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x14ac:dyDescent="0.2">
      <c r="A829" s="4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x14ac:dyDescent="0.2">
      <c r="A830" s="4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x14ac:dyDescent="0.2">
      <c r="A831" s="4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x14ac:dyDescent="0.2">
      <c r="A832" s="4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x14ac:dyDescent="0.2">
      <c r="A833" s="4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x14ac:dyDescent="0.2">
      <c r="A834" s="4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x14ac:dyDescent="0.2">
      <c r="A835" s="4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x14ac:dyDescent="0.2">
      <c r="A836" s="4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x14ac:dyDescent="0.2">
      <c r="A837" s="4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x14ac:dyDescent="0.2">
      <c r="A838" s="4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x14ac:dyDescent="0.2">
      <c r="A839" s="4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x14ac:dyDescent="0.2">
      <c r="A840" s="4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x14ac:dyDescent="0.2">
      <c r="A841" s="4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x14ac:dyDescent="0.2">
      <c r="A842" s="4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x14ac:dyDescent="0.2">
      <c r="A843" s="4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x14ac:dyDescent="0.2">
      <c r="A844" s="4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x14ac:dyDescent="0.2">
      <c r="A845" s="4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x14ac:dyDescent="0.2">
      <c r="A846" s="4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x14ac:dyDescent="0.2">
      <c r="A847" s="4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x14ac:dyDescent="0.2">
      <c r="A848" s="4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x14ac:dyDescent="0.2">
      <c r="A849" s="4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x14ac:dyDescent="0.2">
      <c r="A850" s="4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x14ac:dyDescent="0.2">
      <c r="A851" s="4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x14ac:dyDescent="0.2">
      <c r="A852" s="4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x14ac:dyDescent="0.2">
      <c r="A853" s="4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x14ac:dyDescent="0.2">
      <c r="A854" s="4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x14ac:dyDescent="0.2">
      <c r="A855" s="4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x14ac:dyDescent="0.2">
      <c r="A856" s="4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x14ac:dyDescent="0.2">
      <c r="A857" s="4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x14ac:dyDescent="0.2">
      <c r="A858" s="4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x14ac:dyDescent="0.2">
      <c r="A859" s="4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x14ac:dyDescent="0.2">
      <c r="A860" s="4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x14ac:dyDescent="0.2">
      <c r="A861" s="4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x14ac:dyDescent="0.2">
      <c r="A862" s="4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x14ac:dyDescent="0.2">
      <c r="A863" s="4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x14ac:dyDescent="0.2">
      <c r="A864" s="4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x14ac:dyDescent="0.2">
      <c r="A865" s="4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x14ac:dyDescent="0.2">
      <c r="A866" s="4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x14ac:dyDescent="0.2">
      <c r="A867" s="4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x14ac:dyDescent="0.2">
      <c r="A868" s="4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x14ac:dyDescent="0.2">
      <c r="A869" s="4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x14ac:dyDescent="0.2">
      <c r="A870" s="4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x14ac:dyDescent="0.2">
      <c r="A871" s="4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x14ac:dyDescent="0.2">
      <c r="A872" s="4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x14ac:dyDescent="0.2">
      <c r="A873" s="4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x14ac:dyDescent="0.2">
      <c r="A874" s="4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x14ac:dyDescent="0.2">
      <c r="A875" s="4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x14ac:dyDescent="0.2">
      <c r="A876" s="4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x14ac:dyDescent="0.2">
      <c r="A877" s="4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x14ac:dyDescent="0.2">
      <c r="A878" s="4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x14ac:dyDescent="0.2">
      <c r="A879" s="4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x14ac:dyDescent="0.2">
      <c r="A880" s="4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x14ac:dyDescent="0.2">
      <c r="A881" s="4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x14ac:dyDescent="0.2">
      <c r="A882" s="4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x14ac:dyDescent="0.2">
      <c r="A883" s="4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x14ac:dyDescent="0.2">
      <c r="A884" s="4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x14ac:dyDescent="0.2">
      <c r="A885" s="4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x14ac:dyDescent="0.2">
      <c r="A886" s="4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x14ac:dyDescent="0.2">
      <c r="A887" s="4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x14ac:dyDescent="0.2">
      <c r="A888" s="4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x14ac:dyDescent="0.2">
      <c r="A889" s="4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x14ac:dyDescent="0.2">
      <c r="A890" s="4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x14ac:dyDescent="0.2">
      <c r="A891" s="4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x14ac:dyDescent="0.2">
      <c r="A892" s="4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x14ac:dyDescent="0.2">
      <c r="A893" s="4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x14ac:dyDescent="0.2">
      <c r="A894" s="4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x14ac:dyDescent="0.2">
      <c r="A895" s="4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x14ac:dyDescent="0.2">
      <c r="A896" s="4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x14ac:dyDescent="0.2">
      <c r="A897" s="4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x14ac:dyDescent="0.2">
      <c r="A898" s="4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x14ac:dyDescent="0.2">
      <c r="A899" s="4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x14ac:dyDescent="0.2">
      <c r="A900" s="4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x14ac:dyDescent="0.2">
      <c r="A901" s="4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x14ac:dyDescent="0.2">
      <c r="A902" s="4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x14ac:dyDescent="0.2">
      <c r="A903" s="4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x14ac:dyDescent="0.2">
      <c r="A904" s="4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x14ac:dyDescent="0.2">
      <c r="A905" s="4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x14ac:dyDescent="0.2">
      <c r="A906" s="4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x14ac:dyDescent="0.2">
      <c r="A907" s="4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x14ac:dyDescent="0.2">
      <c r="A908" s="4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x14ac:dyDescent="0.2">
      <c r="A909" s="4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x14ac:dyDescent="0.2">
      <c r="A910" s="4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x14ac:dyDescent="0.2">
      <c r="A911" s="4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x14ac:dyDescent="0.2">
      <c r="A912" s="4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x14ac:dyDescent="0.2">
      <c r="A913" s="4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x14ac:dyDescent="0.2">
      <c r="A914" s="4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x14ac:dyDescent="0.2">
      <c r="A915" s="4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x14ac:dyDescent="0.2">
      <c r="A916" s="4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x14ac:dyDescent="0.2">
      <c r="A917" s="4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x14ac:dyDescent="0.2">
      <c r="A918" s="4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x14ac:dyDescent="0.2">
      <c r="A919" s="4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x14ac:dyDescent="0.2">
      <c r="A920" s="4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x14ac:dyDescent="0.2">
      <c r="A921" s="4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x14ac:dyDescent="0.2">
      <c r="A922" s="4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x14ac:dyDescent="0.2">
      <c r="A923" s="4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x14ac:dyDescent="0.2">
      <c r="A924" s="4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x14ac:dyDescent="0.2">
      <c r="A925" s="4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x14ac:dyDescent="0.2">
      <c r="A926" s="4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x14ac:dyDescent="0.2">
      <c r="A927" s="4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x14ac:dyDescent="0.2">
      <c r="A928" s="4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x14ac:dyDescent="0.2">
      <c r="A929" s="4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x14ac:dyDescent="0.2">
      <c r="A930" s="4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x14ac:dyDescent="0.2">
      <c r="A931" s="4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x14ac:dyDescent="0.2">
      <c r="A932" s="4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x14ac:dyDescent="0.2">
      <c r="A933" s="4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x14ac:dyDescent="0.2">
      <c r="A934" s="4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x14ac:dyDescent="0.2">
      <c r="A935" s="4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x14ac:dyDescent="0.2">
      <c r="A936" s="4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x14ac:dyDescent="0.2">
      <c r="A937" s="4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x14ac:dyDescent="0.2">
      <c r="A938" s="4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x14ac:dyDescent="0.2">
      <c r="A939" s="4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x14ac:dyDescent="0.2">
      <c r="A940" s="4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x14ac:dyDescent="0.2">
      <c r="A941" s="4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x14ac:dyDescent="0.2">
      <c r="A942" s="4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x14ac:dyDescent="0.2">
      <c r="A943" s="4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x14ac:dyDescent="0.2">
      <c r="A944" s="4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x14ac:dyDescent="0.2">
      <c r="A945" s="4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x14ac:dyDescent="0.2">
      <c r="A946" s="4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x14ac:dyDescent="0.2">
      <c r="A947" s="4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x14ac:dyDescent="0.2">
      <c r="A948" s="4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x14ac:dyDescent="0.2">
      <c r="A949" s="4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x14ac:dyDescent="0.2">
      <c r="A950" s="4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x14ac:dyDescent="0.2">
      <c r="A951" s="4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x14ac:dyDescent="0.2">
      <c r="A952" s="4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x14ac:dyDescent="0.2">
      <c r="A953" s="4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x14ac:dyDescent="0.2">
      <c r="A954" s="4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x14ac:dyDescent="0.2">
      <c r="A955" s="4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x14ac:dyDescent="0.2">
      <c r="A956" s="4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x14ac:dyDescent="0.2">
      <c r="A957" s="4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x14ac:dyDescent="0.2">
      <c r="A958" s="4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x14ac:dyDescent="0.2">
      <c r="A959" s="4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x14ac:dyDescent="0.2">
      <c r="A960" s="4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x14ac:dyDescent="0.2">
      <c r="A961" s="4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x14ac:dyDescent="0.2">
      <c r="A962" s="4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x14ac:dyDescent="0.2">
      <c r="A963" s="4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x14ac:dyDescent="0.2">
      <c r="A964" s="4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x14ac:dyDescent="0.2">
      <c r="A965" s="4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x14ac:dyDescent="0.2">
      <c r="A966" s="4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x14ac:dyDescent="0.2">
      <c r="A967" s="4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x14ac:dyDescent="0.2">
      <c r="A968" s="4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x14ac:dyDescent="0.2">
      <c r="A969" s="4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x14ac:dyDescent="0.2">
      <c r="A970" s="4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x14ac:dyDescent="0.2">
      <c r="A971" s="4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x14ac:dyDescent="0.2">
      <c r="A972" s="4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x14ac:dyDescent="0.2">
      <c r="A973" s="4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x14ac:dyDescent="0.2">
      <c r="A974" s="4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x14ac:dyDescent="0.2">
      <c r="A975" s="4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x14ac:dyDescent="0.2">
      <c r="A976" s="4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x14ac:dyDescent="0.2">
      <c r="A977" s="4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x14ac:dyDescent="0.2">
      <c r="A978" s="4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x14ac:dyDescent="0.2">
      <c r="A979" s="4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x14ac:dyDescent="0.2">
      <c r="A980" s="4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x14ac:dyDescent="0.2">
      <c r="A981" s="4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x14ac:dyDescent="0.2">
      <c r="A982" s="4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x14ac:dyDescent="0.2">
      <c r="A983" s="4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x14ac:dyDescent="0.2">
      <c r="A984" s="4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x14ac:dyDescent="0.2">
      <c r="A985" s="4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x14ac:dyDescent="0.2">
      <c r="A986" s="4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x14ac:dyDescent="0.2">
      <c r="A987" s="4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x14ac:dyDescent="0.2">
      <c r="A988" s="4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x14ac:dyDescent="0.2">
      <c r="A989" s="4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x14ac:dyDescent="0.2">
      <c r="A990" s="4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x14ac:dyDescent="0.2">
      <c r="A991" s="4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x14ac:dyDescent="0.2">
      <c r="A992" s="4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x14ac:dyDescent="0.2">
      <c r="A993" s="4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x14ac:dyDescent="0.2">
      <c r="A994" s="4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x14ac:dyDescent="0.2">
      <c r="A995" s="4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x14ac:dyDescent="0.2">
      <c r="A996" s="4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x14ac:dyDescent="0.2">
      <c r="A997" s="4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x14ac:dyDescent="0.2">
      <c r="A998" s="4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x14ac:dyDescent="0.2">
      <c r="A999" s="4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x14ac:dyDescent="0.2">
      <c r="A1000" s="4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x14ac:dyDescent="0.2">
      <c r="A1001" s="4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x14ac:dyDescent="0.2">
      <c r="A1002" s="4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x14ac:dyDescent="0.2">
      <c r="A1003" s="4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x14ac:dyDescent="0.2">
      <c r="A1004" s="4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x14ac:dyDescent="0.2">
      <c r="A1005" s="4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spans="1:26" x14ac:dyDescent="0.2">
      <c r="A1006" s="4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spans="1:26" x14ac:dyDescent="0.2">
      <c r="A1007" s="4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spans="1:26" x14ac:dyDescent="0.2">
      <c r="A1008" s="4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spans="1:26" x14ac:dyDescent="0.2">
      <c r="A1009" s="4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spans="1:26" x14ac:dyDescent="0.2">
      <c r="A1010" s="4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spans="1:26" x14ac:dyDescent="0.2">
      <c r="A1011" s="4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spans="1:26" x14ac:dyDescent="0.2">
      <c r="A1012" s="4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spans="1:26" x14ac:dyDescent="0.2">
      <c r="A1013" s="4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spans="1:26" x14ac:dyDescent="0.2">
      <c r="A1014" s="4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spans="1:26" x14ac:dyDescent="0.2">
      <c r="A1015" s="4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 spans="1:26" x14ac:dyDescent="0.2">
      <c r="A1016" s="4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</sheetData>
  <mergeCells count="10">
    <mergeCell ref="A64:A66"/>
    <mergeCell ref="A68:A73"/>
    <mergeCell ref="A79:A81"/>
    <mergeCell ref="A1:C1"/>
    <mergeCell ref="A4:A11"/>
    <mergeCell ref="A13:A24"/>
    <mergeCell ref="A26:A30"/>
    <mergeCell ref="A32:A39"/>
    <mergeCell ref="A41:A48"/>
    <mergeCell ref="A51:A61"/>
  </mergeCells>
  <hyperlinks>
    <hyperlink ref="I34" r:id="rId1" xr:uid="{00000000-0004-0000-0700-000000000000}"/>
    <hyperlink ref="I38" r:id="rId2" xr:uid="{00000000-0004-0000-0700-000001000000}"/>
    <hyperlink ref="E43" r:id="rId3" xr:uid="{00000000-0004-0000-07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Attempt 8</vt:lpstr>
      <vt:lpstr>Attempt 1</vt:lpstr>
      <vt:lpstr>Attempt 2</vt:lpstr>
      <vt:lpstr>Attempt 3</vt:lpstr>
      <vt:lpstr>Attempt 4</vt:lpstr>
      <vt:lpstr>Attempt 5</vt:lpstr>
      <vt:lpstr>Attempt 6</vt:lpstr>
      <vt:lpstr>Attempt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hieu</cp:lastModifiedBy>
  <dcterms:modified xsi:type="dcterms:W3CDTF">2022-05-23T10:35:54Z</dcterms:modified>
</cp:coreProperties>
</file>