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Parameters" sheetId="1" r:id="rId1"/>
    <sheet name="Data" sheetId="2" r:id="rId2"/>
    <sheet name="SEM" sheetId="5" r:id="rId3"/>
    <sheet name="CLB" sheetId="6" r:id="rId4"/>
    <sheet name="BRAM" sheetId="8" r:id="rId5"/>
    <sheet name="DSP" sheetId="7" r:id="rId6"/>
    <sheet name="LOG" sheetId="4" r:id="rId7"/>
  </sheets>
  <calcPr calcId="14562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K6" i="5" s="1"/>
  <c r="E19" i="5"/>
  <c r="E20" i="5"/>
  <c r="E21" i="5"/>
  <c r="E22" i="5"/>
  <c r="E23" i="5"/>
  <c r="E24" i="5"/>
  <c r="E25" i="5"/>
  <c r="K7" i="5" s="1"/>
  <c r="E26" i="5"/>
  <c r="E27" i="5"/>
  <c r="E28" i="5"/>
  <c r="E29" i="5"/>
  <c r="E30" i="5"/>
  <c r="K25" i="5" s="1"/>
  <c r="E31" i="5"/>
  <c r="E32" i="5"/>
  <c r="E33" i="5"/>
  <c r="E34" i="5"/>
  <c r="K2" i="5" s="1"/>
  <c r="E35" i="5"/>
  <c r="E36" i="5"/>
  <c r="E37" i="5"/>
  <c r="E38" i="5"/>
  <c r="K27" i="5" s="1"/>
  <c r="E39" i="5"/>
  <c r="E40" i="5"/>
  <c r="E41" i="5"/>
  <c r="E42" i="5"/>
  <c r="K29" i="5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" i="6"/>
  <c r="H2" i="6"/>
  <c r="J7" i="6"/>
  <c r="J10" i="6"/>
  <c r="J15" i="6"/>
  <c r="J18" i="6"/>
  <c r="J23" i="6"/>
  <c r="J26" i="6"/>
  <c r="J31" i="6"/>
  <c r="J34" i="6"/>
  <c r="J39" i="6"/>
  <c r="J42" i="6"/>
  <c r="H7" i="6"/>
  <c r="H8" i="6"/>
  <c r="H15" i="6"/>
  <c r="H16" i="6"/>
  <c r="H23" i="6"/>
  <c r="H24" i="6"/>
  <c r="H31" i="6"/>
  <c r="H32" i="6"/>
  <c r="H39" i="6"/>
  <c r="H40" i="6"/>
  <c r="F3" i="6"/>
  <c r="G3" i="6"/>
  <c r="F4" i="6"/>
  <c r="G4" i="6"/>
  <c r="F5" i="6"/>
  <c r="G5" i="6"/>
  <c r="F6" i="6"/>
  <c r="G6" i="6"/>
  <c r="F7" i="6"/>
  <c r="G7" i="6"/>
  <c r="F8" i="6"/>
  <c r="G8" i="6"/>
  <c r="J8" i="6" s="1"/>
  <c r="F9" i="6"/>
  <c r="G9" i="6"/>
  <c r="J9" i="6" s="1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J16" i="6" s="1"/>
  <c r="F17" i="6"/>
  <c r="G17" i="6"/>
  <c r="J17" i="6" s="1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J24" i="6" s="1"/>
  <c r="F25" i="6"/>
  <c r="G25" i="6"/>
  <c r="J25" i="6" s="1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J32" i="6" s="1"/>
  <c r="F33" i="6"/>
  <c r="G33" i="6"/>
  <c r="J33" i="6" s="1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J40" i="6" s="1"/>
  <c r="F41" i="6"/>
  <c r="G41" i="6"/>
  <c r="J41" i="6" s="1"/>
  <c r="F42" i="6"/>
  <c r="G42" i="6"/>
  <c r="G2" i="6"/>
  <c r="F2" i="6"/>
  <c r="E3" i="6"/>
  <c r="J3" i="6" s="1"/>
  <c r="E4" i="6"/>
  <c r="J4" i="6" s="1"/>
  <c r="E5" i="6"/>
  <c r="J5" i="6" s="1"/>
  <c r="E6" i="6"/>
  <c r="H6" i="6" s="1"/>
  <c r="E7" i="6"/>
  <c r="E8" i="6"/>
  <c r="E9" i="6"/>
  <c r="H9" i="6" s="1"/>
  <c r="E10" i="6"/>
  <c r="H10" i="6" s="1"/>
  <c r="E11" i="6"/>
  <c r="J11" i="6" s="1"/>
  <c r="E12" i="6"/>
  <c r="J12" i="6" s="1"/>
  <c r="E13" i="6"/>
  <c r="J13" i="6" s="1"/>
  <c r="E14" i="6"/>
  <c r="J14" i="6" s="1"/>
  <c r="E15" i="6"/>
  <c r="E16" i="6"/>
  <c r="E17" i="6"/>
  <c r="H17" i="6" s="1"/>
  <c r="E18" i="6"/>
  <c r="H18" i="6" s="1"/>
  <c r="E19" i="6"/>
  <c r="J19" i="6" s="1"/>
  <c r="E20" i="6"/>
  <c r="J20" i="6" s="1"/>
  <c r="E21" i="6"/>
  <c r="J21" i="6" s="1"/>
  <c r="E22" i="6"/>
  <c r="H22" i="6" s="1"/>
  <c r="E23" i="6"/>
  <c r="E24" i="6"/>
  <c r="E25" i="6"/>
  <c r="H25" i="6" s="1"/>
  <c r="E26" i="6"/>
  <c r="H26" i="6" s="1"/>
  <c r="E27" i="6"/>
  <c r="J27" i="6" s="1"/>
  <c r="E28" i="6"/>
  <c r="J28" i="6" s="1"/>
  <c r="E29" i="6"/>
  <c r="J29" i="6" s="1"/>
  <c r="E30" i="6"/>
  <c r="H30" i="6" s="1"/>
  <c r="E31" i="6"/>
  <c r="E32" i="6"/>
  <c r="E33" i="6"/>
  <c r="H33" i="6" s="1"/>
  <c r="E34" i="6"/>
  <c r="H34" i="6" s="1"/>
  <c r="E35" i="6"/>
  <c r="J35" i="6" s="1"/>
  <c r="E36" i="6"/>
  <c r="J36" i="6" s="1"/>
  <c r="E37" i="6"/>
  <c r="J37" i="6" s="1"/>
  <c r="E38" i="6"/>
  <c r="H38" i="6" s="1"/>
  <c r="E39" i="6"/>
  <c r="E40" i="6"/>
  <c r="E41" i="6"/>
  <c r="H41" i="6" s="1"/>
  <c r="E42" i="6"/>
  <c r="H42" i="6" s="1"/>
  <c r="E2" i="6"/>
  <c r="J2" i="6" s="1"/>
  <c r="S17" i="2"/>
  <c r="Q17" i="2"/>
  <c r="S16" i="2"/>
  <c r="R16" i="2"/>
  <c r="Q16" i="2"/>
  <c r="L23" i="8"/>
  <c r="K24" i="8"/>
  <c r="K25" i="8"/>
  <c r="L25" i="8"/>
  <c r="K26" i="8"/>
  <c r="K27" i="8"/>
  <c r="L27" i="8"/>
  <c r="K28" i="8"/>
  <c r="K29" i="8"/>
  <c r="L29" i="8"/>
  <c r="J29" i="8"/>
  <c r="J28" i="8"/>
  <c r="J27" i="8"/>
  <c r="J26" i="8"/>
  <c r="J25" i="8"/>
  <c r="J24" i="8"/>
  <c r="J23" i="8"/>
  <c r="L2" i="8"/>
  <c r="M2" i="8"/>
  <c r="L4" i="8"/>
  <c r="L5" i="8"/>
  <c r="K24" i="5"/>
  <c r="J29" i="5"/>
  <c r="J28" i="5"/>
  <c r="J27" i="5"/>
  <c r="K26" i="5"/>
  <c r="J26" i="5"/>
  <c r="J25" i="5"/>
  <c r="J24" i="5"/>
  <c r="J23" i="5"/>
  <c r="K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L3" i="8" s="1"/>
  <c r="G10" i="8"/>
  <c r="M3" i="8" s="1"/>
  <c r="H10" i="8"/>
  <c r="N3" i="8" s="1"/>
  <c r="E11" i="8"/>
  <c r="K3" i="8" s="1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M4" i="8" s="1"/>
  <c r="H14" i="8"/>
  <c r="N4" i="8" s="1"/>
  <c r="E15" i="8"/>
  <c r="F15" i="8"/>
  <c r="G15" i="8"/>
  <c r="H15" i="8"/>
  <c r="E16" i="8"/>
  <c r="F16" i="8"/>
  <c r="G16" i="8"/>
  <c r="H16" i="8"/>
  <c r="E17" i="8"/>
  <c r="K5" i="8" s="1"/>
  <c r="F17" i="8"/>
  <c r="G17" i="8"/>
  <c r="M5" i="8" s="1"/>
  <c r="H17" i="8"/>
  <c r="N5" i="8" s="1"/>
  <c r="E18" i="8"/>
  <c r="F18" i="8"/>
  <c r="G18" i="8"/>
  <c r="H18" i="8"/>
  <c r="E19" i="8"/>
  <c r="K23" i="8" s="1"/>
  <c r="F19" i="8"/>
  <c r="G19" i="8"/>
  <c r="M23" i="8" s="1"/>
  <c r="H19" i="8"/>
  <c r="N23" i="8" s="1"/>
  <c r="E20" i="8"/>
  <c r="F20" i="8"/>
  <c r="G20" i="8"/>
  <c r="H20" i="8"/>
  <c r="E21" i="8"/>
  <c r="F21" i="8"/>
  <c r="G21" i="8"/>
  <c r="H21" i="8"/>
  <c r="E22" i="8"/>
  <c r="F22" i="8"/>
  <c r="L24" i="8" s="1"/>
  <c r="G22" i="8"/>
  <c r="M24" i="8" s="1"/>
  <c r="H22" i="8"/>
  <c r="N24" i="8" s="1"/>
  <c r="E23" i="8"/>
  <c r="F23" i="8"/>
  <c r="G23" i="8"/>
  <c r="M6" i="8" s="1"/>
  <c r="H23" i="8"/>
  <c r="N6" i="8" s="1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M7" i="8" s="1"/>
  <c r="H27" i="8"/>
  <c r="N7" i="8" s="1"/>
  <c r="E28" i="8"/>
  <c r="K7" i="8" s="1"/>
  <c r="F28" i="8"/>
  <c r="L7" i="8" s="1"/>
  <c r="G28" i="8"/>
  <c r="H28" i="8"/>
  <c r="E29" i="8"/>
  <c r="F29" i="8"/>
  <c r="G29" i="8"/>
  <c r="H29" i="8"/>
  <c r="E30" i="8"/>
  <c r="F30" i="8"/>
  <c r="G30" i="8"/>
  <c r="M25" i="8" s="1"/>
  <c r="H30" i="8"/>
  <c r="N25" i="8" s="1"/>
  <c r="E31" i="8"/>
  <c r="K4" i="8" s="1"/>
  <c r="F31" i="8"/>
  <c r="G31" i="8"/>
  <c r="H31" i="8"/>
  <c r="E32" i="8"/>
  <c r="F32" i="8"/>
  <c r="G32" i="8"/>
  <c r="H32" i="8"/>
  <c r="E33" i="8"/>
  <c r="F33" i="8"/>
  <c r="G33" i="8"/>
  <c r="H33" i="8"/>
  <c r="E34" i="8"/>
  <c r="K2" i="8" s="1"/>
  <c r="F34" i="8"/>
  <c r="G34" i="8"/>
  <c r="H34" i="8"/>
  <c r="N2" i="8" s="1"/>
  <c r="E35" i="8"/>
  <c r="F35" i="8"/>
  <c r="L26" i="8" s="1"/>
  <c r="G35" i="8"/>
  <c r="M26" i="8" s="1"/>
  <c r="H35" i="8"/>
  <c r="N26" i="8" s="1"/>
  <c r="E36" i="8"/>
  <c r="F36" i="8"/>
  <c r="G36" i="8"/>
  <c r="H36" i="8"/>
  <c r="E37" i="8"/>
  <c r="F37" i="8"/>
  <c r="G37" i="8"/>
  <c r="H37" i="8"/>
  <c r="E38" i="8"/>
  <c r="F38" i="8"/>
  <c r="G38" i="8"/>
  <c r="M27" i="8" s="1"/>
  <c r="H38" i="8"/>
  <c r="N27" i="8" s="1"/>
  <c r="E39" i="8"/>
  <c r="F39" i="8"/>
  <c r="G39" i="8"/>
  <c r="H39" i="8"/>
  <c r="E40" i="8"/>
  <c r="F40" i="8"/>
  <c r="L28" i="8" s="1"/>
  <c r="G40" i="8"/>
  <c r="M28" i="8" s="1"/>
  <c r="H40" i="8"/>
  <c r="N28" i="8" s="1"/>
  <c r="E41" i="8"/>
  <c r="F41" i="8"/>
  <c r="G41" i="8"/>
  <c r="H41" i="8"/>
  <c r="E42" i="8"/>
  <c r="K6" i="8" s="1"/>
  <c r="F42" i="8"/>
  <c r="L6" i="8" s="1"/>
  <c r="G42" i="8"/>
  <c r="M29" i="8" s="1"/>
  <c r="H42" i="8"/>
  <c r="N29" i="8" s="1"/>
  <c r="H2" i="8"/>
  <c r="G2" i="8"/>
  <c r="F2" i="8"/>
  <c r="E2" i="8"/>
  <c r="H2" i="5"/>
  <c r="G2" i="5"/>
  <c r="F2" i="5"/>
  <c r="K23" i="5" l="1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K3" i="5"/>
  <c r="K4" i="5"/>
  <c r="K28" i="5"/>
  <c r="J2" i="1"/>
  <c r="D8" i="2" l="1"/>
  <c r="B42" i="8" l="1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 l="1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H3" i="5" l="1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M29" i="5" s="1"/>
  <c r="F42" i="5"/>
  <c r="L29" i="5" s="1"/>
  <c r="H42" i="5"/>
  <c r="N29" i="5" s="1"/>
  <c r="C42" i="5"/>
  <c r="C42" i="7"/>
  <c r="C42" i="6"/>
  <c r="C42" i="8"/>
  <c r="G34" i="5"/>
  <c r="M2" i="5" s="1"/>
  <c r="H34" i="5"/>
  <c r="N2" i="5" s="1"/>
  <c r="F34" i="5"/>
  <c r="L2" i="5" s="1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L5" i="5" s="1"/>
  <c r="G17" i="5"/>
  <c r="M5" i="5" s="1"/>
  <c r="H17" i="5"/>
  <c r="N5" i="5" s="1"/>
  <c r="C17" i="6"/>
  <c r="C17" i="7"/>
  <c r="C17" i="8"/>
  <c r="C17" i="5"/>
  <c r="F9" i="5"/>
  <c r="H9" i="5"/>
  <c r="G9" i="5"/>
  <c r="C9" i="8"/>
  <c r="C9" i="7"/>
  <c r="C9" i="5"/>
  <c r="C9" i="6"/>
  <c r="H40" i="5"/>
  <c r="N28" i="5" s="1"/>
  <c r="G40" i="5"/>
  <c r="M28" i="5" s="1"/>
  <c r="F40" i="5"/>
  <c r="L28" i="5" s="1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C24" i="6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L27" i="5" s="1"/>
  <c r="H38" i="5"/>
  <c r="N27" i="5" s="1"/>
  <c r="G38" i="5"/>
  <c r="M27" i="5" s="1"/>
  <c r="C38" i="7"/>
  <c r="C38" i="8"/>
  <c r="C38" i="5"/>
  <c r="C38" i="6"/>
  <c r="F30" i="5"/>
  <c r="L25" i="5" s="1"/>
  <c r="H30" i="5"/>
  <c r="N25" i="5" s="1"/>
  <c r="G30" i="5"/>
  <c r="M25" i="5" s="1"/>
  <c r="C30" i="8"/>
  <c r="C30" i="7"/>
  <c r="C30" i="6"/>
  <c r="C30" i="5"/>
  <c r="H22" i="5"/>
  <c r="N24" i="5" s="1"/>
  <c r="G22" i="5"/>
  <c r="M24" i="5" s="1"/>
  <c r="F22" i="5"/>
  <c r="L24" i="5" s="1"/>
  <c r="C22" i="7"/>
  <c r="C22" i="8"/>
  <c r="C22" i="5"/>
  <c r="C22" i="6"/>
  <c r="F14" i="5"/>
  <c r="H14" i="5"/>
  <c r="N4" i="5" s="1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M26" i="5" s="1"/>
  <c r="H36" i="5"/>
  <c r="N26" i="5" s="1"/>
  <c r="F36" i="5"/>
  <c r="L26" i="5" s="1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H16" i="5"/>
  <c r="F16" i="5"/>
  <c r="C16" i="5"/>
  <c r="C16" i="8"/>
  <c r="C16" i="7"/>
  <c r="C16" i="6"/>
  <c r="I3" i="1"/>
  <c r="J3" i="1" s="1"/>
  <c r="L4" i="5" l="1"/>
  <c r="N7" i="5"/>
  <c r="M7" i="5"/>
  <c r="L23" i="5"/>
  <c r="L6" i="5"/>
  <c r="L3" i="5"/>
  <c r="M23" i="5"/>
  <c r="M6" i="5"/>
  <c r="M3" i="5"/>
  <c r="N6" i="5"/>
  <c r="N23" i="5"/>
  <c r="M4" i="5"/>
  <c r="L7" i="5"/>
  <c r="N3" i="5"/>
  <c r="D3" i="7"/>
  <c r="D3" i="6"/>
  <c r="D3" i="5"/>
  <c r="D3" i="8"/>
  <c r="I4" i="1"/>
  <c r="I5" i="1" l="1"/>
  <c r="J4" i="1"/>
  <c r="D4" i="8" l="1"/>
  <c r="D4" i="7"/>
  <c r="D4" i="6"/>
  <c r="D4" i="5"/>
  <c r="I6" i="1"/>
  <c r="J5" i="1"/>
  <c r="D5" i="5" l="1"/>
  <c r="D5" i="6"/>
  <c r="D5" i="7"/>
  <c r="D5" i="8"/>
  <c r="J6" i="1"/>
  <c r="I7" i="1"/>
  <c r="D6" i="8" l="1"/>
  <c r="D6" i="7"/>
  <c r="D6" i="6"/>
  <c r="D6" i="5"/>
  <c r="J7" i="1"/>
  <c r="I8" i="1"/>
  <c r="D7" i="5" l="1"/>
  <c r="D7" i="8"/>
  <c r="D7" i="7"/>
  <c r="D7" i="6"/>
  <c r="J8" i="1"/>
  <c r="I9" i="1"/>
  <c r="J9" i="1" l="1"/>
  <c r="I10" i="1"/>
  <c r="D8" i="6"/>
  <c r="D8" i="8"/>
  <c r="D8" i="7"/>
  <c r="D8" i="5"/>
  <c r="D9" i="7" l="1"/>
  <c r="D9" i="8"/>
  <c r="D9" i="5"/>
  <c r="D9" i="6"/>
  <c r="J10" i="1"/>
  <c r="I11" i="1"/>
  <c r="J11" i="1" l="1"/>
  <c r="I12" i="1"/>
  <c r="D10" i="6"/>
  <c r="D10" i="5"/>
  <c r="D10" i="8"/>
  <c r="D10" i="7"/>
  <c r="J12" i="1" l="1"/>
  <c r="I13" i="1"/>
  <c r="D11" i="7"/>
  <c r="D11" i="8"/>
  <c r="D11" i="5"/>
  <c r="D11" i="6"/>
  <c r="J13" i="1" l="1"/>
  <c r="I14" i="1"/>
  <c r="D12" i="8"/>
  <c r="D12" i="7"/>
  <c r="D12" i="6"/>
  <c r="D12" i="5"/>
  <c r="J14" i="1" l="1"/>
  <c r="I15" i="1"/>
  <c r="D13" i="5"/>
  <c r="D13" i="7"/>
  <c r="D13" i="6"/>
  <c r="D13" i="8"/>
  <c r="J15" i="1" l="1"/>
  <c r="I16" i="1"/>
  <c r="D14" i="8"/>
  <c r="D14" i="7"/>
  <c r="D14" i="5"/>
  <c r="D14" i="6"/>
  <c r="D15" i="5" l="1"/>
  <c r="D15" i="6"/>
  <c r="D15" i="8"/>
  <c r="D15" i="7"/>
  <c r="J16" i="1"/>
  <c r="I17" i="1"/>
  <c r="J17" i="1" l="1"/>
  <c r="I18" i="1"/>
  <c r="D16" i="8"/>
  <c r="D16" i="6"/>
  <c r="D16" i="7"/>
  <c r="D16" i="5"/>
  <c r="J18" i="1" l="1"/>
  <c r="I19" i="1"/>
  <c r="D17" i="7"/>
  <c r="D17" i="8"/>
  <c r="D17" i="5"/>
  <c r="D17" i="6"/>
  <c r="J19" i="1" l="1"/>
  <c r="I20" i="1"/>
  <c r="D18" i="5"/>
  <c r="D18" i="6"/>
  <c r="D18" i="7"/>
  <c r="D18" i="8"/>
  <c r="I21" i="1" l="1"/>
  <c r="J20" i="1"/>
  <c r="D19" i="8"/>
  <c r="D19" i="7"/>
  <c r="D19" i="6"/>
  <c r="D19" i="5"/>
  <c r="D20" i="6" l="1"/>
  <c r="D20" i="8"/>
  <c r="D20" i="5"/>
  <c r="D20" i="7"/>
  <c r="I22" i="1"/>
  <c r="J21" i="1"/>
  <c r="D21" i="5" l="1"/>
  <c r="D21" i="7"/>
  <c r="D21" i="6"/>
  <c r="D21" i="8"/>
  <c r="J22" i="1"/>
  <c r="I23" i="1"/>
  <c r="J23" i="1" l="1"/>
  <c r="I24" i="1"/>
  <c r="D22" i="7"/>
  <c r="D22" i="8"/>
  <c r="D22" i="5"/>
  <c r="D22" i="6"/>
  <c r="I25" i="1" l="1"/>
  <c r="J24" i="1"/>
  <c r="D23" i="6"/>
  <c r="D23" i="5"/>
  <c r="D23" i="8"/>
  <c r="D23" i="7"/>
  <c r="D24" i="8" l="1"/>
  <c r="D24" i="7"/>
  <c r="D24" i="6"/>
  <c r="D24" i="5"/>
  <c r="J25" i="1"/>
  <c r="I26" i="1"/>
  <c r="J26" i="1" l="1"/>
  <c r="I27" i="1"/>
  <c r="D25" i="7"/>
  <c r="D25" i="8"/>
  <c r="D25" i="5"/>
  <c r="D25" i="6"/>
  <c r="J27" i="1" l="1"/>
  <c r="I28" i="1"/>
  <c r="D26" i="5"/>
  <c r="D26" i="6"/>
  <c r="D26" i="7"/>
  <c r="D26" i="8"/>
  <c r="I29" i="1" l="1"/>
  <c r="J28" i="1"/>
  <c r="D27" i="7"/>
  <c r="D27" i="8"/>
  <c r="D27" i="6"/>
  <c r="D27" i="5"/>
  <c r="D28" i="6" l="1"/>
  <c r="D28" i="8"/>
  <c r="D28" i="7"/>
  <c r="D28" i="5"/>
  <c r="J29" i="1"/>
  <c r="I30" i="1"/>
  <c r="J30" i="1" l="1"/>
  <c r="I31" i="1"/>
  <c r="D29" i="5"/>
  <c r="D29" i="7"/>
  <c r="D29" i="8"/>
  <c r="D29" i="6"/>
  <c r="J31" i="1" l="1"/>
  <c r="I32" i="1"/>
  <c r="D30" i="8"/>
  <c r="D30" i="7"/>
  <c r="D30" i="5"/>
  <c r="D30" i="6"/>
  <c r="J32" i="1" l="1"/>
  <c r="I33" i="1"/>
  <c r="D31" i="5"/>
  <c r="D31" i="6"/>
  <c r="D31" i="8"/>
  <c r="D31" i="7"/>
  <c r="D32" i="8" l="1"/>
  <c r="D32" i="7"/>
  <c r="D32" i="6"/>
  <c r="D32" i="5"/>
  <c r="J33" i="1"/>
  <c r="I34" i="1"/>
  <c r="J34" i="1" l="1"/>
  <c r="I35" i="1"/>
  <c r="D33" i="7"/>
  <c r="D33" i="8"/>
  <c r="D33" i="5"/>
  <c r="D33" i="6"/>
  <c r="D34" i="6" l="1"/>
  <c r="D34" i="5"/>
  <c r="D34" i="7"/>
  <c r="D34" i="8"/>
  <c r="J35" i="1"/>
  <c r="I36" i="1"/>
  <c r="J36" i="1" l="1"/>
  <c r="I37" i="1"/>
  <c r="D35" i="8"/>
  <c r="D35" i="7"/>
  <c r="D35" i="6"/>
  <c r="D35" i="5"/>
  <c r="J37" i="1" l="1"/>
  <c r="I38" i="1"/>
  <c r="D36" i="6"/>
  <c r="D36" i="8"/>
  <c r="D36" i="5"/>
  <c r="D36" i="7"/>
  <c r="J38" i="1" l="1"/>
  <c r="I39" i="1"/>
  <c r="D37" i="5"/>
  <c r="D37" i="8"/>
  <c r="D37" i="7"/>
  <c r="D37" i="6"/>
  <c r="J39" i="1" l="1"/>
  <c r="I40" i="1"/>
  <c r="D38" i="6"/>
  <c r="D38" i="7"/>
  <c r="D38" i="5"/>
  <c r="D38" i="8"/>
  <c r="J40" i="1" l="1"/>
  <c r="I41" i="1"/>
  <c r="D39" i="8"/>
  <c r="D39" i="5"/>
  <c r="D39" i="6"/>
  <c r="D39" i="7"/>
  <c r="J41" i="1" l="1"/>
  <c r="I42" i="1"/>
  <c r="J42" i="1" s="1"/>
  <c r="D40" i="6"/>
  <c r="D40" i="7"/>
  <c r="D40" i="8"/>
  <c r="D40" i="5"/>
  <c r="D42" i="6" l="1"/>
  <c r="D42" i="5"/>
  <c r="D42" i="7"/>
  <c r="D42" i="8"/>
  <c r="D41" i="7"/>
  <c r="D41" i="8"/>
  <c r="D41" i="5"/>
  <c r="D41" i="6"/>
</calcChain>
</file>

<file path=xl/sharedStrings.xml><?xml version="1.0" encoding="utf-8"?>
<sst xmlns="http://schemas.openxmlformats.org/spreadsheetml/2006/main" count="221" uniqueCount="64">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</sst>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</a:t>
            </a:r>
            <a:r>
              <a:rPr lang="en-GB" baseline="0"/>
              <a:t> vs Energy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SEM!$K$1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SEM!$M$2:$M$7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SEM!$M$2:$M$7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SEM!$K$2:$K$7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SEM!$L$1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SEM!$N$2:$N$7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SEM!$N$2:$N$7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SEM!$L$2:$L$7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7648"/>
        <c:axId val="115868224"/>
      </c:scatterChart>
      <c:valAx>
        <c:axId val="1158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68224"/>
        <c:crosses val="autoZero"/>
        <c:crossBetween val="midCat"/>
      </c:valAx>
      <c:valAx>
        <c:axId val="1158682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8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SEM!$K$22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SEM!$M$23:$M$29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SEM!$M$23:$M$29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SEM!$J$23:$J$29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SEM!$K$23:$K$29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SEM!$L$22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SEM!$N$23:$N$29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SEM!$N$23:$N$29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SEM!$J$23:$J$29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SEM!$L$23:$L$29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0528"/>
        <c:axId val="115871104"/>
      </c:scatterChart>
      <c:valAx>
        <c:axId val="1158705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5871104"/>
        <c:crosses val="autoZero"/>
        <c:crossBetween val="midCat"/>
      </c:valAx>
      <c:valAx>
        <c:axId val="115871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87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BRAM!$M$2:$M$7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BRAM!$M$2:$M$7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BRAM!$K$2:$K$7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BRAM!$N$2:$N$7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BRAM!$N$2:$N$7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3408"/>
        <c:axId val="115873984"/>
      </c:scatterChart>
      <c:valAx>
        <c:axId val="1158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73984"/>
        <c:crosses val="autoZero"/>
        <c:crossBetween val="midCat"/>
      </c:valAx>
      <c:valAx>
        <c:axId val="11587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7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BRAM!$M$23:$M$29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BRAM!$M$23:$M$29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BRAM!$K$23:$K$29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BRAM!$N$23:$N$29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BRAM!$N$23:$N$29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BRAM!$L$23:$L$29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6896"/>
        <c:axId val="118457472"/>
      </c:scatterChart>
      <c:valAx>
        <c:axId val="1184568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8457472"/>
        <c:crosses val="autoZero"/>
        <c:crossBetween val="midCat"/>
      </c:valAx>
      <c:valAx>
        <c:axId val="118457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845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8</xdr:row>
      <xdr:rowOff>80962</xdr:rowOff>
    </xdr:from>
    <xdr:to>
      <xdr:col>18</xdr:col>
      <xdr:colOff>361950</xdr:colOff>
      <xdr:row>19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30</xdr:row>
      <xdr:rowOff>4762</xdr:rowOff>
    </xdr:from>
    <xdr:to>
      <xdr:col>18</xdr:col>
      <xdr:colOff>371475</xdr:colOff>
      <xdr:row>40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90487</xdr:rowOff>
    </xdr:from>
    <xdr:to>
      <xdr:col>18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30</xdr:row>
      <xdr:rowOff>157162</xdr:rowOff>
    </xdr:from>
    <xdr:to>
      <xdr:col>18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K2" sqref="K2"/>
    </sheetView>
  </sheetViews>
  <sheetFormatPr defaultRowHeight="15" x14ac:dyDescent="0.25"/>
  <cols>
    <col min="1" max="1" width="6.5703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S17" sqref="S17"/>
    </sheetView>
  </sheetViews>
  <sheetFormatPr defaultRowHeight="15" x14ac:dyDescent="0.25"/>
  <cols>
    <col min="1" max="1" width="6.5703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5703125" style="1" bestFit="1" customWidth="1"/>
    <col min="7" max="7" width="15.7109375" style="1" bestFit="1" customWidth="1"/>
    <col min="8" max="8" width="13" style="1" bestFit="1" customWidth="1"/>
    <col min="9" max="9" width="12.5703125" style="1" bestFit="1" customWidth="1"/>
    <col min="10" max="10" width="13.5703125" style="1" bestFit="1" customWidth="1"/>
    <col min="11" max="11" width="12.28515625" style="1" bestFit="1" customWidth="1"/>
    <col min="12" max="13" width="12.5703125" style="1" bestFit="1" customWidth="1"/>
    <col min="14" max="14" width="18.2851562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13" t="s">
        <v>19</v>
      </c>
      <c r="D1" s="13" t="s">
        <v>20</v>
      </c>
      <c r="E1" s="13" t="s">
        <v>9</v>
      </c>
      <c r="F1" s="13" t="s">
        <v>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7</v>
      </c>
      <c r="M1" s="13" t="s">
        <v>8</v>
      </c>
      <c r="N1" s="3" t="s">
        <v>10</v>
      </c>
      <c r="Q1"/>
      <c r="R1"/>
      <c r="S1"/>
      <c r="T1"/>
      <c r="U1"/>
      <c r="V1"/>
      <c r="W1"/>
      <c r="X1"/>
      <c r="Y1"/>
      <c r="Z1"/>
      <c r="AA1"/>
      <c r="AB1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10">
        <v>34</v>
      </c>
      <c r="B35">
        <v>1</v>
      </c>
      <c r="C35" s="1" t="s">
        <v>17</v>
      </c>
    </row>
    <row r="36" spans="1:14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 x14ac:dyDescent="0.25">
      <c r="A37" s="10">
        <v>36</v>
      </c>
      <c r="B37">
        <v>1</v>
      </c>
      <c r="C37" s="1" t="s">
        <v>17</v>
      </c>
    </row>
    <row r="38" spans="1:14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 x14ac:dyDescent="0.25">
      <c r="A39" s="10">
        <v>38</v>
      </c>
      <c r="B39">
        <v>1</v>
      </c>
      <c r="C39" s="1" t="s">
        <v>17</v>
      </c>
    </row>
    <row r="40" spans="1:14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 x14ac:dyDescent="0.25">
      <c r="A41" s="10">
        <v>40</v>
      </c>
      <c r="B41">
        <v>1</v>
      </c>
      <c r="C41" s="1" t="s">
        <v>18</v>
      </c>
    </row>
    <row r="42" spans="1:14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 x14ac:dyDescent="0.25">
      <c r="A43"/>
    </row>
    <row r="44" spans="1:14" x14ac:dyDescent="0.25">
      <c r="A44"/>
    </row>
    <row r="45" spans="1:14" x14ac:dyDescent="0.25">
      <c r="A45"/>
    </row>
    <row r="46" spans="1:14" x14ac:dyDescent="0.25">
      <c r="A46"/>
    </row>
    <row r="47" spans="1:14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14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Q3" sqref="Q3"/>
    </sheetView>
  </sheetViews>
  <sheetFormatPr defaultRowHeight="15" x14ac:dyDescent="0.25"/>
  <cols>
    <col min="1" max="1" width="6.5703125" style="2" bestFit="1" customWidth="1"/>
    <col min="2" max="2" width="15.5703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5703125" bestFit="1" customWidth="1"/>
    <col min="10" max="10" width="13.28515625" bestFit="1" customWidth="1"/>
    <col min="11" max="11" width="8.28515625" bestFit="1" customWidth="1"/>
    <col min="12" max="12" width="13.7109375" bestFit="1" customWidth="1"/>
    <col min="13" max="13" width="9.5703125" bestFit="1" customWidth="1"/>
    <col min="14" max="14" width="18.5703125" bestFit="1" customWidth="1"/>
  </cols>
  <sheetData>
    <row r="1" spans="1:17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J1" s="15" t="s">
        <v>23</v>
      </c>
      <c r="K1" s="15" t="s">
        <v>9</v>
      </c>
      <c r="L1" s="15" t="s">
        <v>10</v>
      </c>
      <c r="M1" s="15" t="s">
        <v>44</v>
      </c>
      <c r="N1" s="15" t="s">
        <v>45</v>
      </c>
    </row>
    <row r="2" spans="1:17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 s="5" t="e">
        <f>Data!E2/Parameters!$C2/Parameters!$G2</f>
        <v>#DIV/0!</v>
      </c>
      <c r="F2" s="1" t="e">
        <f>Data!N2/Parameters!$C2/Parameters!$G2</f>
        <v>#DIV/0!</v>
      </c>
      <c r="G2" s="1" t="e">
        <f>SQRT(Data!E2)/Parameters!$C2/Parameters!$G2</f>
        <v>#DIV/0!</v>
      </c>
      <c r="H2" s="1" t="e">
        <f>SQRT(Data!N2)/Parameters!$C2/Parameters!$G2</f>
        <v>#DIV/0!</v>
      </c>
      <c r="J2" s="1">
        <v>14.4</v>
      </c>
      <c r="K2" s="5">
        <f>AVERAGE(E34)</f>
        <v>6.3694267515923563E-11</v>
      </c>
      <c r="L2" s="5">
        <f t="shared" ref="L2:N2" si="0">AVERAGE(F34)</f>
        <v>0</v>
      </c>
      <c r="M2" s="5">
        <f t="shared" si="0"/>
        <v>6.3694267515923563E-11</v>
      </c>
      <c r="N2" s="5">
        <f t="shared" si="0"/>
        <v>0</v>
      </c>
    </row>
    <row r="3" spans="1:17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5"/>
      <c r="J3" s="1">
        <v>20.5</v>
      </c>
      <c r="K3" s="5">
        <f>AVERAGE(E3,E5,E6,E7,E8,E9,E10,E11,E13)</f>
        <v>9.4747406749023928E-9</v>
      </c>
      <c r="L3" s="5">
        <f t="shared" ref="L3:N3" si="1">AVERAGE(F3,F5,F6,F7,F8,F9,F10,F11,F13)</f>
        <v>2.3490721165139769E-11</v>
      </c>
      <c r="M3" s="5">
        <f t="shared" si="1"/>
        <v>1.6257583550696438E-9</v>
      </c>
      <c r="N3" s="5">
        <f t="shared" si="1"/>
        <v>2.3490721165139769E-11</v>
      </c>
    </row>
    <row r="4" spans="1:17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5"/>
      <c r="J4" s="1">
        <v>30.1</v>
      </c>
      <c r="K4" s="5">
        <f>AVERAGE(E14,E15,E16,E31)</f>
        <v>1.7177345855534705E-7</v>
      </c>
      <c r="L4" s="5">
        <f t="shared" ref="L4:N4" si="2">AVERAGE(F14,F15,F16,F31)</f>
        <v>7.1899682620874422E-9</v>
      </c>
      <c r="M4" s="5">
        <f t="shared" si="2"/>
        <v>2.2440983795165841E-8</v>
      </c>
      <c r="N4" s="5">
        <f t="shared" si="2"/>
        <v>5.5558446618079027E-9</v>
      </c>
    </row>
    <row r="5" spans="1:17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5"/>
      <c r="J5" s="1">
        <v>40.799999999999997</v>
      </c>
      <c r="K5" s="5">
        <f>AVERAGE(E17)</f>
        <v>2.1325966850828727E-7</v>
      </c>
      <c r="L5" s="5">
        <f t="shared" ref="L5:N5" si="3">AVERAGE(F17)</f>
        <v>1.878453038674033E-8</v>
      </c>
      <c r="M5" s="5">
        <f t="shared" si="3"/>
        <v>1.5350766839171053E-8</v>
      </c>
      <c r="N5" s="5">
        <f t="shared" si="3"/>
        <v>4.5559178183620553E-9</v>
      </c>
    </row>
    <row r="6" spans="1:17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5"/>
      <c r="J6" s="1">
        <v>49.7</v>
      </c>
      <c r="K6" s="5">
        <f>AVERAGE(E18,E22,E23,E29,E30,E36,E38,E40,E42)</f>
        <v>2.5690258150125591E-7</v>
      </c>
      <c r="L6" s="5">
        <f t="shared" ref="L6:N6" si="4">AVERAGE(F18,F22,F23,F29,F30,F36,F38,F40,F42)</f>
        <v>2.1310120831168684E-8</v>
      </c>
      <c r="M6" s="5">
        <f t="shared" si="4"/>
        <v>1.9229597646525798E-8</v>
      </c>
      <c r="N6" s="5">
        <f t="shared" si="4"/>
        <v>5.4878104158114532E-9</v>
      </c>
    </row>
    <row r="7" spans="1:17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5"/>
      <c r="J7" s="1">
        <v>62</v>
      </c>
      <c r="K7" s="5">
        <f>AVERAGE(E19,E20,E21,E24,E25,E26,E27,E28,E32,E33)</f>
        <v>3.0780339936267451E-7</v>
      </c>
      <c r="L7" s="5">
        <f t="shared" ref="L7:N7" si="5">AVERAGE(F19,F20,F21,F24,F25,F26,F27,F28,F32,F33)</f>
        <v>3.1866601323241053E-8</v>
      </c>
      <c r="M7" s="5">
        <f t="shared" si="5"/>
        <v>2.0765537461360367E-8</v>
      </c>
      <c r="N7" s="5">
        <f t="shared" si="5"/>
        <v>6.6351466991058516E-9</v>
      </c>
      <c r="O7" s="5"/>
      <c r="P7" s="5"/>
      <c r="Q7" s="5"/>
    </row>
    <row r="8" spans="1:17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5"/>
      <c r="J8" s="5"/>
      <c r="M8" s="5"/>
      <c r="N8" s="5"/>
    </row>
    <row r="9" spans="1:17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5"/>
      <c r="J9" s="5"/>
      <c r="M9" s="5"/>
      <c r="N9" s="5"/>
      <c r="O9" s="5"/>
    </row>
    <row r="10" spans="1:17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5"/>
      <c r="J10" s="5"/>
    </row>
    <row r="11" spans="1:17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5"/>
      <c r="J11" s="5"/>
    </row>
    <row r="12" spans="1:17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</row>
    <row r="13" spans="1:17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 s="5"/>
      <c r="J13" s="5"/>
    </row>
    <row r="14" spans="1:17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 s="5"/>
      <c r="J14" s="5"/>
    </row>
    <row r="15" spans="1:17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 s="5"/>
      <c r="J15" s="5"/>
    </row>
    <row r="16" spans="1:17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5"/>
      <c r="J16" s="5"/>
    </row>
    <row r="17" spans="1:1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5"/>
      <c r="J17" s="5"/>
    </row>
    <row r="18" spans="1:1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5"/>
      <c r="J18" s="5"/>
    </row>
    <row r="19" spans="1:1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5"/>
      <c r="J19" s="5"/>
    </row>
    <row r="20" spans="1:1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5"/>
      <c r="J20" s="5"/>
    </row>
    <row r="21" spans="1:1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5"/>
      <c r="J21" s="5"/>
    </row>
    <row r="22" spans="1:1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5"/>
      <c r="J22" s="15" t="s">
        <v>25</v>
      </c>
      <c r="K22" s="15" t="s">
        <v>9</v>
      </c>
      <c r="L22" s="15" t="s">
        <v>10</v>
      </c>
      <c r="M22" s="15" t="s">
        <v>44</v>
      </c>
      <c r="N22" s="15" t="s">
        <v>45</v>
      </c>
    </row>
    <row r="23" spans="1:1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5"/>
      <c r="J23" s="5">
        <f>D18</f>
        <v>25.04</v>
      </c>
      <c r="K23" s="5">
        <f t="shared" ref="K23:N23" si="6">E18</f>
        <v>2.4080664294187427E-7</v>
      </c>
      <c r="L23" s="5">
        <f t="shared" si="6"/>
        <v>3.3214709371293001E-8</v>
      </c>
      <c r="M23" s="5">
        <f t="shared" si="6"/>
        <v>1.6901312987870707E-8</v>
      </c>
      <c r="N23" s="5">
        <f t="shared" si="6"/>
        <v>6.2769900618376997E-9</v>
      </c>
    </row>
    <row r="24" spans="1:1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5"/>
      <c r="J24" s="5">
        <f>D22</f>
        <v>25.36</v>
      </c>
      <c r="K24" s="5">
        <f t="shared" ref="K24:N24" si="7">E22</f>
        <v>2.4480369515011545E-7</v>
      </c>
      <c r="L24" s="5">
        <f t="shared" si="7"/>
        <v>2.3094688221709007E-8</v>
      </c>
      <c r="M24" s="5">
        <f t="shared" si="7"/>
        <v>2.3777436815212472E-8</v>
      </c>
      <c r="N24" s="5">
        <f t="shared" si="7"/>
        <v>7.3031816632064184E-9</v>
      </c>
    </row>
    <row r="25" spans="1:1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5"/>
      <c r="J25" s="5">
        <f>D30</f>
        <v>26.22</v>
      </c>
      <c r="K25" s="5">
        <f t="shared" ref="K25:N25" si="8">E30</f>
        <v>2.7506426735218507E-7</v>
      </c>
      <c r="L25" s="5">
        <f t="shared" si="8"/>
        <v>1.9280205655526991E-8</v>
      </c>
      <c r="M25" s="5">
        <f t="shared" si="8"/>
        <v>1.8803006218930324E-8</v>
      </c>
      <c r="N25" s="5">
        <f t="shared" si="8"/>
        <v>4.9781276943540061E-9</v>
      </c>
    </row>
    <row r="26" spans="1:1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5"/>
      <c r="J26" s="5">
        <f>D36</f>
        <v>43.51</v>
      </c>
      <c r="K26" s="5">
        <f t="shared" ref="K26:N26" si="9">E36</f>
        <v>2.9166666666666664E-7</v>
      </c>
      <c r="L26" s="5">
        <f t="shared" si="9"/>
        <v>2.2727272727272725E-8</v>
      </c>
      <c r="M26" s="5">
        <f t="shared" si="9"/>
        <v>2.3503169784073593E-8</v>
      </c>
      <c r="N26" s="5">
        <f t="shared" si="9"/>
        <v>6.5607985135184749E-9</v>
      </c>
    </row>
    <row r="27" spans="1:1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5"/>
      <c r="J27" s="5">
        <f>D38</f>
        <v>53.61</v>
      </c>
      <c r="K27" s="5">
        <f t="shared" ref="K27:N27" si="10">E38</f>
        <v>2.7071823204419894E-7</v>
      </c>
      <c r="L27" s="5">
        <f t="shared" si="10"/>
        <v>1.841620626151013E-8</v>
      </c>
      <c r="M27" s="5">
        <f t="shared" si="10"/>
        <v>2.2328463449322545E-8</v>
      </c>
      <c r="N27" s="5">
        <f t="shared" si="10"/>
        <v>5.8237157645826517E-9</v>
      </c>
    </row>
    <row r="28" spans="1:1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5"/>
      <c r="J28" s="5">
        <f>D40</f>
        <v>63.78</v>
      </c>
      <c r="K28" s="5">
        <f t="shared" ref="K28:N28" si="11">E40</f>
        <v>2.1588785046728975E-7</v>
      </c>
      <c r="L28" s="5">
        <f t="shared" si="11"/>
        <v>1.8691588785046729E-8</v>
      </c>
      <c r="M28" s="5">
        <f t="shared" si="11"/>
        <v>1.4204377713617443E-8</v>
      </c>
      <c r="N28" s="5">
        <f t="shared" si="11"/>
        <v>4.1795663130837192E-9</v>
      </c>
    </row>
    <row r="29" spans="1:1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5"/>
      <c r="J29" s="5">
        <f>D42</f>
        <v>83.96</v>
      </c>
      <c r="K29" s="5">
        <f t="shared" ref="K29:N29" si="12">E42</f>
        <v>2.3967889908256879E-7</v>
      </c>
      <c r="L29" s="5">
        <f t="shared" si="12"/>
        <v>1.834862385321101E-8</v>
      </c>
      <c r="M29" s="5">
        <f t="shared" si="12"/>
        <v>1.657893611789101E-8</v>
      </c>
      <c r="N29" s="5">
        <f t="shared" si="12"/>
        <v>4.5871559633027526E-9</v>
      </c>
    </row>
    <row r="30" spans="1:1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5"/>
      <c r="J30" s="5"/>
      <c r="K30" s="5"/>
      <c r="L30" s="5"/>
      <c r="M30" s="5"/>
      <c r="N30" s="5"/>
    </row>
    <row r="31" spans="1:1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5"/>
      <c r="J31" s="5"/>
      <c r="K31" s="5"/>
      <c r="L31" s="5"/>
      <c r="M31" s="5"/>
      <c r="N31" s="5"/>
    </row>
    <row r="32" spans="1:1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5"/>
      <c r="J32" s="5"/>
      <c r="K32" s="5"/>
      <c r="L32" s="5"/>
      <c r="M32" s="5"/>
      <c r="N32" s="5"/>
    </row>
    <row r="33" spans="1:10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5"/>
      <c r="J33" s="5"/>
    </row>
    <row r="34" spans="1:10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5"/>
      <c r="J34" s="5"/>
    </row>
    <row r="35" spans="1:10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5"/>
      <c r="J35" s="5"/>
    </row>
    <row r="36" spans="1:10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5"/>
      <c r="J36" s="5"/>
    </row>
    <row r="37" spans="1:10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5"/>
      <c r="J37" s="5"/>
    </row>
    <row r="38" spans="1:10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5"/>
      <c r="J38" s="5"/>
    </row>
    <row r="39" spans="1:10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5"/>
      <c r="J39" s="5"/>
    </row>
    <row r="40" spans="1:10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5"/>
      <c r="J40" s="5"/>
    </row>
    <row r="41" spans="1:10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5"/>
      <c r="J41" s="5"/>
    </row>
    <row r="42" spans="1:10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5"/>
      <c r="J4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O8" sqref="O8"/>
    </sheetView>
  </sheetViews>
  <sheetFormatPr defaultRowHeight="15" x14ac:dyDescent="0.25"/>
  <cols>
    <col min="1" max="1" width="6.5703125" style="2" bestFit="1" customWidth="1"/>
    <col min="2" max="2" width="15.5703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5703125" bestFit="1" customWidth="1"/>
    <col min="8" max="8" width="23.140625" bestFit="1" customWidth="1"/>
    <col min="9" max="9" width="18" bestFit="1" customWidth="1"/>
    <col min="10" max="10" width="19.85546875" bestFit="1" customWidth="1"/>
  </cols>
  <sheetData>
    <row r="1" spans="1:10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0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</row>
    <row r="3" spans="1:10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</row>
    <row r="4" spans="1:10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</row>
    <row r="5" spans="1:10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</row>
    <row r="6" spans="1:10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</row>
    <row r="7" spans="1:10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</row>
    <row r="8" spans="1:10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0" x14ac:dyDescent="0.25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0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0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0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">
        <f>E12/Parameters!$C12/Parameters!$G12</f>
        <v>0</v>
      </c>
      <c r="I12" s="1" t="e">
        <f>E12*F12/100/Parameters!$C12/Parameters!$G12</f>
        <v>#DIV/0!</v>
      </c>
      <c r="J12" s="1" t="e">
        <f>E12*G12/100/Parameters!$C12/Parameters!$G12</f>
        <v>#DIV/0!</v>
      </c>
    </row>
    <row r="13" spans="1:10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0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0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0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 x14ac:dyDescent="0.25">
      <c r="A43"/>
    </row>
    <row r="44" spans="1:10" x14ac:dyDescent="0.25">
      <c r="A44"/>
    </row>
    <row r="45" spans="1:10" x14ac:dyDescent="0.25">
      <c r="A45"/>
    </row>
    <row r="46" spans="1:10" x14ac:dyDescent="0.25">
      <c r="A46"/>
    </row>
    <row r="47" spans="1:10" x14ac:dyDescent="0.25">
      <c r="A47"/>
    </row>
    <row r="48" spans="1:1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Q5" sqref="Q5"/>
    </sheetView>
  </sheetViews>
  <sheetFormatPr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5703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10" max="10" width="13.28515625" bestFit="1" customWidth="1"/>
    <col min="11" max="12" width="12" bestFit="1" customWidth="1"/>
    <col min="13" max="13" width="11.140625" bestFit="1" customWidth="1"/>
    <col min="14" max="14" width="12.140625" bestFit="1" customWidth="1"/>
  </cols>
  <sheetData>
    <row r="1" spans="1:16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J1" s="15" t="s">
        <v>23</v>
      </c>
      <c r="K1" s="15" t="s">
        <v>50</v>
      </c>
      <c r="L1" s="15" t="s">
        <v>51</v>
      </c>
      <c r="M1" s="15" t="s">
        <v>48</v>
      </c>
      <c r="N1" s="15" t="s">
        <v>49</v>
      </c>
    </row>
    <row r="2" spans="1:16" x14ac:dyDescent="0.25">
      <c r="A2" s="21">
        <v>1</v>
      </c>
      <c r="B2" s="11">
        <f>Parameters!D2</f>
        <v>20.5</v>
      </c>
      <c r="C2" s="11">
        <f>Parameters!G2</f>
        <v>0</v>
      </c>
      <c r="D2" s="11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J2">
        <v>14.4</v>
      </c>
      <c r="K2">
        <f>E34</f>
        <v>0</v>
      </c>
      <c r="L2">
        <f t="shared" ref="L2:N2" si="0">F34</f>
        <v>0</v>
      </c>
      <c r="M2">
        <f t="shared" si="0"/>
        <v>0</v>
      </c>
      <c r="N2">
        <f t="shared" si="0"/>
        <v>0</v>
      </c>
    </row>
    <row r="3" spans="1:16" x14ac:dyDescent="0.25">
      <c r="A3" s="21">
        <v>2</v>
      </c>
      <c r="B3" s="11">
        <f>Parameters!D3</f>
        <v>20.5</v>
      </c>
      <c r="C3" s="11">
        <f>Parameters!G3</f>
        <v>51181102.362204723</v>
      </c>
      <c r="D3" s="11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J3">
        <v>20.5</v>
      </c>
      <c r="K3">
        <f>AVERAGE(E10:E11,E13)</f>
        <v>1.1465588286388024E-8</v>
      </c>
      <c r="L3">
        <f t="shared" ref="L3:N3" si="1">AVERAGE(F10:F11,F13)</f>
        <v>0</v>
      </c>
      <c r="M3">
        <f t="shared" si="1"/>
        <v>1.2488554743461749E-9</v>
      </c>
      <c r="N3">
        <f t="shared" si="1"/>
        <v>0</v>
      </c>
    </row>
    <row r="4" spans="1:16" x14ac:dyDescent="0.25">
      <c r="A4" s="21">
        <v>3</v>
      </c>
      <c r="B4" s="11">
        <f>Parameters!D4</f>
        <v>20.5</v>
      </c>
      <c r="C4" s="11">
        <f>Parameters!G4</f>
        <v>5291.0052910052909</v>
      </c>
      <c r="D4" s="11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J4">
        <v>30.1</v>
      </c>
      <c r="K4">
        <f>AVERAGE(E14,E16,E31)</f>
        <v>1.060393649675122E-7</v>
      </c>
      <c r="L4">
        <f t="shared" ref="L4:N4" si="2">AVERAGE(F14,F16,F31)</f>
        <v>0</v>
      </c>
      <c r="M4">
        <f t="shared" si="2"/>
        <v>2.0708351019586504E-8</v>
      </c>
      <c r="N4">
        <f t="shared" si="2"/>
        <v>0</v>
      </c>
    </row>
    <row r="5" spans="1:16" x14ac:dyDescent="0.25">
      <c r="A5" s="21">
        <v>4</v>
      </c>
      <c r="B5" s="11">
        <f>Parameters!D5</f>
        <v>20.5</v>
      </c>
      <c r="C5" s="11">
        <f>Parameters!G5</f>
        <v>500000</v>
      </c>
      <c r="D5" s="11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J5">
        <v>40.799999999999997</v>
      </c>
      <c r="K5">
        <f>AVERAGE(E17)</f>
        <v>8.066298342541436E-8</v>
      </c>
      <c r="L5">
        <f t="shared" ref="L5:N5" si="3">AVERAGE(F17)</f>
        <v>3.314917127071823E-9</v>
      </c>
      <c r="M5">
        <f t="shared" si="3"/>
        <v>9.4408881163729623E-9</v>
      </c>
      <c r="N5">
        <f t="shared" si="3"/>
        <v>1.9138682956562178E-9</v>
      </c>
      <c r="P5" s="5"/>
    </row>
    <row r="6" spans="1:16" x14ac:dyDescent="0.25">
      <c r="A6" s="21">
        <v>5</v>
      </c>
      <c r="B6" s="11">
        <f>Parameters!D6</f>
        <v>20.5</v>
      </c>
      <c r="C6" s="11">
        <f>Parameters!G6</f>
        <v>4822908.8168801805</v>
      </c>
      <c r="D6" s="11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J6">
        <v>49.7</v>
      </c>
      <c r="K6">
        <f>AVERAGE(E42,E40,E38,E30,E23,E22)</f>
        <v>1.0151070608044769E-7</v>
      </c>
      <c r="L6">
        <f t="shared" ref="L6:N6" si="4">AVERAGE(F42,F40,F38,F30,F23,F22)</f>
        <v>5.7339449541284397E-10</v>
      </c>
      <c r="M6">
        <f t="shared" si="4"/>
        <v>1.2314530656039954E-8</v>
      </c>
      <c r="N6">
        <f t="shared" si="4"/>
        <v>3.3104946627845505E-10</v>
      </c>
    </row>
    <row r="7" spans="1:16" x14ac:dyDescent="0.25">
      <c r="A7" s="21">
        <v>6</v>
      </c>
      <c r="B7" s="11">
        <f>Parameters!D7</f>
        <v>20.5</v>
      </c>
      <c r="C7" s="11">
        <f>Parameters!G7</f>
        <v>4884922.4988257401</v>
      </c>
      <c r="D7" s="11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J7">
        <v>62</v>
      </c>
      <c r="K7">
        <f>AVERAGE(E28,E27,E25,E20,E19)</f>
        <v>9.5676789436704994E-8</v>
      </c>
      <c r="L7">
        <f t="shared" ref="L7:N7" si="5">AVERAGE(F28,F27,F25,F20,F19)</f>
        <v>1.7084188624970326E-8</v>
      </c>
      <c r="M7">
        <f t="shared" si="5"/>
        <v>1.2244644926995123E-8</v>
      </c>
      <c r="N7">
        <f t="shared" si="5"/>
        <v>2.5530200966281132E-9</v>
      </c>
    </row>
    <row r="8" spans="1:16" x14ac:dyDescent="0.25">
      <c r="A8" s="21">
        <v>7</v>
      </c>
      <c r="B8" s="11">
        <f>Parameters!D8</f>
        <v>20.5</v>
      </c>
      <c r="C8" s="11">
        <f>Parameters!G8</f>
        <v>4896265.5601659752</v>
      </c>
      <c r="D8" s="11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</row>
    <row r="9" spans="1:16" x14ac:dyDescent="0.25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L9" s="5"/>
      <c r="M9" s="5"/>
    </row>
    <row r="10" spans="1:16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L10" s="5"/>
      <c r="M10" s="5"/>
      <c r="N10" s="5"/>
    </row>
    <row r="11" spans="1:16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</row>
    <row r="12" spans="1:16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</row>
    <row r="13" spans="1:16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</row>
    <row r="14" spans="1:16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</row>
    <row r="15" spans="1:16" x14ac:dyDescent="0.25">
      <c r="A15" s="21">
        <v>14</v>
      </c>
      <c r="B15" s="11">
        <f>Parameters!D15</f>
        <v>30.1</v>
      </c>
      <c r="C15" s="11">
        <f>Parameters!G15</f>
        <v>4645390.0709219854</v>
      </c>
      <c r="D15" s="11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</row>
    <row r="16" spans="1:16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</row>
    <row r="17" spans="1:1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</row>
    <row r="18" spans="1:14" x14ac:dyDescent="0.25">
      <c r="A18" s="21">
        <v>17</v>
      </c>
      <c r="B18" s="11">
        <f>Parameters!D18</f>
        <v>49.7</v>
      </c>
      <c r="C18" s="11">
        <f>Parameters!G18</f>
        <v>5369426.7515923567</v>
      </c>
      <c r="D18" s="11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</row>
    <row r="19" spans="1:1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</row>
    <row r="20" spans="1:1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</row>
    <row r="21" spans="1:14" x14ac:dyDescent="0.25">
      <c r="A21" s="21">
        <v>20</v>
      </c>
      <c r="B21" s="11">
        <f>Parameters!D21</f>
        <v>62</v>
      </c>
      <c r="C21" s="11">
        <f>Parameters!G21</f>
        <v>1423655.9139784947</v>
      </c>
      <c r="D21" s="1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</row>
    <row r="22" spans="1:1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J22" s="15" t="s">
        <v>25</v>
      </c>
      <c r="K22" s="15" t="s">
        <v>50</v>
      </c>
      <c r="L22" s="15" t="s">
        <v>51</v>
      </c>
      <c r="M22" s="15" t="s">
        <v>48</v>
      </c>
      <c r="N22" s="15" t="s">
        <v>49</v>
      </c>
    </row>
    <row r="23" spans="1:1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J23" s="5">
        <f>D19</f>
        <v>25.15</v>
      </c>
      <c r="K23" s="5">
        <f t="shared" ref="K23:N23" si="6">E19</f>
        <v>8.4474885844748857E-8</v>
      </c>
      <c r="L23" s="5">
        <f t="shared" si="6"/>
        <v>1.7123287671232876E-8</v>
      </c>
      <c r="M23" s="5">
        <f t="shared" si="6"/>
        <v>9.8200060126057377E-9</v>
      </c>
      <c r="N23" s="5">
        <f t="shared" si="6"/>
        <v>4.4212138655335807E-9</v>
      </c>
    </row>
    <row r="24" spans="1:14" x14ac:dyDescent="0.25">
      <c r="A24" s="21">
        <v>23</v>
      </c>
      <c r="B24" s="11">
        <f>Parameters!D24</f>
        <v>62</v>
      </c>
      <c r="C24" s="11">
        <f>Parameters!G24</f>
        <v>466230.93681917212</v>
      </c>
      <c r="D24" s="11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J24" s="5">
        <f>D22</f>
        <v>25.36</v>
      </c>
      <c r="K24" s="5">
        <f t="shared" ref="K24:N24" si="7">E22</f>
        <v>1.1547344110854504E-7</v>
      </c>
      <c r="L24" s="5">
        <f t="shared" si="7"/>
        <v>0</v>
      </c>
      <c r="M24" s="5">
        <f t="shared" si="7"/>
        <v>1.6330410650959527E-8</v>
      </c>
      <c r="N24" s="5">
        <f t="shared" si="7"/>
        <v>0</v>
      </c>
    </row>
    <row r="25" spans="1:1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J25" s="5">
        <f>D30</f>
        <v>26.22</v>
      </c>
      <c r="K25" s="5">
        <f t="shared" ref="K25:N25" si="8">E30</f>
        <v>1.1825192802056555E-7</v>
      </c>
      <c r="L25" s="5">
        <f t="shared" si="8"/>
        <v>0</v>
      </c>
      <c r="M25" s="5">
        <f t="shared" si="8"/>
        <v>1.2328615741163802E-8</v>
      </c>
      <c r="N25" s="5">
        <f t="shared" si="8"/>
        <v>0</v>
      </c>
    </row>
    <row r="26" spans="1:14" x14ac:dyDescent="0.25">
      <c r="A26" s="21">
        <v>25</v>
      </c>
      <c r="B26" s="11">
        <f>Parameters!D26</f>
        <v>62</v>
      </c>
      <c r="C26" s="11">
        <f>Parameters!G26</f>
        <v>2498141.2639405206</v>
      </c>
      <c r="D26" s="11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J26" s="5">
        <f>D35</f>
        <v>43.43</v>
      </c>
      <c r="K26" s="5">
        <f t="shared" ref="K26:N26" si="9">E35</f>
        <v>0</v>
      </c>
      <c r="L26" s="5">
        <f t="shared" si="9"/>
        <v>0</v>
      </c>
      <c r="M26" s="5">
        <f t="shared" si="9"/>
        <v>0</v>
      </c>
      <c r="N26" s="5">
        <f t="shared" si="9"/>
        <v>0</v>
      </c>
    </row>
    <row r="27" spans="1:1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J27" s="5">
        <f>D38</f>
        <v>53.61</v>
      </c>
      <c r="K27" s="5">
        <f t="shared" ref="K27:N27" si="10">E38</f>
        <v>1.2154696132596685E-7</v>
      </c>
      <c r="L27" s="5">
        <f t="shared" si="10"/>
        <v>0</v>
      </c>
      <c r="M27" s="5">
        <f t="shared" si="10"/>
        <v>1.4961396693620555E-8</v>
      </c>
      <c r="N27" s="5">
        <f t="shared" si="10"/>
        <v>0</v>
      </c>
    </row>
    <row r="28" spans="1:1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J28" s="5">
        <f>D40</f>
        <v>63.78</v>
      </c>
      <c r="K28" s="5">
        <f t="shared" ref="K28:N28" si="11">E40</f>
        <v>6.9158878504672909E-8</v>
      </c>
      <c r="L28" s="5">
        <f t="shared" si="11"/>
        <v>0</v>
      </c>
      <c r="M28" s="5">
        <f t="shared" si="11"/>
        <v>8.0395563243389032E-9</v>
      </c>
      <c r="N28" s="5">
        <f t="shared" si="11"/>
        <v>0</v>
      </c>
    </row>
    <row r="29" spans="1:14" x14ac:dyDescent="0.25">
      <c r="A29" s="21">
        <v>28</v>
      </c>
      <c r="B29" s="11">
        <f>Parameters!D29</f>
        <v>49.7</v>
      </c>
      <c r="C29" s="11">
        <f>Parameters!G29</f>
        <v>14235294.117647059</v>
      </c>
      <c r="D29" s="11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J29" s="5">
        <f>D42</f>
        <v>83.96</v>
      </c>
      <c r="K29" s="5">
        <f t="shared" ref="K29:N29" si="12">E42</f>
        <v>7.9128440366972472E-8</v>
      </c>
      <c r="L29" s="5">
        <f t="shared" si="12"/>
        <v>3.440366972477064E-9</v>
      </c>
      <c r="M29" s="5">
        <f t="shared" si="12"/>
        <v>9.5259447969243979E-9</v>
      </c>
      <c r="N29" s="5">
        <f t="shared" si="12"/>
        <v>1.9862967976707304E-9</v>
      </c>
    </row>
    <row r="30" spans="1:1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</row>
    <row r="31" spans="1:1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</row>
    <row r="32" spans="1:1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L32" s="5"/>
    </row>
    <row r="33" spans="1:8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</row>
    <row r="34" spans="1:8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</row>
    <row r="35" spans="1:8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</row>
    <row r="36" spans="1:8" x14ac:dyDescent="0.25">
      <c r="A36" s="21">
        <v>35</v>
      </c>
      <c r="B36" s="11">
        <f>Parameters!D36</f>
        <v>49.7</v>
      </c>
      <c r="C36" s="11">
        <f>Parameters!G36</f>
        <v>4934579.4392523365</v>
      </c>
      <c r="D36" s="11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</row>
    <row r="37" spans="1:8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</row>
    <row r="38" spans="1:8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</row>
    <row r="39" spans="1:8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</row>
    <row r="40" spans="1:8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</row>
    <row r="41" spans="1:8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</row>
    <row r="42" spans="1:8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RowHeight="15" x14ac:dyDescent="0.25"/>
  <cols>
    <col min="1" max="1" width="6.5703125" style="2" bestFit="1" customWidth="1"/>
    <col min="2" max="2" width="15.5703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11.5703125" bestFit="1" customWidth="1"/>
    <col min="4" max="4" width="5" bestFit="1" customWidth="1"/>
    <col min="5" max="5" width="4.5703125" bestFit="1" customWidth="1"/>
    <col min="6" max="7" width="8.5703125" bestFit="1" customWidth="1"/>
    <col min="8" max="8" width="11.5703125" bestFit="1" customWidth="1"/>
    <col min="9" max="9" width="16.28515625" bestFit="1" customWidth="1"/>
    <col min="10" max="10" width="18.42578125" bestFit="1" customWidth="1"/>
    <col min="11" max="11" width="8.5703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Data</vt:lpstr>
      <vt:lpstr>SEM</vt:lpstr>
      <vt:lpstr>CLB</vt:lpstr>
      <vt:lpstr>BRAM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2016-08-29T12:52:58Z</dcterms:modified>
</cp:coreProperties>
</file>