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3"/>
  </bookViews>
  <sheets>
    <sheet name="Parameters" sheetId="1" r:id="rId1"/>
    <sheet name="Data" sheetId="2" r:id="rId2"/>
    <sheet name="Data2" sheetId="9" r:id="rId3"/>
    <sheet name="SEM" sheetId="5" r:id="rId4"/>
    <sheet name="CLB" sheetId="6" r:id="rId5"/>
    <sheet name="BRAM" sheetId="8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K3" i="5"/>
  <c r="L3" i="5"/>
  <c r="J4" i="5"/>
  <c r="K4" i="5"/>
  <c r="L4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L2" i="5"/>
  <c r="J2" i="5"/>
  <c r="T2" i="5"/>
  <c r="U2" i="5"/>
  <c r="V2" i="5"/>
  <c r="T4" i="5"/>
  <c r="U4" i="5"/>
  <c r="V4" i="5"/>
  <c r="T5" i="5"/>
  <c r="U5" i="5"/>
  <c r="V5" i="5"/>
  <c r="T6" i="5"/>
  <c r="U6" i="5"/>
  <c r="V6" i="5"/>
  <c r="T7" i="5"/>
  <c r="U7" i="5"/>
  <c r="V7" i="5"/>
  <c r="S7" i="5"/>
  <c r="S6" i="5"/>
  <c r="S5" i="5"/>
  <c r="S4" i="5"/>
  <c r="S2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G3" i="1"/>
  <c r="E3" i="5"/>
  <c r="G4" i="1"/>
  <c r="E4" i="5"/>
  <c r="G5" i="1"/>
  <c r="E5" i="5"/>
  <c r="G6" i="1"/>
  <c r="E6" i="5"/>
  <c r="G7" i="1"/>
  <c r="E7" i="5"/>
  <c r="G8" i="1"/>
  <c r="E8" i="5"/>
  <c r="G9" i="1"/>
  <c r="E9" i="5"/>
  <c r="G10" i="1"/>
  <c r="E10" i="5"/>
  <c r="G11" i="1"/>
  <c r="E11" i="5"/>
  <c r="G12" i="1"/>
  <c r="E12" i="5"/>
  <c r="G13" i="1"/>
  <c r="E13" i="5"/>
  <c r="G14" i="1"/>
  <c r="E14" i="5"/>
  <c r="G15" i="1"/>
  <c r="E15" i="5"/>
  <c r="G16" i="1"/>
  <c r="E16" i="5"/>
  <c r="G17" i="1"/>
  <c r="E17" i="5"/>
  <c r="G18" i="1"/>
  <c r="E18" i="5"/>
  <c r="G22" i="1"/>
  <c r="E22" i="5"/>
  <c r="G23" i="1"/>
  <c r="E23" i="5"/>
  <c r="G29" i="1"/>
  <c r="E29" i="5"/>
  <c r="G30" i="1"/>
  <c r="E30" i="5"/>
  <c r="G36" i="1"/>
  <c r="E36" i="5"/>
  <c r="G38" i="1"/>
  <c r="E38" i="5"/>
  <c r="G40" i="1"/>
  <c r="E40" i="5"/>
  <c r="G42" i="1"/>
  <c r="E42" i="5"/>
  <c r="O6" i="5"/>
  <c r="G19" i="1"/>
  <c r="E19" i="5"/>
  <c r="G20" i="1"/>
  <c r="E20" i="5"/>
  <c r="G21" i="1"/>
  <c r="E21" i="5"/>
  <c r="G24" i="1"/>
  <c r="E24" i="5"/>
  <c r="G25" i="1"/>
  <c r="E25" i="5"/>
  <c r="G26" i="1"/>
  <c r="E26" i="5"/>
  <c r="G27" i="1"/>
  <c r="E27" i="5"/>
  <c r="G28" i="1"/>
  <c r="E28" i="5"/>
  <c r="G32" i="1"/>
  <c r="E32" i="5"/>
  <c r="G33" i="1"/>
  <c r="E33" i="5"/>
  <c r="O7" i="5"/>
  <c r="O25" i="5"/>
  <c r="G31" i="1"/>
  <c r="E31" i="5"/>
  <c r="G34" i="1"/>
  <c r="E34" i="5"/>
  <c r="O2" i="5"/>
  <c r="G35" i="1"/>
  <c r="E35" i="5"/>
  <c r="G37" i="1"/>
  <c r="E37" i="5"/>
  <c r="O27" i="5"/>
  <c r="G39" i="1"/>
  <c r="E39" i="5"/>
  <c r="G41" i="1"/>
  <c r="E41" i="5"/>
  <c r="O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L23" i="8"/>
  <c r="E22" i="8"/>
  <c r="K24" i="8"/>
  <c r="E30" i="8"/>
  <c r="K25" i="8"/>
  <c r="F30" i="8"/>
  <c r="L25" i="8"/>
  <c r="E35" i="8"/>
  <c r="K26" i="8"/>
  <c r="E38" i="8"/>
  <c r="K27" i="8"/>
  <c r="F38" i="8"/>
  <c r="L27" i="8"/>
  <c r="E40" i="8"/>
  <c r="K28" i="8"/>
  <c r="E42" i="8"/>
  <c r="K29" i="8"/>
  <c r="F42" i="8"/>
  <c r="L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J29" i="8"/>
  <c r="J40" i="1"/>
  <c r="D40" i="8"/>
  <c r="J28" i="8"/>
  <c r="J38" i="1"/>
  <c r="D38" i="8"/>
  <c r="J27" i="8"/>
  <c r="J35" i="1"/>
  <c r="D35" i="8"/>
  <c r="J26" i="8"/>
  <c r="J30" i="1"/>
  <c r="D30" i="8"/>
  <c r="J25" i="8"/>
  <c r="J22" i="1"/>
  <c r="D22" i="8"/>
  <c r="J24" i="8"/>
  <c r="J19" i="1"/>
  <c r="D19" i="8"/>
  <c r="J23" i="8"/>
  <c r="F34" i="8"/>
  <c r="L2" i="8"/>
  <c r="G34" i="8"/>
  <c r="M2" i="8"/>
  <c r="F14" i="8"/>
  <c r="F16" i="8"/>
  <c r="F31" i="8"/>
  <c r="L4" i="8"/>
  <c r="F17" i="8"/>
  <c r="L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L3" i="8"/>
  <c r="G10" i="8"/>
  <c r="G11" i="8"/>
  <c r="G13" i="8"/>
  <c r="M3" i="8"/>
  <c r="H10" i="8"/>
  <c r="H11" i="8"/>
  <c r="H13" i="8"/>
  <c r="N3" i="8"/>
  <c r="E11" i="8"/>
  <c r="E13" i="8"/>
  <c r="K3" i="8"/>
  <c r="E12" i="8"/>
  <c r="F12" i="8"/>
  <c r="G12" i="8"/>
  <c r="H12" i="8"/>
  <c r="E14" i="8"/>
  <c r="G14" i="8"/>
  <c r="G16" i="8"/>
  <c r="G31" i="8"/>
  <c r="M4" i="8"/>
  <c r="H14" i="8"/>
  <c r="H16" i="8"/>
  <c r="H31" i="8"/>
  <c r="N4" i="8"/>
  <c r="E15" i="8"/>
  <c r="F15" i="8"/>
  <c r="G15" i="8"/>
  <c r="H15" i="8"/>
  <c r="E16" i="8"/>
  <c r="E17" i="8"/>
  <c r="K5" i="8"/>
  <c r="G17" i="8"/>
  <c r="M5" i="8"/>
  <c r="H17" i="8"/>
  <c r="N5" i="8"/>
  <c r="E18" i="8"/>
  <c r="F18" i="8"/>
  <c r="G18" i="8"/>
  <c r="H18" i="8"/>
  <c r="E19" i="8"/>
  <c r="K23" i="8"/>
  <c r="G19" i="8"/>
  <c r="M23" i="8"/>
  <c r="H19" i="8"/>
  <c r="N23" i="8"/>
  <c r="E20" i="8"/>
  <c r="F20" i="8"/>
  <c r="G20" i="8"/>
  <c r="H20" i="8"/>
  <c r="E21" i="8"/>
  <c r="F21" i="8"/>
  <c r="G21" i="8"/>
  <c r="H21" i="8"/>
  <c r="F22" i="8"/>
  <c r="L24" i="8"/>
  <c r="G22" i="8"/>
  <c r="M24" i="8"/>
  <c r="H22" i="8"/>
  <c r="N24" i="8"/>
  <c r="E23" i="8"/>
  <c r="F23" i="8"/>
  <c r="G23" i="8"/>
  <c r="G42" i="8"/>
  <c r="G40" i="8"/>
  <c r="G38" i="8"/>
  <c r="G30" i="8"/>
  <c r="M6" i="8"/>
  <c r="H23" i="8"/>
  <c r="H42" i="8"/>
  <c r="H40" i="8"/>
  <c r="H38" i="8"/>
  <c r="H30" i="8"/>
  <c r="N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M7" i="8"/>
  <c r="H27" i="8"/>
  <c r="H28" i="8"/>
  <c r="N7" i="8"/>
  <c r="E28" i="8"/>
  <c r="K7" i="8"/>
  <c r="F28" i="8"/>
  <c r="L7" i="8"/>
  <c r="E29" i="8"/>
  <c r="F29" i="8"/>
  <c r="G29" i="8"/>
  <c r="H29" i="8"/>
  <c r="M25" i="8"/>
  <c r="N25" i="8"/>
  <c r="E31" i="8"/>
  <c r="K4" i="8"/>
  <c r="E32" i="8"/>
  <c r="F32" i="8"/>
  <c r="G32" i="8"/>
  <c r="H32" i="8"/>
  <c r="E33" i="8"/>
  <c r="F33" i="8"/>
  <c r="G33" i="8"/>
  <c r="H33" i="8"/>
  <c r="E34" i="8"/>
  <c r="K2" i="8"/>
  <c r="H34" i="8"/>
  <c r="N2" i="8"/>
  <c r="F35" i="8"/>
  <c r="L26" i="8"/>
  <c r="G35" i="8"/>
  <c r="M26" i="8"/>
  <c r="H35" i="8"/>
  <c r="N26" i="8"/>
  <c r="E36" i="8"/>
  <c r="F36" i="8"/>
  <c r="G36" i="8"/>
  <c r="H36" i="8"/>
  <c r="E37" i="8"/>
  <c r="F37" i="8"/>
  <c r="G37" i="8"/>
  <c r="H37" i="8"/>
  <c r="M27" i="8"/>
  <c r="N27" i="8"/>
  <c r="E39" i="8"/>
  <c r="F39" i="8"/>
  <c r="G39" i="8"/>
  <c r="H39" i="8"/>
  <c r="F40" i="8"/>
  <c r="L28" i="8"/>
  <c r="M28" i="8"/>
  <c r="N28" i="8"/>
  <c r="E41" i="8"/>
  <c r="F41" i="8"/>
  <c r="G41" i="8"/>
  <c r="H41" i="8"/>
  <c r="K6" i="8"/>
  <c r="L6" i="8"/>
  <c r="M29" i="8"/>
  <c r="N29" i="8"/>
  <c r="H2" i="8"/>
  <c r="G2" i="8"/>
  <c r="F2" i="8"/>
  <c r="E2" i="8"/>
  <c r="H2" i="5"/>
  <c r="G2" i="5"/>
  <c r="F2" i="5"/>
  <c r="O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C24" i="6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<sst xmlns="http://schemas.openxmlformats.org/spreadsheetml/2006/main" count="243" uniqueCount="70">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</sst>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78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8672"/>
        <c:axId val="40309248"/>
      </c:scatterChart>
      <c:valAx>
        <c:axId val="403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09248"/>
        <c:crosses val="autoZero"/>
        <c:crossBetween val="midCat"/>
      </c:valAx>
      <c:valAx>
        <c:axId val="403092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30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1552"/>
        <c:axId val="40312128"/>
      </c:scatterChart>
      <c:valAx>
        <c:axId val="403115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40312128"/>
        <c:crosses val="autoZero"/>
        <c:crossBetween val="midCat"/>
      </c:valAx>
      <c:valAx>
        <c:axId val="40312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03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BRAM!$M$2:$M$7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BRAM!$M$2:$M$7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BRAM!$K$2:$K$7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BRAM!$N$2:$N$7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BRAM!$J$2:$J$7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5504"/>
        <c:axId val="67406080"/>
      </c:scatterChart>
      <c:valAx>
        <c:axId val="674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406080"/>
        <c:crosses val="autoZero"/>
        <c:crossBetween val="midCat"/>
      </c:valAx>
      <c:valAx>
        <c:axId val="674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0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BRAM!$K$22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BRAM!$M$23:$M$29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BRAM!$M$23:$M$29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BRAM!$K$23:$K$29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BRAM!$L$22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BRAM!$N$23:$N$29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BRAM!$N$23:$N$29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BRAM!$J$23:$J$29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BRAM!$L$23:$L$29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8384"/>
        <c:axId val="67409536"/>
      </c:scatterChart>
      <c:valAx>
        <c:axId val="6740838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7409536"/>
        <c:crosses val="autoZero"/>
        <c:crossBetween val="midCat"/>
      </c:valAx>
      <c:valAx>
        <c:axId val="67409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740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7</xdr:row>
      <xdr:rowOff>90487</xdr:rowOff>
    </xdr:from>
    <xdr:to>
      <xdr:col>18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30</xdr:row>
      <xdr:rowOff>157162</xdr:rowOff>
    </xdr:from>
    <xdr:to>
      <xdr:col>18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F42" sqref="F42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C47" sqref="C47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4" sqref="P24"/>
    </sheetView>
  </sheetViews>
  <sheetFormatPr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5703125" customWidth="1"/>
    <col min="11" max="11" width="12.5703125" customWidth="1"/>
    <col min="12" max="12" width="13.140625" customWidth="1"/>
    <col min="13" max="13" width="12.42578125" customWidth="1"/>
    <col min="14" max="14" width="15.5703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7">
        <v>1</v>
      </c>
      <c r="B2">
        <v>2</v>
      </c>
      <c r="D2" s="1"/>
    </row>
    <row r="3" spans="1:15" x14ac:dyDescent="0.25">
      <c r="A3" s="7">
        <v>2</v>
      </c>
      <c r="B3">
        <v>2</v>
      </c>
      <c r="D3" s="1"/>
    </row>
    <row r="4" spans="1:15" x14ac:dyDescent="0.25">
      <c r="A4" s="7">
        <v>3</v>
      </c>
      <c r="B4">
        <v>2</v>
      </c>
      <c r="D4" s="1"/>
    </row>
    <row r="5" spans="1:15" x14ac:dyDescent="0.25">
      <c r="A5" s="7">
        <v>4</v>
      </c>
      <c r="B5">
        <v>2</v>
      </c>
      <c r="D5" s="1"/>
    </row>
    <row r="6" spans="1:15" x14ac:dyDescent="0.25">
      <c r="A6" s="7">
        <v>5</v>
      </c>
      <c r="B6">
        <v>2</v>
      </c>
      <c r="D6" s="1"/>
    </row>
    <row r="7" spans="1:15" x14ac:dyDescent="0.25">
      <c r="A7" s="7">
        <v>6</v>
      </c>
      <c r="B7">
        <v>2</v>
      </c>
      <c r="D7" s="1"/>
    </row>
    <row r="8" spans="1:15" x14ac:dyDescent="0.25">
      <c r="A8" s="10">
        <v>7</v>
      </c>
      <c r="B8">
        <v>2</v>
      </c>
      <c r="D8" s="1"/>
    </row>
    <row r="9" spans="1:15" x14ac:dyDescent="0.25">
      <c r="A9" s="10">
        <v>8</v>
      </c>
      <c r="B9">
        <v>2</v>
      </c>
      <c r="D9" s="1"/>
    </row>
    <row r="10" spans="1:15" x14ac:dyDescent="0.25">
      <c r="A10" s="10">
        <v>9</v>
      </c>
      <c r="B10">
        <v>2</v>
      </c>
      <c r="D10" s="1"/>
    </row>
    <row r="11" spans="1:15" x14ac:dyDescent="0.25">
      <c r="A11" s="10">
        <v>10</v>
      </c>
      <c r="B11">
        <v>2</v>
      </c>
      <c r="D11" s="1"/>
      <c r="O11" s="24"/>
    </row>
    <row r="12" spans="1:15" x14ac:dyDescent="0.25">
      <c r="A12" s="21">
        <v>11</v>
      </c>
      <c r="B12">
        <v>2</v>
      </c>
      <c r="D12" s="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I44" sqref="I44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5703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5703125" bestFit="1" customWidth="1"/>
    <col min="19" max="19" width="8.5703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 s="5" t="e">
        <f>Data!E2/Parameters!$C2/Parameters!$G2</f>
        <v>#DIV/0!</v>
      </c>
      <c r="F2" s="1" t="e">
        <f>Data!N2/Parameters!$C2/Parameters!$G2</f>
        <v>#DIV/0!</v>
      </c>
      <c r="G2" s="1" t="e">
        <f>SQRT(Data!E2)/Parameters!$C2/Parameters!$G2</f>
        <v>#DIV/0!</v>
      </c>
      <c r="H2" s="1" t="e">
        <f>SQRT(Data!N2)/Parameters!$C2/Parameters!$G2</f>
        <v>#DIV/0!</v>
      </c>
      <c r="I2" s="1" t="e">
        <f>Data2!E2/Parameters!$C2/Parameters!$G2</f>
        <v>#DIV/0!</v>
      </c>
      <c r="J2" s="1" t="e">
        <f>Data2!N2/Parameters!$C2/Parameters!$G2</f>
        <v>#DIV/0!</v>
      </c>
      <c r="K2" s="1" t="e">
        <f>Data2!E2/Parameters!$C2/Parameters!$G2</f>
        <v>#DIV/0!</v>
      </c>
      <c r="L2" s="1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V2" si="1">J34</f>
        <v>0</v>
      </c>
      <c r="U2" s="5">
        <f t="shared" si="1"/>
        <v>1.2738853503184713E-10</v>
      </c>
      <c r="V2" s="5">
        <f t="shared" si="1"/>
        <v>0</v>
      </c>
    </row>
    <row r="3" spans="1:22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">
        <f>Data2!E3/Parameters!$C3/Parameters!$G3</f>
        <v>0</v>
      </c>
      <c r="J3" s="1">
        <f>Data2!N3/Parameters!$C3/Parameters!$G3</f>
        <v>0</v>
      </c>
      <c r="K3" s="1">
        <f>Data2!E3/Parameters!$C3/Parameters!$G3</f>
        <v>0</v>
      </c>
      <c r="L3" s="1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2">AVERAGE(F3,F5,F6,F7,F8,F9,F10,F11,F13)</f>
        <v>2.3490721165139769E-11</v>
      </c>
      <c r="Q3" s="5">
        <f t="shared" si="2"/>
        <v>1.6257583550696438E-9</v>
      </c>
      <c r="R3" s="5">
        <f t="shared" si="2"/>
        <v>2.3490721165139769E-11</v>
      </c>
    </row>
    <row r="4" spans="1:22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">
        <f>Data2!E4/Parameters!$C4/Parameters!$G4</f>
        <v>0</v>
      </c>
      <c r="J4" s="1">
        <f>Data2!N4/Parameters!$C4/Parameters!$G4</f>
        <v>0</v>
      </c>
      <c r="K4" s="1">
        <f>Data2!E4/Parameters!$C4/Parameters!$G4</f>
        <v>0</v>
      </c>
      <c r="L4" s="1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3">AVERAGE(F14,F15,F16,F31)</f>
        <v>7.1899682620874422E-9</v>
      </c>
      <c r="Q4" s="5">
        <f t="shared" si="3"/>
        <v>2.2440983795165841E-8</v>
      </c>
      <c r="R4" s="5">
        <f t="shared" si="3"/>
        <v>5.5558446618079027E-9</v>
      </c>
      <c r="S4" s="5">
        <f>AVERAGE(I14,I15,I16,I31)</f>
        <v>1.5432098765432101E-10</v>
      </c>
      <c r="T4" s="5">
        <f t="shared" ref="T4:V4" si="4">AVERAGE(J14,J15,J16,J31)</f>
        <v>0</v>
      </c>
      <c r="U4" s="5">
        <f t="shared" si="4"/>
        <v>1.5432098765432101E-10</v>
      </c>
      <c r="V4" s="5">
        <f t="shared" si="4"/>
        <v>0</v>
      </c>
    </row>
    <row r="5" spans="1:22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">
        <f>Data2!E5/Parameters!$C5/Parameters!$G5</f>
        <v>0</v>
      </c>
      <c r="J5" s="1">
        <f>Data2!N5/Parameters!$C5/Parameters!$G5</f>
        <v>0</v>
      </c>
      <c r="K5" s="1">
        <f>Data2!E5/Parameters!$C5/Parameters!$G5</f>
        <v>0</v>
      </c>
      <c r="L5" s="1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5">AVERAGE(F17)</f>
        <v>1.878453038674033E-8</v>
      </c>
      <c r="Q5" s="5">
        <f t="shared" si="5"/>
        <v>1.5350766839171053E-8</v>
      </c>
      <c r="R5" s="5">
        <f t="shared" si="5"/>
        <v>4.5559178183620553E-9</v>
      </c>
      <c r="S5" s="5">
        <f>AVERAGE(I17)</f>
        <v>2.7624309392265192E-8</v>
      </c>
      <c r="T5" s="5">
        <f t="shared" ref="T5:V5" si="6">AVERAGE(J17)</f>
        <v>0</v>
      </c>
      <c r="U5" s="5">
        <f t="shared" si="6"/>
        <v>2.7624309392265192E-8</v>
      </c>
      <c r="V5" s="5">
        <f t="shared" si="6"/>
        <v>0</v>
      </c>
    </row>
    <row r="6" spans="1:22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">
        <f>Data2!E6/Parameters!$C6/Parameters!$G6</f>
        <v>0</v>
      </c>
      <c r="J6" s="1">
        <f>Data2!N6/Parameters!$C6/Parameters!$G6</f>
        <v>0</v>
      </c>
      <c r="K6" s="1">
        <f>Data2!E6/Parameters!$C6/Parameters!$G6</f>
        <v>0</v>
      </c>
      <c r="L6" s="1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7">AVERAGE(F18,F22,F23,F29,F30,F36,F38,F40,F42)</f>
        <v>2.1310120831168684E-8</v>
      </c>
      <c r="Q6" s="5">
        <f t="shared" si="7"/>
        <v>1.9229597646525798E-8</v>
      </c>
      <c r="R6" s="5">
        <f t="shared" si="7"/>
        <v>5.4878104158114532E-9</v>
      </c>
      <c r="S6" s="5">
        <f>AVERAGE(I18,I22,I23,I29,I30,I36,I38,I40)</f>
        <v>1.5391353830997568E-7</v>
      </c>
      <c r="T6" s="5">
        <f t="shared" ref="T6:V6" si="8">AVERAGE(J18,J22,J23,J29,J30,J36,J38,J40)</f>
        <v>4.8723230106987318E-9</v>
      </c>
      <c r="U6" s="5">
        <f t="shared" si="8"/>
        <v>1.5391353830997568E-7</v>
      </c>
      <c r="V6" s="5">
        <f t="shared" si="8"/>
        <v>2.6386406738987981E-9</v>
      </c>
    </row>
    <row r="7" spans="1:22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">
        <f>Data2!E7/Parameters!$C7/Parameters!$G7</f>
        <v>0</v>
      </c>
      <c r="J7" s="1">
        <f>Data2!N7/Parameters!$C7/Parameters!$G7</f>
        <v>0</v>
      </c>
      <c r="K7" s="1">
        <f>Data2!E7/Parameters!$C7/Parameters!$G7</f>
        <v>0</v>
      </c>
      <c r="L7" s="1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9">AVERAGE(F19,F20,F21,F24,F25,F26,F27,F28,F32,F33)</f>
        <v>3.1866601323241053E-8</v>
      </c>
      <c r="Q7" s="5">
        <f t="shared" si="9"/>
        <v>2.0765537461360367E-8</v>
      </c>
      <c r="R7" s="5">
        <f t="shared" si="9"/>
        <v>6.6351466991058516E-9</v>
      </c>
      <c r="S7" s="5">
        <f>AVERAGE(I19:I21,I24:I28,I32:I33)</f>
        <v>2.5724056772330217E-7</v>
      </c>
      <c r="T7" s="5">
        <f t="shared" ref="T7:V7" si="10">AVERAGE(J19:J21,J24:J28,J32:J33)</f>
        <v>2.3814660325203556E-8</v>
      </c>
      <c r="U7" s="5">
        <f t="shared" si="10"/>
        <v>2.5724056772330217E-7</v>
      </c>
      <c r="V7" s="5">
        <f t="shared" si="10"/>
        <v>5.6749155431643936E-9</v>
      </c>
    </row>
    <row r="8" spans="1:22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">
        <f>Data2!E8/Parameters!$C8/Parameters!$G8</f>
        <v>0</v>
      </c>
      <c r="J8" s="1">
        <f>Data2!N8/Parameters!$C8/Parameters!$G8</f>
        <v>0</v>
      </c>
      <c r="K8" s="1">
        <f>Data2!E8/Parameters!$C8/Parameters!$G8</f>
        <v>0</v>
      </c>
      <c r="L8" s="1">
        <f>SQRT(Data2!N8)/Parameters!$C8/Parameters!$G8</f>
        <v>0</v>
      </c>
      <c r="M8" s="5"/>
      <c r="N8" s="5"/>
      <c r="Q8" s="5"/>
      <c r="R8" s="5"/>
    </row>
    <row r="9" spans="1:22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">
        <f>Data2!E9/Parameters!$C9/Parameters!$G9</f>
        <v>0</v>
      </c>
      <c r="J9" s="1">
        <f>Data2!N9/Parameters!$C9/Parameters!$G9</f>
        <v>0</v>
      </c>
      <c r="K9" s="1">
        <f>Data2!E9/Parameters!$C9/Parameters!$G9</f>
        <v>0</v>
      </c>
      <c r="L9" s="1">
        <f>SQRT(Data2!N9)/Parameters!$C9/Parameters!$G9</f>
        <v>0</v>
      </c>
      <c r="M9" s="5"/>
      <c r="N9" s="5"/>
      <c r="Q9" s="5"/>
      <c r="R9" s="5"/>
      <c r="S9" s="5"/>
    </row>
    <row r="10" spans="1:22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">
        <f>Data2!E10/Parameters!$C10/Parameters!$G10</f>
        <v>0</v>
      </c>
      <c r="J10" s="1">
        <f>Data2!N10/Parameters!$C10/Parameters!$G10</f>
        <v>0</v>
      </c>
      <c r="K10" s="1">
        <f>Data2!E10/Parameters!$C10/Parameters!$G10</f>
        <v>0</v>
      </c>
      <c r="L10" s="1">
        <f>SQRT(Data2!N10)/Parameters!$C10/Parameters!$G10</f>
        <v>0</v>
      </c>
      <c r="M10" s="5"/>
      <c r="N10" s="5"/>
    </row>
    <row r="11" spans="1:22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">
        <f>Data2!E11/Parameters!$C11/Parameters!$G11</f>
        <v>0</v>
      </c>
      <c r="J11" s="1">
        <f>Data2!N11/Parameters!$C11/Parameters!$G11</f>
        <v>0</v>
      </c>
      <c r="K11" s="1">
        <f>Data2!E11/Parameters!$C11/Parameters!$G11</f>
        <v>0</v>
      </c>
      <c r="L11" s="1">
        <f>SQRT(Data2!N11)/Parameters!$C11/Parameters!$G11</f>
        <v>0</v>
      </c>
      <c r="M11" s="5"/>
      <c r="N11" s="5"/>
    </row>
    <row r="12" spans="1:22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">
        <f>Data2!N12/Parameters!$C12/Parameters!$G12</f>
        <v>0</v>
      </c>
      <c r="K12" s="1">
        <f>Data2!E12/Parameters!$C12/Parameters!$G12</f>
        <v>0</v>
      </c>
      <c r="L12" s="1">
        <f>SQRT(Data2!N12)/Parameters!$C12/Parameters!$G12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 s="1">
        <f>Data2!E13/Parameters!$C13/Parameters!$G13</f>
        <v>0</v>
      </c>
      <c r="J13" s="1">
        <f>Data2!N13/Parameters!$C13/Parameters!$G13</f>
        <v>0</v>
      </c>
      <c r="K13" s="1">
        <f>Data2!E13/Parameters!$C13/Parameters!$G13</f>
        <v>0</v>
      </c>
      <c r="L13" s="1">
        <f>SQRT(Data2!N13)/Parameters!$C13/Parameters!$G13</f>
        <v>0</v>
      </c>
      <c r="M13" s="5"/>
      <c r="N13" s="5"/>
    </row>
    <row r="14" spans="1:22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 s="1">
        <f>Data2!E14/Parameters!$C14/Parameters!$G14</f>
        <v>0</v>
      </c>
      <c r="J14" s="1">
        <f>Data2!N14/Parameters!$C14/Parameters!$G14</f>
        <v>0</v>
      </c>
      <c r="K14" s="1">
        <f>Data2!E14/Parameters!$C14/Parameters!$G14</f>
        <v>0</v>
      </c>
      <c r="L14" s="1">
        <f>SQRT(Data2!N14)/Parameters!$C14/Parameters!$G14</f>
        <v>0</v>
      </c>
      <c r="M14" s="5"/>
      <c r="N14" s="5"/>
    </row>
    <row r="15" spans="1:22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 s="1">
        <f>Data2!E15/Parameters!$C15/Parameters!$G15</f>
        <v>0</v>
      </c>
      <c r="J15" s="1">
        <f>Data2!N15/Parameters!$C15/Parameters!$G15</f>
        <v>0</v>
      </c>
      <c r="K15" s="1">
        <f>Data2!E15/Parameters!$C15/Parameters!$G15</f>
        <v>0</v>
      </c>
      <c r="L15" s="1">
        <f>SQRT(Data2!N15)/Parameters!$C15/Parameters!$G15</f>
        <v>0</v>
      </c>
      <c r="M15" s="5"/>
      <c r="N15" s="5"/>
    </row>
    <row r="16" spans="1:22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1">
        <f>Data2!E16/Parameters!$C16/Parameters!$G16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18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1">
        <f>Data2!E17/Parameters!$C17/Parameters!$G17</f>
        <v>2.7624309392265192E-8</v>
      </c>
      <c r="L17" s="1">
        <f>SQRT(Data2!N17)/Parameters!$C17/Parameters!$G17</f>
        <v>0</v>
      </c>
      <c r="M17" s="5"/>
      <c r="N17" s="5"/>
    </row>
    <row r="18" spans="1:18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1">
        <f>Data2!E18/Parameters!$C18/Parameters!$G18</f>
        <v>1.4472123368920523E-7</v>
      </c>
      <c r="L18" s="1">
        <f>SQRT(Data2!N18)/Parameters!$C18/Parameters!$G18</f>
        <v>2.3724792408066429E-9</v>
      </c>
      <c r="M18" s="5"/>
      <c r="N18" s="5"/>
    </row>
    <row r="19" spans="1:18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1">
        <f>Data2!E19/Parameters!$C19/Parameters!$G19</f>
        <v>2.2488584474885842E-7</v>
      </c>
      <c r="L19" s="1">
        <f>SQRT(Data2!N19)/Parameters!$C19/Parameters!$G19</f>
        <v>7.485660415869863E-9</v>
      </c>
      <c r="M19" s="5"/>
      <c r="N19" s="5"/>
    </row>
    <row r="20" spans="1:18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1">
        <f>Data2!E20/Parameters!$C20/Parameters!$G20</f>
        <v>2.2340425531914892E-7</v>
      </c>
      <c r="L20" s="1">
        <f>SQRT(Data2!N20)/Parameters!$C20/Parameters!$G20</f>
        <v>7.0365726358100812E-9</v>
      </c>
      <c r="M20" s="5"/>
      <c r="N20" s="5"/>
    </row>
    <row r="21" spans="1:18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1">
        <f>Data2!E21/Parameters!$C21/Parameters!$G21</f>
        <v>2.6888217522658609E-7</v>
      </c>
      <c r="L21" s="1">
        <f>SQRT(Data2!N21)/Parameters!$C21/Parameters!$G21</f>
        <v>6.2282562320508468E-9</v>
      </c>
      <c r="M21" s="5"/>
      <c r="N21" s="5"/>
    </row>
    <row r="22" spans="1:18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1">
        <f>Data2!E22/Parameters!$C22/Parameters!$G22</f>
        <v>1.6859122401847574E-7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18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1">
        <f>Data2!E23/Parameters!$C23/Parameters!$G23</f>
        <v>1.5596330275229357E-7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1">E18</f>
        <v>2.4080664294187427E-7</v>
      </c>
      <c r="P23" s="5">
        <f t="shared" si="11"/>
        <v>3.3214709371293001E-8</v>
      </c>
      <c r="Q23" s="5">
        <f t="shared" si="11"/>
        <v>1.6901312987870707E-8</v>
      </c>
      <c r="R23" s="5">
        <f t="shared" si="11"/>
        <v>6.2769900618376997E-9</v>
      </c>
    </row>
    <row r="24" spans="1:18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1">
        <f>Data2!E24/Parameters!$C24/Parameters!$G24</f>
        <v>2.4299065420560748E-7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2">E22</f>
        <v>2.4480369515011545E-7</v>
      </c>
      <c r="P24" s="5">
        <f t="shared" si="12"/>
        <v>2.3094688221709007E-8</v>
      </c>
      <c r="Q24" s="5">
        <f t="shared" si="12"/>
        <v>2.3777436815212472E-8</v>
      </c>
      <c r="R24" s="5">
        <f t="shared" si="12"/>
        <v>7.3031816632064184E-9</v>
      </c>
    </row>
    <row r="25" spans="1:18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1">
        <f>Data2!E25/Parameters!$C25/Parameters!$G25</f>
        <v>3.291731669266771E-7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3">E30</f>
        <v>2.7506426735218507E-7</v>
      </c>
      <c r="P25" s="5">
        <f t="shared" si="13"/>
        <v>1.9280205655526991E-8</v>
      </c>
      <c r="Q25" s="5">
        <f t="shared" si="13"/>
        <v>1.8803006218930324E-8</v>
      </c>
      <c r="R25" s="5">
        <f t="shared" si="13"/>
        <v>4.9781276943540061E-9</v>
      </c>
    </row>
    <row r="26" spans="1:18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1">
        <f>Data2!E26/Parameters!$C26/Parameters!$G26</f>
        <v>2.0982142857142857E-7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4">E36</f>
        <v>2.9166666666666664E-7</v>
      </c>
      <c r="P26" s="5">
        <f t="shared" si="14"/>
        <v>2.2727272727272725E-8</v>
      </c>
      <c r="Q26" s="5">
        <f t="shared" si="14"/>
        <v>2.3503169784073593E-8</v>
      </c>
      <c r="R26" s="5">
        <f t="shared" si="14"/>
        <v>6.5607985135184749E-9</v>
      </c>
    </row>
    <row r="27" spans="1:18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1">
        <f>Data2!E27/Parameters!$C27/Parameters!$G27</f>
        <v>2.7874015748031496E-7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15">E38</f>
        <v>2.7071823204419894E-7</v>
      </c>
      <c r="P27" s="5">
        <f t="shared" si="15"/>
        <v>1.841620626151013E-8</v>
      </c>
      <c r="Q27" s="5">
        <f t="shared" si="15"/>
        <v>2.2328463449322545E-8</v>
      </c>
      <c r="R27" s="5">
        <f t="shared" si="15"/>
        <v>5.8237157645826517E-9</v>
      </c>
    </row>
    <row r="28" spans="1:18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1">
        <f>Data2!E28/Parameters!$C28/Parameters!$G28</f>
        <v>2.2426095820591234E-7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16">E40</f>
        <v>2.1588785046728975E-7</v>
      </c>
      <c r="P28" s="5">
        <f t="shared" si="16"/>
        <v>1.8691588785046729E-8</v>
      </c>
      <c r="Q28" s="5">
        <f t="shared" si="16"/>
        <v>1.4204377713617443E-8</v>
      </c>
      <c r="R28" s="5">
        <f t="shared" si="16"/>
        <v>4.1795663130837192E-9</v>
      </c>
    </row>
    <row r="29" spans="1:18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1">
        <f>Data2!E29/Parameters!$C29/Parameters!$G29</f>
        <v>1.5909090909090907E-7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17">E42</f>
        <v>2.3967889908256879E-7</v>
      </c>
      <c r="P29" s="5">
        <f t="shared" si="17"/>
        <v>1.834862385321101E-8</v>
      </c>
      <c r="Q29" s="5">
        <f t="shared" si="17"/>
        <v>1.657893611789101E-8</v>
      </c>
      <c r="R29" s="5">
        <f t="shared" si="17"/>
        <v>4.5871559633027526E-9</v>
      </c>
    </row>
    <row r="30" spans="1:18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1">
        <f>Data2!E30/Parameters!$C30/Parameters!$G30</f>
        <v>1.7609254498714652E-7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18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1">
        <f>Data2!E31/Parameters!$C31/Parameters!$G31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18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1">
        <f>Data2!E32/Parameters!$C32/Parameters!$G32</f>
        <v>3.1487513572204128E-7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1">
        <f>Data2!E33/Parameters!$C33/Parameters!$G33</f>
        <v>2.5537190082644629E-7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1">
        <f>Data2!E34/Parameters!$C34/Parameters!$G34</f>
        <v>1.2738853503184713E-10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1">
        <f>Data2!E35/Parameters!$C35/Parameters!$G35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1">
        <f>Data2!E36/Parameters!$C36/Parameters!$G36</f>
        <v>1.7424242424242423E-7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1">
        <f>Data2!E37/Parameters!$C37/Parameters!$G37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1">
        <f>Data2!E38/Parameters!$C38/Parameters!$G38</f>
        <v>1.6942909760589318E-7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1">
        <f>Data2!E39/Parameters!$C39/Parameters!$G39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1">
        <f>Data2!E40/Parameters!$C40/Parameters!$G40</f>
        <v>8.3177570093457943E-8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1">
        <f>Data2!E41/Parameters!$C41/Parameters!$G41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1">
        <f>Data2!E42/Parameters!$C42/Parameters!$G42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L4" sqref="L4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8" width="23.140625" bestFit="1" customWidth="1"/>
    <col min="9" max="9" width="18" bestFit="1" customWidth="1"/>
    <col min="10" max="10" width="19.85546875" bestFit="1" customWidth="1"/>
  </cols>
  <sheetData>
    <row r="1" spans="1:10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0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</row>
    <row r="3" spans="1:10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</row>
    <row r="4" spans="1:10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</row>
    <row r="5" spans="1:10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</row>
    <row r="6" spans="1:10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</row>
    <row r="7" spans="1:10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</row>
    <row r="8" spans="1:10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0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0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0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0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">
        <f>E12/Parameters!$C12/Parameters!$G12</f>
        <v>0</v>
      </c>
      <c r="I12" s="1" t="e">
        <f>E12*F12/100/Parameters!$C12/Parameters!$G12</f>
        <v>#DIV/0!</v>
      </c>
      <c r="J12" s="1" t="e">
        <f>E12*G12/100/Parameters!$C12/Parameters!$G12</f>
        <v>#DIV/0!</v>
      </c>
    </row>
    <row r="13" spans="1:10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0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0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0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 x14ac:dyDescent="0.25">
      <c r="A43"/>
    </row>
    <row r="44" spans="1:10" x14ac:dyDescent="0.25">
      <c r="A44"/>
    </row>
    <row r="45" spans="1:10" x14ac:dyDescent="0.25">
      <c r="A45"/>
    </row>
    <row r="46" spans="1:10" x14ac:dyDescent="0.25">
      <c r="A46"/>
    </row>
    <row r="47" spans="1:10" x14ac:dyDescent="0.25">
      <c r="A47"/>
    </row>
    <row r="48" spans="1:1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P25" sqref="P25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10" max="10" width="13.28515625" bestFit="1" customWidth="1"/>
    <col min="11" max="12" width="12" bestFit="1" customWidth="1"/>
    <col min="13" max="13" width="11.140625" bestFit="1" customWidth="1"/>
    <col min="14" max="14" width="12.140625" bestFit="1" customWidth="1"/>
  </cols>
  <sheetData>
    <row r="1" spans="1:16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J1" s="15" t="s">
        <v>23</v>
      </c>
      <c r="K1" s="15" t="s">
        <v>50</v>
      </c>
      <c r="L1" s="15" t="s">
        <v>51</v>
      </c>
      <c r="M1" s="15" t="s">
        <v>48</v>
      </c>
      <c r="N1" s="15" t="s">
        <v>49</v>
      </c>
    </row>
    <row r="2" spans="1:16" x14ac:dyDescent="0.25">
      <c r="A2" s="21">
        <v>1</v>
      </c>
      <c r="B2" s="11">
        <f>Parameters!D2</f>
        <v>20.5</v>
      </c>
      <c r="C2" s="11">
        <f>Parameters!G2</f>
        <v>0</v>
      </c>
      <c r="D2" s="11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J2">
        <v>14.4</v>
      </c>
      <c r="K2">
        <f>E34</f>
        <v>0</v>
      </c>
      <c r="L2">
        <f t="shared" ref="L2:N2" si="0">F34</f>
        <v>0</v>
      </c>
      <c r="M2">
        <f t="shared" si="0"/>
        <v>0</v>
      </c>
      <c r="N2">
        <f t="shared" si="0"/>
        <v>0</v>
      </c>
    </row>
    <row r="3" spans="1:16" x14ac:dyDescent="0.25">
      <c r="A3" s="21">
        <v>2</v>
      </c>
      <c r="B3" s="11">
        <f>Parameters!D3</f>
        <v>20.5</v>
      </c>
      <c r="C3" s="11">
        <f>Parameters!G3</f>
        <v>51181102.362204723</v>
      </c>
      <c r="D3" s="11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J3">
        <v>20.5</v>
      </c>
      <c r="K3">
        <f>AVERAGE(E10:E11,E13)</f>
        <v>1.1465588286388024E-8</v>
      </c>
      <c r="L3">
        <f t="shared" ref="L3:N3" si="1">AVERAGE(F10:F11,F13)</f>
        <v>0</v>
      </c>
      <c r="M3">
        <f t="shared" si="1"/>
        <v>1.2488554743461749E-9</v>
      </c>
      <c r="N3">
        <f t="shared" si="1"/>
        <v>0</v>
      </c>
    </row>
    <row r="4" spans="1:16" x14ac:dyDescent="0.25">
      <c r="A4" s="21">
        <v>3</v>
      </c>
      <c r="B4" s="11">
        <f>Parameters!D4</f>
        <v>20.5</v>
      </c>
      <c r="C4" s="11">
        <f>Parameters!G4</f>
        <v>5291.0052910052909</v>
      </c>
      <c r="D4" s="11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J4">
        <v>30.1</v>
      </c>
      <c r="K4">
        <f>AVERAGE(E14,E16,E31)</f>
        <v>1.060393649675122E-7</v>
      </c>
      <c r="L4">
        <f t="shared" ref="L4:N4" si="2">AVERAGE(F14,F16,F31)</f>
        <v>0</v>
      </c>
      <c r="M4">
        <f t="shared" si="2"/>
        <v>2.0708351019586504E-8</v>
      </c>
      <c r="N4">
        <f t="shared" si="2"/>
        <v>0</v>
      </c>
    </row>
    <row r="5" spans="1:16" x14ac:dyDescent="0.25">
      <c r="A5" s="21">
        <v>4</v>
      </c>
      <c r="B5" s="11">
        <f>Parameters!D5</f>
        <v>20.5</v>
      </c>
      <c r="C5" s="11">
        <f>Parameters!G5</f>
        <v>500000</v>
      </c>
      <c r="D5" s="11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J5">
        <v>40.799999999999997</v>
      </c>
      <c r="K5">
        <f>AVERAGE(E17)</f>
        <v>8.066298342541436E-8</v>
      </c>
      <c r="L5">
        <f t="shared" ref="L5:N5" si="3">AVERAGE(F17)</f>
        <v>3.314917127071823E-9</v>
      </c>
      <c r="M5">
        <f t="shared" si="3"/>
        <v>9.4408881163729623E-9</v>
      </c>
      <c r="N5">
        <f t="shared" si="3"/>
        <v>1.9138682956562178E-9</v>
      </c>
      <c r="P5" s="5"/>
    </row>
    <row r="6" spans="1:16" x14ac:dyDescent="0.25">
      <c r="A6" s="21">
        <v>5</v>
      </c>
      <c r="B6" s="11">
        <f>Parameters!D6</f>
        <v>20.5</v>
      </c>
      <c r="C6" s="11">
        <f>Parameters!G6</f>
        <v>4822908.8168801805</v>
      </c>
      <c r="D6" s="11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J6">
        <v>49.7</v>
      </c>
      <c r="K6">
        <f>AVERAGE(E42,E40,E38,E30,E23,E22)</f>
        <v>1.0151070608044769E-7</v>
      </c>
      <c r="L6">
        <f t="shared" ref="L6:N6" si="4">AVERAGE(F42,F40,F38,F30,F23,F22)</f>
        <v>5.7339449541284397E-10</v>
      </c>
      <c r="M6">
        <f t="shared" si="4"/>
        <v>1.2314530656039954E-8</v>
      </c>
      <c r="N6">
        <f t="shared" si="4"/>
        <v>3.3104946627845505E-10</v>
      </c>
    </row>
    <row r="7" spans="1:16" x14ac:dyDescent="0.25">
      <c r="A7" s="21">
        <v>6</v>
      </c>
      <c r="B7" s="11">
        <f>Parameters!D7</f>
        <v>20.5</v>
      </c>
      <c r="C7" s="11">
        <f>Parameters!G7</f>
        <v>4884922.4988257401</v>
      </c>
      <c r="D7" s="11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J7">
        <v>62</v>
      </c>
      <c r="K7">
        <f>AVERAGE(E28,E27,E25,E20,E19)</f>
        <v>9.5676789436704994E-8</v>
      </c>
      <c r="L7">
        <f t="shared" ref="L7:N7" si="5">AVERAGE(F28,F27,F25,F20,F19)</f>
        <v>1.7084188624970326E-8</v>
      </c>
      <c r="M7">
        <f t="shared" si="5"/>
        <v>1.2244644926995123E-8</v>
      </c>
      <c r="N7">
        <f t="shared" si="5"/>
        <v>2.5530200966281132E-9</v>
      </c>
    </row>
    <row r="8" spans="1:16" x14ac:dyDescent="0.25">
      <c r="A8" s="21">
        <v>7</v>
      </c>
      <c r="B8" s="11">
        <f>Parameters!D8</f>
        <v>20.5</v>
      </c>
      <c r="C8" s="11">
        <f>Parameters!G8</f>
        <v>4896265.5601659752</v>
      </c>
      <c r="D8" s="11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</row>
    <row r="9" spans="1:16" x14ac:dyDescent="0.25">
      <c r="A9" s="21">
        <v>8</v>
      </c>
      <c r="B9" s="11">
        <f>Parameters!D9</f>
        <v>20.5</v>
      </c>
      <c r="C9" s="22">
        <f>Parameters!G9</f>
        <v>4601167.3151750974</v>
      </c>
      <c r="D9" s="22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L9" s="5"/>
      <c r="M9" s="5"/>
    </row>
    <row r="10" spans="1:16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L10" s="5"/>
      <c r="M10" s="5"/>
      <c r="N10" s="5"/>
    </row>
    <row r="11" spans="1:16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</row>
    <row r="12" spans="1:16" x14ac:dyDescent="0.25">
      <c r="A12" s="21">
        <v>11</v>
      </c>
      <c r="B12" s="11">
        <f>Parameters!D12</f>
        <v>20.5</v>
      </c>
      <c r="C12" s="11">
        <f>Parameters!G12</f>
        <v>5064724.919093851</v>
      </c>
      <c r="D12" s="11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</row>
    <row r="13" spans="1:16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</row>
    <row r="14" spans="1:16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</row>
    <row r="15" spans="1:16" x14ac:dyDescent="0.25">
      <c r="A15" s="21">
        <v>14</v>
      </c>
      <c r="B15" s="11">
        <f>Parameters!D15</f>
        <v>30.1</v>
      </c>
      <c r="C15" s="11">
        <f>Parameters!G15</f>
        <v>4645390.0709219854</v>
      </c>
      <c r="D15" s="11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</row>
    <row r="16" spans="1:16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</row>
    <row r="17" spans="1:1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</row>
    <row r="18" spans="1:14" x14ac:dyDescent="0.25">
      <c r="A18" s="21">
        <v>17</v>
      </c>
      <c r="B18" s="11">
        <f>Parameters!D18</f>
        <v>49.7</v>
      </c>
      <c r="C18" s="11">
        <f>Parameters!G18</f>
        <v>5369426.7515923567</v>
      </c>
      <c r="D18" s="11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</row>
    <row r="19" spans="1:1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</row>
    <row r="20" spans="1:1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</row>
    <row r="21" spans="1:14" x14ac:dyDescent="0.25">
      <c r="A21" s="21">
        <v>20</v>
      </c>
      <c r="B21" s="11">
        <f>Parameters!D21</f>
        <v>62</v>
      </c>
      <c r="C21" s="11">
        <f>Parameters!G21</f>
        <v>1423655.9139784947</v>
      </c>
      <c r="D21" s="1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</row>
    <row r="22" spans="1:1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J22" s="15" t="s">
        <v>25</v>
      </c>
      <c r="K22" s="15" t="s">
        <v>50</v>
      </c>
      <c r="L22" s="15" t="s">
        <v>51</v>
      </c>
      <c r="M22" s="15" t="s">
        <v>48</v>
      </c>
      <c r="N22" s="15" t="s">
        <v>49</v>
      </c>
    </row>
    <row r="23" spans="1:1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J23" s="5">
        <f>D19</f>
        <v>25.15</v>
      </c>
      <c r="K23" s="5">
        <f t="shared" ref="K23:N23" si="6">E19</f>
        <v>8.4474885844748857E-8</v>
      </c>
      <c r="L23" s="5">
        <f t="shared" si="6"/>
        <v>1.7123287671232876E-8</v>
      </c>
      <c r="M23" s="5">
        <f t="shared" si="6"/>
        <v>9.8200060126057377E-9</v>
      </c>
      <c r="N23" s="5">
        <f t="shared" si="6"/>
        <v>4.4212138655335807E-9</v>
      </c>
    </row>
    <row r="24" spans="1:14" x14ac:dyDescent="0.25">
      <c r="A24" s="21">
        <v>23</v>
      </c>
      <c r="B24" s="11">
        <f>Parameters!D24</f>
        <v>62</v>
      </c>
      <c r="C24" s="11">
        <f>Parameters!G24</f>
        <v>466230.93681917212</v>
      </c>
      <c r="D24" s="11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J24" s="5">
        <f>D22</f>
        <v>25.36</v>
      </c>
      <c r="K24" s="5">
        <f t="shared" ref="K24:N24" si="7">E22</f>
        <v>1.1547344110854504E-7</v>
      </c>
      <c r="L24" s="5">
        <f t="shared" si="7"/>
        <v>0</v>
      </c>
      <c r="M24" s="5">
        <f t="shared" si="7"/>
        <v>1.6330410650959527E-8</v>
      </c>
      <c r="N24" s="5">
        <f t="shared" si="7"/>
        <v>0</v>
      </c>
    </row>
    <row r="25" spans="1:1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J25" s="5">
        <f>D30</f>
        <v>26.22</v>
      </c>
      <c r="K25" s="5">
        <f t="shared" ref="K25:N25" si="8">E30</f>
        <v>1.1825192802056555E-7</v>
      </c>
      <c r="L25" s="5">
        <f t="shared" si="8"/>
        <v>0</v>
      </c>
      <c r="M25" s="5">
        <f t="shared" si="8"/>
        <v>1.2328615741163802E-8</v>
      </c>
      <c r="N25" s="5">
        <f t="shared" si="8"/>
        <v>0</v>
      </c>
    </row>
    <row r="26" spans="1:14" x14ac:dyDescent="0.25">
      <c r="A26" s="21">
        <v>25</v>
      </c>
      <c r="B26" s="11">
        <f>Parameters!D26</f>
        <v>62</v>
      </c>
      <c r="C26" s="11">
        <f>Parameters!G26</f>
        <v>2498141.2639405206</v>
      </c>
      <c r="D26" s="11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J26" s="5">
        <f>D35</f>
        <v>43.43</v>
      </c>
      <c r="K26" s="5">
        <f t="shared" ref="K26:N26" si="9">E35</f>
        <v>0</v>
      </c>
      <c r="L26" s="5">
        <f t="shared" si="9"/>
        <v>0</v>
      </c>
      <c r="M26" s="5">
        <f t="shared" si="9"/>
        <v>0</v>
      </c>
      <c r="N26" s="5">
        <f t="shared" si="9"/>
        <v>0</v>
      </c>
    </row>
    <row r="27" spans="1:1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J27" s="5">
        <f>D38</f>
        <v>53.61</v>
      </c>
      <c r="K27" s="5">
        <f t="shared" ref="K27:N27" si="10">E38</f>
        <v>1.2154696132596685E-7</v>
      </c>
      <c r="L27" s="5">
        <f t="shared" si="10"/>
        <v>0</v>
      </c>
      <c r="M27" s="5">
        <f t="shared" si="10"/>
        <v>1.4961396693620555E-8</v>
      </c>
      <c r="N27" s="5">
        <f t="shared" si="10"/>
        <v>0</v>
      </c>
    </row>
    <row r="28" spans="1:1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J28" s="5">
        <f>D40</f>
        <v>63.78</v>
      </c>
      <c r="K28" s="5">
        <f t="shared" ref="K28:N28" si="11">E40</f>
        <v>6.9158878504672909E-8</v>
      </c>
      <c r="L28" s="5">
        <f t="shared" si="11"/>
        <v>0</v>
      </c>
      <c r="M28" s="5">
        <f t="shared" si="11"/>
        <v>8.0395563243389032E-9</v>
      </c>
      <c r="N28" s="5">
        <f t="shared" si="11"/>
        <v>0</v>
      </c>
    </row>
    <row r="29" spans="1:14" x14ac:dyDescent="0.25">
      <c r="A29" s="21">
        <v>28</v>
      </c>
      <c r="B29" s="11">
        <f>Parameters!D29</f>
        <v>49.7</v>
      </c>
      <c r="C29" s="11">
        <f>Parameters!G29</f>
        <v>14235294.117647059</v>
      </c>
      <c r="D29" s="11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J29" s="5">
        <f>D42</f>
        <v>83.96</v>
      </c>
      <c r="K29" s="5">
        <f t="shared" ref="K29:N29" si="12">E42</f>
        <v>7.9128440366972472E-8</v>
      </c>
      <c r="L29" s="5">
        <f t="shared" si="12"/>
        <v>3.440366972477064E-9</v>
      </c>
      <c r="M29" s="5">
        <f t="shared" si="12"/>
        <v>9.5259447969243979E-9</v>
      </c>
      <c r="N29" s="5">
        <f t="shared" si="12"/>
        <v>1.9862967976707304E-9</v>
      </c>
    </row>
    <row r="30" spans="1:1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</row>
    <row r="31" spans="1:1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</row>
    <row r="32" spans="1:1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L32" s="5"/>
    </row>
    <row r="33" spans="1:8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</row>
    <row r="34" spans="1:8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</row>
    <row r="35" spans="1:8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</row>
    <row r="36" spans="1:8" x14ac:dyDescent="0.25">
      <c r="A36" s="21">
        <v>35</v>
      </c>
      <c r="B36" s="11">
        <f>Parameters!D36</f>
        <v>49.7</v>
      </c>
      <c r="C36" s="11">
        <f>Parameters!G36</f>
        <v>4934579.4392523365</v>
      </c>
      <c r="D36" s="11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</row>
    <row r="37" spans="1:8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</row>
    <row r="38" spans="1:8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</row>
    <row r="39" spans="1:8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</row>
    <row r="40" spans="1:8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</row>
    <row r="41" spans="1:8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</row>
    <row r="42" spans="1:8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CLB</vt:lpstr>
      <vt:lpstr>BRAM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2016-08-30T12:32:32Z</dcterms:modified>
</cp:coreProperties>
</file>