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hdell\Google Drive\Personal Docs\"/>
    </mc:Choice>
  </mc:AlternateContent>
  <bookViews>
    <workbookView xWindow="0" yWindow="0" windowWidth="38400" windowHeight="12300" tabRatio="455" firstSheet="1" activeTab="2"/>
  </bookViews>
  <sheets>
    <sheet name="June 2016 (Test)" sheetId="1" r:id="rId1"/>
    <sheet name="July 2016" sheetId="2" r:id="rId2"/>
    <sheet name="Apr 2017" sheetId="3" r:id="rId3"/>
    <sheet name="May 2017" sheetId="5" r:id="rId4"/>
    <sheet name="Jun 2017" sheetId="7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7" l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F56" i="7"/>
  <c r="E56" i="7"/>
  <c r="E55" i="7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H8" i="7" s="1"/>
  <c r="E51" i="7"/>
  <c r="D51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D29" i="7"/>
  <c r="G28" i="7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F28" i="7"/>
  <c r="E28" i="7"/>
  <c r="E27" i="7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G26" i="7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F26" i="7"/>
  <c r="E26" i="7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G24" i="7"/>
  <c r="F24" i="7"/>
  <c r="F29" i="7" s="1"/>
  <c r="E24" i="7"/>
  <c r="D12" i="7"/>
  <c r="H7" i="7" s="1"/>
  <c r="H9" i="7"/>
  <c r="E56" i="5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H8" i="5" s="1"/>
  <c r="E51" i="5"/>
  <c r="D51" i="5"/>
  <c r="AJ49" i="5"/>
  <c r="AI49" i="5"/>
  <c r="AJ48" i="5"/>
  <c r="AI48" i="5"/>
  <c r="AJ47" i="5"/>
  <c r="AI47" i="5"/>
  <c r="AJ46" i="5"/>
  <c r="AI46" i="5"/>
  <c r="AJ45" i="5"/>
  <c r="AI45" i="5"/>
  <c r="AJ44" i="5"/>
  <c r="AI44" i="5"/>
  <c r="AJ43" i="5"/>
  <c r="AI43" i="5"/>
  <c r="AJ42" i="5"/>
  <c r="AI42" i="5"/>
  <c r="AJ41" i="5"/>
  <c r="AI41" i="5"/>
  <c r="AJ40" i="5"/>
  <c r="AI40" i="5"/>
  <c r="AJ39" i="5"/>
  <c r="AI39" i="5"/>
  <c r="AJ38" i="5"/>
  <c r="AI38" i="5"/>
  <c r="AJ37" i="5"/>
  <c r="AI37" i="5"/>
  <c r="AJ36" i="5"/>
  <c r="AI36" i="5"/>
  <c r="AJ35" i="5"/>
  <c r="AI35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D29" i="5"/>
  <c r="G28" i="5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F28" i="5"/>
  <c r="E28" i="5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G26" i="5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F26" i="5"/>
  <c r="E26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G24" i="5"/>
  <c r="F24" i="5"/>
  <c r="F29" i="5" s="1"/>
  <c r="E24" i="5"/>
  <c r="D12" i="5"/>
  <c r="H7" i="5" s="1"/>
  <c r="H9" i="5" s="1"/>
  <c r="G29" i="7" l="1"/>
  <c r="G30" i="7" s="1"/>
  <c r="H24" i="7"/>
  <c r="E29" i="7"/>
  <c r="E30" i="7" s="1"/>
  <c r="E29" i="5"/>
  <c r="E30" i="5" s="1"/>
  <c r="F30" i="5"/>
  <c r="G29" i="5"/>
  <c r="G30" i="5" s="1"/>
  <c r="H24" i="5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33" i="3"/>
  <c r="F30" i="7" l="1"/>
  <c r="H29" i="7"/>
  <c r="H30" i="7" s="1"/>
  <c r="I24" i="7"/>
  <c r="I24" i="5"/>
  <c r="H29" i="5"/>
  <c r="H30" i="5" s="1"/>
  <c r="D29" i="3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J24" i="7" l="1"/>
  <c r="I29" i="7"/>
  <c r="I30" i="7" s="1"/>
  <c r="J24" i="5"/>
  <c r="I29" i="5"/>
  <c r="I30" i="5" s="1"/>
  <c r="G26" i="2"/>
  <c r="G27" i="2"/>
  <c r="G39" i="2"/>
  <c r="J29" i="7" l="1"/>
  <c r="J30" i="7" s="1"/>
  <c r="K24" i="7"/>
  <c r="J29" i="5"/>
  <c r="J30" i="5" s="1"/>
  <c r="K24" i="5"/>
  <c r="F27" i="2"/>
  <c r="F26" i="2"/>
  <c r="F24" i="2"/>
  <c r="E35" i="2"/>
  <c r="F41" i="2"/>
  <c r="F40" i="2"/>
  <c r="K29" i="7" l="1"/>
  <c r="K30" i="7" s="1"/>
  <c r="L24" i="7"/>
  <c r="K29" i="5"/>
  <c r="K30" i="5" s="1"/>
  <c r="L24" i="5"/>
  <c r="D27" i="2"/>
  <c r="M24" i="7" l="1"/>
  <c r="L29" i="7"/>
  <c r="L30" i="7" s="1"/>
  <c r="L29" i="5"/>
  <c r="L30" i="5" s="1"/>
  <c r="M24" i="5"/>
  <c r="E55" i="2"/>
  <c r="E28" i="2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J49" i="3"/>
  <c r="AI49" i="3"/>
  <c r="AJ48" i="3"/>
  <c r="AI48" i="3"/>
  <c r="AJ47" i="3"/>
  <c r="AI47" i="3"/>
  <c r="AJ46" i="3"/>
  <c r="AI46" i="3"/>
  <c r="AJ45" i="3"/>
  <c r="AI45" i="3"/>
  <c r="AJ44" i="3"/>
  <c r="AI44" i="3"/>
  <c r="AJ43" i="3"/>
  <c r="AI43" i="3"/>
  <c r="AJ42" i="3"/>
  <c r="AI42" i="3"/>
  <c r="AJ41" i="3"/>
  <c r="AI41" i="3"/>
  <c r="AJ40" i="3"/>
  <c r="AI40" i="3"/>
  <c r="AJ39" i="3"/>
  <c r="AI39" i="3"/>
  <c r="AJ38" i="3"/>
  <c r="AI38" i="3"/>
  <c r="AJ37" i="3"/>
  <c r="AI37" i="3"/>
  <c r="AJ36" i="3"/>
  <c r="AI36" i="3"/>
  <c r="AJ35" i="3"/>
  <c r="AI35" i="3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D12" i="3"/>
  <c r="H7" i="3" s="1"/>
  <c r="F55" i="2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E54" i="2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D53" i="2"/>
  <c r="D30" i="2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H26" i="2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E25" i="2"/>
  <c r="E27" i="2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E24" i="2"/>
  <c r="D25" i="2"/>
  <c r="D28" i="2"/>
  <c r="D24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K50" i="2"/>
  <c r="J50" i="2"/>
  <c r="G50" i="2"/>
  <c r="F50" i="2"/>
  <c r="E50" i="2"/>
  <c r="D50" i="2"/>
  <c r="AJ48" i="2"/>
  <c r="AI48" i="2"/>
  <c r="AJ47" i="2"/>
  <c r="AI47" i="2"/>
  <c r="AJ46" i="2"/>
  <c r="AI46" i="2"/>
  <c r="AJ45" i="2"/>
  <c r="AI45" i="2"/>
  <c r="AJ44" i="2"/>
  <c r="AI44" i="2"/>
  <c r="AJ43" i="2"/>
  <c r="AI43" i="2"/>
  <c r="AJ42" i="2"/>
  <c r="AI42" i="2"/>
  <c r="AJ41" i="2"/>
  <c r="AI41" i="2"/>
  <c r="AJ40" i="2"/>
  <c r="AI40" i="2"/>
  <c r="I50" i="2"/>
  <c r="AJ39" i="2"/>
  <c r="AI39" i="2"/>
  <c r="AJ38" i="2"/>
  <c r="AI38" i="2"/>
  <c r="AJ37" i="2"/>
  <c r="AI37" i="2"/>
  <c r="AJ36" i="2"/>
  <c r="AI36" i="2"/>
  <c r="AJ35" i="2"/>
  <c r="AI35" i="2"/>
  <c r="R50" i="2"/>
  <c r="H50" i="2"/>
  <c r="AJ34" i="2"/>
  <c r="AI34" i="2"/>
  <c r="AB17" i="2"/>
  <c r="D12" i="2"/>
  <c r="H7" i="2" s="1"/>
  <c r="AD9" i="2"/>
  <c r="AD12" i="2" s="1"/>
  <c r="N24" i="7" l="1"/>
  <c r="M29" i="7"/>
  <c r="M30" i="7" s="1"/>
  <c r="N24" i="5"/>
  <c r="M29" i="5"/>
  <c r="M30" i="5" s="1"/>
  <c r="H8" i="3"/>
  <c r="H9" i="3" s="1"/>
  <c r="E24" i="3"/>
  <c r="E29" i="3" s="1"/>
  <c r="E30" i="2"/>
  <c r="E31" i="2" s="1"/>
  <c r="T30" i="2"/>
  <c r="U24" i="2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H30" i="2" s="1"/>
  <c r="F30" i="2"/>
  <c r="X30" i="2"/>
  <c r="K30" i="2"/>
  <c r="AG30" i="2"/>
  <c r="L30" i="2"/>
  <c r="H30" i="2"/>
  <c r="G30" i="2"/>
  <c r="AF30" i="2"/>
  <c r="L50" i="2"/>
  <c r="H8" i="2" s="1"/>
  <c r="H9" i="2" s="1"/>
  <c r="AD12" i="1"/>
  <c r="AD9" i="1"/>
  <c r="AB17" i="1"/>
  <c r="AD24" i="1"/>
  <c r="N29" i="7" l="1"/>
  <c r="N30" i="7" s="1"/>
  <c r="O24" i="7"/>
  <c r="N29" i="5"/>
  <c r="N30" i="5" s="1"/>
  <c r="O24" i="5"/>
  <c r="E30" i="3"/>
  <c r="F24" i="3"/>
  <c r="F29" i="3" s="1"/>
  <c r="AH31" i="2"/>
  <c r="F31" i="2"/>
  <c r="AD30" i="2"/>
  <c r="V30" i="2"/>
  <c r="U30" i="2"/>
  <c r="U31" i="2" s="1"/>
  <c r="W30" i="2"/>
  <c r="X31" i="2" s="1"/>
  <c r="AE30" i="2"/>
  <c r="AE31" i="2" s="1"/>
  <c r="L31" i="2"/>
  <c r="Y30" i="2"/>
  <c r="Y31" i="2" s="1"/>
  <c r="G31" i="2"/>
  <c r="H31" i="2"/>
  <c r="N30" i="2"/>
  <c r="J30" i="2"/>
  <c r="K31" i="2" s="1"/>
  <c r="I30" i="2"/>
  <c r="I31" i="2" s="1"/>
  <c r="Z30" i="2"/>
  <c r="M30" i="2"/>
  <c r="M31" i="2" s="1"/>
  <c r="AG31" i="2"/>
  <c r="X25" i="1"/>
  <c r="X24" i="1"/>
  <c r="X26" i="1"/>
  <c r="O29" i="7" l="1"/>
  <c r="O30" i="7" s="1"/>
  <c r="P24" i="7"/>
  <c r="O29" i="5"/>
  <c r="O30" i="5" s="1"/>
  <c r="P24" i="5"/>
  <c r="F30" i="3"/>
  <c r="G24" i="3"/>
  <c r="G29" i="3" s="1"/>
  <c r="Z31" i="2"/>
  <c r="AF31" i="2"/>
  <c r="V31" i="2"/>
  <c r="W31" i="2"/>
  <c r="N31" i="2"/>
  <c r="O30" i="2"/>
  <c r="O31" i="2" s="1"/>
  <c r="AA30" i="2"/>
  <c r="AA31" i="2" s="1"/>
  <c r="J31" i="2"/>
  <c r="R35" i="1"/>
  <c r="R38" i="1"/>
  <c r="T24" i="1"/>
  <c r="Q24" i="7" l="1"/>
  <c r="P29" i="7"/>
  <c r="P30" i="7" s="1"/>
  <c r="Q24" i="5"/>
  <c r="P29" i="5"/>
  <c r="P30" i="5" s="1"/>
  <c r="G30" i="3"/>
  <c r="H24" i="3"/>
  <c r="H29" i="3" s="1"/>
  <c r="P30" i="2"/>
  <c r="P31" i="2" s="1"/>
  <c r="AB30" i="2"/>
  <c r="AB31" i="2" s="1"/>
  <c r="AC30" i="2"/>
  <c r="L25" i="1"/>
  <c r="M25" i="1" s="1"/>
  <c r="N25" i="1" s="1"/>
  <c r="L39" i="1"/>
  <c r="R24" i="7" l="1"/>
  <c r="Q29" i="7"/>
  <c r="Q30" i="7" s="1"/>
  <c r="R24" i="5"/>
  <c r="Q29" i="5"/>
  <c r="Q30" i="5" s="1"/>
  <c r="H30" i="3"/>
  <c r="I24" i="3"/>
  <c r="I29" i="3" s="1"/>
  <c r="AC31" i="2"/>
  <c r="AD31" i="2"/>
  <c r="Q30" i="2"/>
  <c r="Q31" i="2" s="1"/>
  <c r="H35" i="1"/>
  <c r="R29" i="7" l="1"/>
  <c r="R30" i="7" s="1"/>
  <c r="S24" i="7"/>
  <c r="R29" i="5"/>
  <c r="R30" i="5" s="1"/>
  <c r="S24" i="5"/>
  <c r="I30" i="3"/>
  <c r="J24" i="3"/>
  <c r="J29" i="3" s="1"/>
  <c r="S30" i="2"/>
  <c r="R30" i="2"/>
  <c r="R31" i="2" s="1"/>
  <c r="I27" i="1"/>
  <c r="I40" i="1"/>
  <c r="S29" i="7" l="1"/>
  <c r="S30" i="7" s="1"/>
  <c r="T24" i="7"/>
  <c r="S29" i="5"/>
  <c r="S30" i="5" s="1"/>
  <c r="T24" i="5"/>
  <c r="J30" i="3"/>
  <c r="K24" i="3"/>
  <c r="K29" i="3" s="1"/>
  <c r="S31" i="2"/>
  <c r="T31" i="2"/>
  <c r="H41" i="1"/>
  <c r="T29" i="7" l="1"/>
  <c r="T30" i="7" s="1"/>
  <c r="U24" i="7"/>
  <c r="U24" i="5"/>
  <c r="T29" i="5"/>
  <c r="T30" i="5" s="1"/>
  <c r="K30" i="3"/>
  <c r="L24" i="3"/>
  <c r="L29" i="3" s="1"/>
  <c r="AI37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34" i="1"/>
  <c r="AI35" i="1"/>
  <c r="AI38" i="1"/>
  <c r="AI39" i="1"/>
  <c r="AI40" i="1"/>
  <c r="AI41" i="1"/>
  <c r="AI42" i="1"/>
  <c r="AI43" i="1"/>
  <c r="AI44" i="1"/>
  <c r="AI45" i="1"/>
  <c r="AI46" i="1"/>
  <c r="AI47" i="1"/>
  <c r="AI48" i="1"/>
  <c r="AI34" i="1"/>
  <c r="G36" i="1"/>
  <c r="AI36" i="1" s="1"/>
  <c r="V24" i="7" l="1"/>
  <c r="U29" i="7"/>
  <c r="U30" i="7" s="1"/>
  <c r="V24" i="5"/>
  <c r="U29" i="5"/>
  <c r="U30" i="5" s="1"/>
  <c r="L30" i="3"/>
  <c r="M24" i="3"/>
  <c r="M29" i="3" s="1"/>
  <c r="J25" i="1"/>
  <c r="P25" i="1" s="1"/>
  <c r="Q25" i="1" s="1"/>
  <c r="R25" i="1" s="1"/>
  <c r="S25" i="1" s="1"/>
  <c r="U25" i="1" s="1"/>
  <c r="V25" i="1" s="1"/>
  <c r="W25" i="1" s="1"/>
  <c r="Y25" i="1" s="1"/>
  <c r="Z25" i="1" s="1"/>
  <c r="AA25" i="1" s="1"/>
  <c r="AB25" i="1" s="1"/>
  <c r="AC25" i="1" s="1"/>
  <c r="AE25" i="1" s="1"/>
  <c r="AF25" i="1" s="1"/>
  <c r="AH25" i="1" s="1"/>
  <c r="H24" i="1"/>
  <c r="J27" i="1"/>
  <c r="K27" i="1" s="1"/>
  <c r="L27" i="1" s="1"/>
  <c r="M27" i="1" s="1"/>
  <c r="N27" i="1" s="1"/>
  <c r="O27" i="1" s="1"/>
  <c r="P27" i="1" s="1"/>
  <c r="Q27" i="1" s="1"/>
  <c r="R27" i="1" s="1"/>
  <c r="S27" i="1" s="1"/>
  <c r="U27" i="1" s="1"/>
  <c r="V27" i="1" s="1"/>
  <c r="W27" i="1" s="1"/>
  <c r="Y27" i="1" s="1"/>
  <c r="Z27" i="1" s="1"/>
  <c r="AA27" i="1" s="1"/>
  <c r="AB27" i="1" s="1"/>
  <c r="AC27" i="1" s="1"/>
  <c r="AE27" i="1" s="1"/>
  <c r="AF27" i="1" s="1"/>
  <c r="AH27" i="1" s="1"/>
  <c r="G29" i="1"/>
  <c r="H29" i="1" s="1"/>
  <c r="I29" i="1" s="1"/>
  <c r="J29" i="1" s="1"/>
  <c r="L29" i="1" s="1"/>
  <c r="M29" i="1" s="1"/>
  <c r="N29" i="1" s="1"/>
  <c r="O29" i="1" s="1"/>
  <c r="P29" i="1" s="1"/>
  <c r="Q29" i="1" s="1"/>
  <c r="R29" i="1" s="1"/>
  <c r="S29" i="1" s="1"/>
  <c r="U29" i="1" s="1"/>
  <c r="V29" i="1" s="1"/>
  <c r="W29" i="1" s="1"/>
  <c r="Y29" i="1" s="1"/>
  <c r="Z29" i="1" s="1"/>
  <c r="AA29" i="1" s="1"/>
  <c r="AB29" i="1" s="1"/>
  <c r="AC29" i="1" s="1"/>
  <c r="AE29" i="1" s="1"/>
  <c r="AF29" i="1" s="1"/>
  <c r="AH29" i="1" s="1"/>
  <c r="V29" i="7" l="1"/>
  <c r="V30" i="7" s="1"/>
  <c r="W24" i="7"/>
  <c r="V29" i="5"/>
  <c r="V30" i="5" s="1"/>
  <c r="W24" i="5"/>
  <c r="N24" i="3"/>
  <c r="N29" i="3" s="1"/>
  <c r="M30" i="3"/>
  <c r="J24" i="1"/>
  <c r="L24" i="1" s="1"/>
  <c r="M24" i="1" s="1"/>
  <c r="N24" i="1" s="1"/>
  <c r="O24" i="1" s="1"/>
  <c r="P24" i="1" s="1"/>
  <c r="Q24" i="1" s="1"/>
  <c r="I24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U26" i="1" s="1"/>
  <c r="V26" i="1" s="1"/>
  <c r="W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F27" i="1"/>
  <c r="G27" i="1" s="1"/>
  <c r="H27" i="1" s="1"/>
  <c r="W29" i="7" l="1"/>
  <c r="W30" i="7" s="1"/>
  <c r="X24" i="7"/>
  <c r="W29" i="5"/>
  <c r="W30" i="5" s="1"/>
  <c r="X24" i="5"/>
  <c r="N30" i="3"/>
  <c r="O24" i="3"/>
  <c r="O29" i="3" s="1"/>
  <c r="R24" i="1"/>
  <c r="S24" i="1" s="1"/>
  <c r="U24" i="1" s="1"/>
  <c r="V24" i="1" s="1"/>
  <c r="W24" i="1" s="1"/>
  <c r="Y24" i="1" s="1"/>
  <c r="Z24" i="1" s="1"/>
  <c r="AA24" i="1" s="1"/>
  <c r="AB24" i="1" s="1"/>
  <c r="AC24" i="1" s="1"/>
  <c r="AE24" i="1" s="1"/>
  <c r="AF24" i="1" s="1"/>
  <c r="AH24" i="1" s="1"/>
  <c r="F50" i="1"/>
  <c r="G50" i="1"/>
  <c r="D12" i="1"/>
  <c r="H7" i="1" s="1"/>
  <c r="F24" i="1"/>
  <c r="F30" i="1" s="1"/>
  <c r="F31" i="1" s="1"/>
  <c r="F28" i="1"/>
  <c r="G28" i="1" s="1"/>
  <c r="H28" i="1" s="1"/>
  <c r="F25" i="1"/>
  <c r="G25" i="1" s="1"/>
  <c r="H25" i="1" s="1"/>
  <c r="H30" i="1" s="1"/>
  <c r="E30" i="1"/>
  <c r="E31" i="1" s="1"/>
  <c r="T30" i="1"/>
  <c r="E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D50" i="1"/>
  <c r="Y24" i="7" l="1"/>
  <c r="X29" i="7"/>
  <c r="X30" i="7" s="1"/>
  <c r="X29" i="5"/>
  <c r="X30" i="5" s="1"/>
  <c r="Y24" i="5"/>
  <c r="O30" i="3"/>
  <c r="P24" i="3"/>
  <c r="P29" i="3" s="1"/>
  <c r="I28" i="1"/>
  <c r="I30" i="1" s="1"/>
  <c r="I31" i="1" s="1"/>
  <c r="G30" i="1"/>
  <c r="G31" i="1" s="1"/>
  <c r="H8" i="1"/>
  <c r="H9" i="1" s="1"/>
  <c r="Z24" i="7" l="1"/>
  <c r="Y29" i="7"/>
  <c r="Y30" i="7" s="1"/>
  <c r="Z24" i="5"/>
  <c r="Y29" i="5"/>
  <c r="Y30" i="5" s="1"/>
  <c r="P30" i="3"/>
  <c r="Q24" i="3"/>
  <c r="Q29" i="3" s="1"/>
  <c r="H31" i="1"/>
  <c r="J28" i="1"/>
  <c r="Z29" i="7" l="1"/>
  <c r="Z30" i="7" s="1"/>
  <c r="AA24" i="7"/>
  <c r="Z29" i="5"/>
  <c r="Z30" i="5" s="1"/>
  <c r="AA24" i="5"/>
  <c r="R24" i="3"/>
  <c r="R29" i="3" s="1"/>
  <c r="Q30" i="3"/>
  <c r="K28" i="1"/>
  <c r="J30" i="1"/>
  <c r="J31" i="1" s="1"/>
  <c r="AA29" i="7" l="1"/>
  <c r="AA30" i="7" s="1"/>
  <c r="AB24" i="7"/>
  <c r="AA29" i="5"/>
  <c r="AA30" i="5" s="1"/>
  <c r="AB24" i="5"/>
  <c r="R30" i="3"/>
  <c r="S24" i="3"/>
  <c r="S29" i="3" s="1"/>
  <c r="L28" i="1"/>
  <c r="K30" i="1"/>
  <c r="K31" i="1" s="1"/>
  <c r="AC24" i="7" l="1"/>
  <c r="AB29" i="7"/>
  <c r="AB30" i="7" s="1"/>
  <c r="AC24" i="5"/>
  <c r="AB29" i="5"/>
  <c r="AB30" i="5" s="1"/>
  <c r="S30" i="3"/>
  <c r="T24" i="3"/>
  <c r="T29" i="3" s="1"/>
  <c r="M28" i="1"/>
  <c r="L30" i="1"/>
  <c r="L31" i="1" s="1"/>
  <c r="AD24" i="7" l="1"/>
  <c r="AC29" i="7"/>
  <c r="AC30" i="7" s="1"/>
  <c r="AD24" i="5"/>
  <c r="AC29" i="5"/>
  <c r="AC30" i="5" s="1"/>
  <c r="T30" i="3"/>
  <c r="U24" i="3"/>
  <c r="U29" i="3" s="1"/>
  <c r="N28" i="1"/>
  <c r="M30" i="1"/>
  <c r="M31" i="1" s="1"/>
  <c r="AD29" i="7" l="1"/>
  <c r="AD30" i="7" s="1"/>
  <c r="AE24" i="7"/>
  <c r="AD29" i="5"/>
  <c r="AD30" i="5" s="1"/>
  <c r="AE24" i="5"/>
  <c r="U30" i="3"/>
  <c r="V24" i="3"/>
  <c r="V29" i="3" s="1"/>
  <c r="O28" i="1"/>
  <c r="N30" i="1"/>
  <c r="N31" i="1" s="1"/>
  <c r="AE29" i="7" l="1"/>
  <c r="AE30" i="7" s="1"/>
  <c r="AF24" i="7"/>
  <c r="AE29" i="5"/>
  <c r="AE30" i="5" s="1"/>
  <c r="AF24" i="5"/>
  <c r="V30" i="3"/>
  <c r="W24" i="3"/>
  <c r="W29" i="3" s="1"/>
  <c r="P28" i="1"/>
  <c r="O30" i="1"/>
  <c r="O31" i="1" s="1"/>
  <c r="AF29" i="7" l="1"/>
  <c r="AF30" i="7" s="1"/>
  <c r="AG24" i="7"/>
  <c r="AG24" i="5"/>
  <c r="AF29" i="5"/>
  <c r="AF30" i="5" s="1"/>
  <c r="W30" i="3"/>
  <c r="X24" i="3"/>
  <c r="X29" i="3" s="1"/>
  <c r="Q28" i="1"/>
  <c r="P30" i="1"/>
  <c r="P31" i="1" s="1"/>
  <c r="AH24" i="7" l="1"/>
  <c r="AH29" i="7" s="1"/>
  <c r="AH30" i="7" s="1"/>
  <c r="AG29" i="7"/>
  <c r="AG30" i="7" s="1"/>
  <c r="AH24" i="5"/>
  <c r="AH29" i="5" s="1"/>
  <c r="AG29" i="5"/>
  <c r="AG30" i="5" s="1"/>
  <c r="X30" i="3"/>
  <c r="Y24" i="3"/>
  <c r="Y29" i="3" s="1"/>
  <c r="R28" i="1"/>
  <c r="Q30" i="1"/>
  <c r="Q31" i="1" s="1"/>
  <c r="AH30" i="5" l="1"/>
  <c r="Y30" i="3"/>
  <c r="Z24" i="3"/>
  <c r="Z29" i="3" s="1"/>
  <c r="S28" i="1"/>
  <c r="R30" i="1"/>
  <c r="R31" i="1" s="1"/>
  <c r="Z30" i="3" l="1"/>
  <c r="AA24" i="3"/>
  <c r="AA29" i="3" s="1"/>
  <c r="U28" i="1"/>
  <c r="S30" i="1"/>
  <c r="AA30" i="3" l="1"/>
  <c r="AB24" i="3"/>
  <c r="AB29" i="3" s="1"/>
  <c r="S31" i="1"/>
  <c r="T31" i="1"/>
  <c r="V28" i="1"/>
  <c r="U30" i="1"/>
  <c r="U31" i="1" s="1"/>
  <c r="AB30" i="3" l="1"/>
  <c r="AC24" i="3"/>
  <c r="AC29" i="3" s="1"/>
  <c r="W28" i="1"/>
  <c r="V30" i="1"/>
  <c r="V31" i="1" s="1"/>
  <c r="AC30" i="3" l="1"/>
  <c r="AD24" i="3"/>
  <c r="AD29" i="3" s="1"/>
  <c r="X28" i="1"/>
  <c r="W30" i="1"/>
  <c r="W31" i="1" s="1"/>
  <c r="AD30" i="3" l="1"/>
  <c r="AE24" i="3"/>
  <c r="AE29" i="3" s="1"/>
  <c r="Y28" i="1"/>
  <c r="X30" i="1"/>
  <c r="X31" i="1" s="1"/>
  <c r="AE30" i="3" l="1"/>
  <c r="AF24" i="3"/>
  <c r="AF29" i="3" s="1"/>
  <c r="Z28" i="1"/>
  <c r="Y30" i="1"/>
  <c r="Y31" i="1" s="1"/>
  <c r="AF30" i="3" l="1"/>
  <c r="AG24" i="3"/>
  <c r="AG29" i="3" s="1"/>
  <c r="AA28" i="1"/>
  <c r="Z30" i="1"/>
  <c r="Z31" i="1" s="1"/>
  <c r="AG30" i="3" l="1"/>
  <c r="AH24" i="3"/>
  <c r="AH29" i="3" s="1"/>
  <c r="AB28" i="1"/>
  <c r="AA30" i="1"/>
  <c r="AA31" i="1" s="1"/>
  <c r="AH30" i="3" l="1"/>
  <c r="AC28" i="1"/>
  <c r="AB30" i="1"/>
  <c r="AB31" i="1" s="1"/>
  <c r="AD28" i="1" l="1"/>
  <c r="AC30" i="1"/>
  <c r="AC31" i="1" s="1"/>
  <c r="AE28" i="1" l="1"/>
  <c r="AD30" i="1"/>
  <c r="AD31" i="1" s="1"/>
  <c r="AF28" i="1" l="1"/>
  <c r="AE30" i="1"/>
  <c r="AE31" i="1" s="1"/>
  <c r="AG28" i="1" l="1"/>
  <c r="AF30" i="1"/>
  <c r="AF31" i="1" s="1"/>
  <c r="AH28" i="1" l="1"/>
  <c r="AH30" i="1" s="1"/>
  <c r="AG30" i="1"/>
  <c r="AG31" i="1" s="1"/>
  <c r="AH31" i="1" l="1"/>
</calcChain>
</file>

<file path=xl/sharedStrings.xml><?xml version="1.0" encoding="utf-8"?>
<sst xmlns="http://schemas.openxmlformats.org/spreadsheetml/2006/main" count="261" uniqueCount="51">
  <si>
    <t>INCOME</t>
  </si>
  <si>
    <t>TOTAL</t>
  </si>
  <si>
    <t>PAY 1</t>
  </si>
  <si>
    <t>PAY 2</t>
  </si>
  <si>
    <t>PAY 3</t>
  </si>
  <si>
    <t>PAY 4</t>
  </si>
  <si>
    <t>MONTHLY SUM</t>
  </si>
  <si>
    <t>TOTAL INCOME</t>
  </si>
  <si>
    <t>TOTAL EXPENSES</t>
  </si>
  <si>
    <t xml:space="preserve">NET </t>
  </si>
  <si>
    <t>OTHER</t>
  </si>
  <si>
    <t>1FBUSA</t>
  </si>
  <si>
    <t>CHASE</t>
  </si>
  <si>
    <t>BETTERMENT</t>
  </si>
  <si>
    <t>INTRUST SAVING</t>
  </si>
  <si>
    <t>INTRUST CHECKING</t>
  </si>
  <si>
    <t>DAY EXPENSES</t>
  </si>
  <si>
    <t>CATEGORY</t>
  </si>
  <si>
    <t>CLOTHES</t>
  </si>
  <si>
    <t>EATING OUT</t>
  </si>
  <si>
    <t>GROCERIES</t>
  </si>
  <si>
    <t>CAR</t>
  </si>
  <si>
    <t>DAY TOTAL</t>
  </si>
  <si>
    <t>CHANGE</t>
  </si>
  <si>
    <t>DISCOVER</t>
  </si>
  <si>
    <t>DO NO ALTER COLORED AREAS</t>
  </si>
  <si>
    <t>To Do</t>
  </si>
  <si>
    <t>Loans summary</t>
  </si>
  <si>
    <t>Monthly Charges</t>
  </si>
  <si>
    <t>Chart for Accounts total</t>
  </si>
  <si>
    <t>Chart for daily spending</t>
  </si>
  <si>
    <t>Pie chart of spending by category</t>
  </si>
  <si>
    <t>ACCOUNT BALANCES</t>
  </si>
  <si>
    <t>ENTERTAINMENT</t>
  </si>
  <si>
    <t>CATEGORY TOTAL</t>
  </si>
  <si>
    <t>-</t>
  </si>
  <si>
    <t>BILLS</t>
  </si>
  <si>
    <t>*</t>
  </si>
  <si>
    <t>ELECTRONICS</t>
  </si>
  <si>
    <t>FITNESS</t>
  </si>
  <si>
    <t>SUBSCRIPTIONS</t>
  </si>
  <si>
    <t>HEALTH</t>
  </si>
  <si>
    <t>RENT</t>
  </si>
  <si>
    <t>Monthly Fees</t>
  </si>
  <si>
    <t>CORT</t>
  </si>
  <si>
    <t>MHK</t>
  </si>
  <si>
    <t>INSURANCE</t>
  </si>
  <si>
    <t>PHONE</t>
  </si>
  <si>
    <t>MONTHLY IN</t>
  </si>
  <si>
    <t>INVESTMENTS</t>
  </si>
  <si>
    <t>VANGUARD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</si>
</sst>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4" fillId="0" borderId="0" xfId="0" applyFont="1"/>
    <xf numFmtId="43" fontId="2" fillId="0" borderId="0" xfId="1" applyFont="1"/>
    <xf numFmtId="43" fontId="4" fillId="0" borderId="0" xfId="1" applyFont="1"/>
    <xf numFmtId="43" fontId="0" fillId="0" borderId="0" xfId="1" applyFont="1"/>
    <xf numFmtId="43" fontId="2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0" fillId="0" borderId="0" xfId="0" applyBorder="1"/>
    <xf numFmtId="43" fontId="2" fillId="0" borderId="6" xfId="1" applyFont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43" fontId="4" fillId="0" borderId="1" xfId="0" applyNumberFormat="1" applyFont="1" applyBorder="1"/>
    <xf numFmtId="43" fontId="4" fillId="0" borderId="1" xfId="1" applyFont="1" applyBorder="1"/>
    <xf numFmtId="0" fontId="0" fillId="0" borderId="5" xfId="0" applyBorder="1"/>
    <xf numFmtId="43" fontId="0" fillId="0" borderId="7" xfId="1" applyFont="1" applyBorder="1"/>
    <xf numFmtId="0" fontId="0" fillId="5" borderId="8" xfId="0" applyFill="1" applyBorder="1"/>
    <xf numFmtId="0" fontId="0" fillId="5" borderId="13" xfId="0" applyFill="1" applyBorder="1"/>
    <xf numFmtId="43" fontId="0" fillId="5" borderId="14" xfId="1" applyFont="1" applyFill="1" applyBorder="1"/>
    <xf numFmtId="0" fontId="0" fillId="4" borderId="5" xfId="0" applyFill="1" applyBorder="1"/>
    <xf numFmtId="0" fontId="0" fillId="4" borderId="0" xfId="0" applyFill="1" applyBorder="1"/>
    <xf numFmtId="43" fontId="0" fillId="4" borderId="7" xfId="0" applyNumberFormat="1" applyFill="1" applyBorder="1"/>
    <xf numFmtId="0" fontId="0" fillId="4" borderId="8" xfId="0" applyFill="1" applyBorder="1"/>
    <xf numFmtId="0" fontId="0" fillId="4" borderId="13" xfId="0" applyFill="1" applyBorder="1"/>
    <xf numFmtId="43" fontId="4" fillId="4" borderId="14" xfId="0" applyNumberFormat="1" applyFont="1" applyFill="1" applyBorder="1"/>
    <xf numFmtId="43" fontId="4" fillId="4" borderId="1" xfId="0" applyNumberFormat="1" applyFont="1" applyFill="1" applyBorder="1"/>
    <xf numFmtId="43" fontId="4" fillId="4" borderId="6" xfId="0" applyNumberFormat="1" applyFont="1" applyFill="1" applyBorder="1"/>
    <xf numFmtId="43" fontId="0" fillId="4" borderId="7" xfId="1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4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3" fontId="2" fillId="8" borderId="1" xfId="1" applyFont="1" applyFill="1" applyBorder="1" applyAlignment="1">
      <alignment horizontal="center"/>
    </xf>
    <xf numFmtId="43" fontId="2" fillId="8" borderId="6" xfId="1" applyFont="1" applyFill="1" applyBorder="1" applyAlignment="1">
      <alignment horizontal="center"/>
    </xf>
    <xf numFmtId="43" fontId="0" fillId="8" borderId="0" xfId="0" applyNumberFormat="1" applyFill="1"/>
    <xf numFmtId="14" fontId="0" fillId="8" borderId="0" xfId="0" applyNumberFormat="1" applyFill="1"/>
    <xf numFmtId="0" fontId="0" fillId="8" borderId="0" xfId="0" applyFill="1"/>
    <xf numFmtId="43" fontId="5" fillId="0" borderId="1" xfId="1" applyFont="1" applyBorder="1" applyAlignment="1">
      <alignment horizontal="center"/>
    </xf>
    <xf numFmtId="43" fontId="5" fillId="0" borderId="1" xfId="1" applyFont="1" applyBorder="1"/>
    <xf numFmtId="14" fontId="0" fillId="0" borderId="16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43" fontId="6" fillId="0" borderId="1" xfId="1" applyFont="1" applyBorder="1" applyAlignment="1">
      <alignment horizontal="center"/>
    </xf>
    <xf numFmtId="0" fontId="0" fillId="0" borderId="17" xfId="0" applyBorder="1"/>
    <xf numFmtId="14" fontId="0" fillId="12" borderId="17" xfId="0" applyNumberFormat="1" applyFill="1" applyBorder="1"/>
    <xf numFmtId="43" fontId="2" fillId="8" borderId="17" xfId="1" applyFont="1" applyFill="1" applyBorder="1" applyAlignment="1">
      <alignment horizontal="center"/>
    </xf>
    <xf numFmtId="43" fontId="2" fillId="8" borderId="18" xfId="1" applyFont="1" applyFill="1" applyBorder="1" applyAlignment="1">
      <alignment horizontal="center"/>
    </xf>
    <xf numFmtId="43" fontId="2" fillId="8" borderId="20" xfId="1" applyFont="1" applyFill="1" applyBorder="1" applyAlignment="1">
      <alignment horizontal="center"/>
    </xf>
    <xf numFmtId="43" fontId="2" fillId="8" borderId="21" xfId="1" applyFont="1" applyFill="1" applyBorder="1" applyAlignment="1">
      <alignment horizontal="center"/>
    </xf>
    <xf numFmtId="14" fontId="0" fillId="3" borderId="16" xfId="0" applyNumberFormat="1" applyFill="1" applyBorder="1" applyAlignment="1">
      <alignment horizontal="center"/>
    </xf>
    <xf numFmtId="14" fontId="0" fillId="3" borderId="15" xfId="0" applyNumberFormat="1" applyFill="1" applyBorder="1" applyAlignment="1">
      <alignment horizontal="center"/>
    </xf>
    <xf numFmtId="43" fontId="2" fillId="8" borderId="23" xfId="1" applyFont="1" applyFill="1" applyBorder="1" applyAlignment="1">
      <alignment horizontal="center"/>
    </xf>
    <xf numFmtId="43" fontId="2" fillId="8" borderId="24" xfId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3" fontId="2" fillId="0" borderId="17" xfId="1" applyFont="1" applyBorder="1" applyAlignment="1">
      <alignment horizontal="center"/>
    </xf>
    <xf numFmtId="43" fontId="6" fillId="0" borderId="17" xfId="1" applyFont="1" applyBorder="1" applyAlignment="1">
      <alignment horizontal="center"/>
    </xf>
    <xf numFmtId="43" fontId="4" fillId="4" borderId="17" xfId="0" applyNumberFormat="1" applyFont="1" applyFill="1" applyBorder="1"/>
    <xf numFmtId="43" fontId="4" fillId="0" borderId="17" xfId="0" applyNumberFormat="1" applyFont="1" applyBorder="1"/>
    <xf numFmtId="0" fontId="0" fillId="13" borderId="0" xfId="0" applyFill="1"/>
    <xf numFmtId="43" fontId="6" fillId="0" borderId="0" xfId="1" applyFont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4" fontId="0" fillId="3" borderId="19" xfId="0" applyNumberFormat="1" applyFill="1" applyBorder="1" applyAlignment="1">
      <alignment horizontal="center"/>
    </xf>
    <xf numFmtId="14" fontId="0" fillId="3" borderId="22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Totals vs. Time</a:t>
            </a:r>
            <a:endParaRPr lang="en-US"/>
          </a:p>
        </c:rich>
      </c:tx>
      <c:layout>
        <c:manualLayout>
          <c:xMode val="edge"/>
          <c:yMode val="edge"/>
          <c:x val="0.3284995297874202"/>
          <c:y val="4.17543790433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'June 2016 (Test)'!$D$30:$AH$30</c:f>
              <c:numCache>
                <c:formatCode>_(* #,##0.00_);_(* \(#,##0.00\);_(* "-"??_);_(@_)</c:formatCode>
                <c:ptCount val="31"/>
                <c:pt idx="0">
                  <c:v>-5040.32</c:v>
                </c:pt>
                <c:pt idx="1">
                  <c:v>-5040.32</c:v>
                </c:pt>
                <c:pt idx="2">
                  <c:v>-5029.2699999999995</c:v>
                </c:pt>
                <c:pt idx="3">
                  <c:v>-5119.5599999999995</c:v>
                </c:pt>
                <c:pt idx="4">
                  <c:v>-5359.0999999999995</c:v>
                </c:pt>
                <c:pt idx="5">
                  <c:v>-4121.8900000000003</c:v>
                </c:pt>
                <c:pt idx="6">
                  <c:v>-4121.8900000000003</c:v>
                </c:pt>
                <c:pt idx="7">
                  <c:v>-4152.95</c:v>
                </c:pt>
                <c:pt idx="8">
                  <c:v>-4421.58</c:v>
                </c:pt>
                <c:pt idx="9">
                  <c:v>-4430.12</c:v>
                </c:pt>
                <c:pt idx="10">
                  <c:v>-4493.12</c:v>
                </c:pt>
                <c:pt idx="11">
                  <c:v>-4602.95</c:v>
                </c:pt>
                <c:pt idx="12">
                  <c:v>-4602.95</c:v>
                </c:pt>
                <c:pt idx="13">
                  <c:v>-4602.95</c:v>
                </c:pt>
                <c:pt idx="14">
                  <c:v>-4602.95</c:v>
                </c:pt>
                <c:pt idx="15">
                  <c:v>-4602.95</c:v>
                </c:pt>
                <c:pt idx="16">
                  <c:v>-2137.0199999999995</c:v>
                </c:pt>
                <c:pt idx="17">
                  <c:v>-2137.0199999999995</c:v>
                </c:pt>
                <c:pt idx="18">
                  <c:v>-2137.0199999999995</c:v>
                </c:pt>
                <c:pt idx="19">
                  <c:v>-2137.0199999999995</c:v>
                </c:pt>
                <c:pt idx="20">
                  <c:v>-2952.7800000000007</c:v>
                </c:pt>
                <c:pt idx="21">
                  <c:v>-2952.7800000000007</c:v>
                </c:pt>
                <c:pt idx="22">
                  <c:v>-2952.7800000000007</c:v>
                </c:pt>
                <c:pt idx="23">
                  <c:v>-2952.7800000000007</c:v>
                </c:pt>
                <c:pt idx="24">
                  <c:v>-2952.7800000000007</c:v>
                </c:pt>
                <c:pt idx="25">
                  <c:v>-2952.7800000000007</c:v>
                </c:pt>
                <c:pt idx="26">
                  <c:v>-3518.75</c:v>
                </c:pt>
                <c:pt idx="27">
                  <c:v>-3518.75</c:v>
                </c:pt>
                <c:pt idx="28">
                  <c:v>-3518.75</c:v>
                </c:pt>
                <c:pt idx="29">
                  <c:v>-1686.5800000000004</c:v>
                </c:pt>
                <c:pt idx="30">
                  <c:v>-1686.5800000000004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B-4D61-B469-250B607B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5968"/>
        <c:axId val="500853344"/>
      </c:lineChart>
      <c:catAx>
        <c:axId val="5008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344"/>
        <c:crosses val="autoZero"/>
        <c:auto val="1"/>
        <c:lblAlgn val="ctr"/>
        <c:lblOffset val="100"/>
        <c:noMultiLvlLbl val="0"/>
      </c:catAx>
      <c:valAx>
        <c:axId val="50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Totals vs. Time</a:t>
            </a:r>
            <a:endParaRPr lang="en-US"/>
          </a:p>
        </c:rich>
      </c:tx>
      <c:layout>
        <c:manualLayout>
          <c:xMode val="edge"/>
          <c:yMode val="edge"/>
          <c:x val="0.3284995297874202"/>
          <c:y val="4.17543790433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'Jun 2017'!$D$29:$AH$29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1-4C7B-9D63-8A6D371B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5968"/>
        <c:axId val="500853344"/>
      </c:lineChart>
      <c:catAx>
        <c:axId val="5008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344"/>
        <c:crosses val="autoZero"/>
        <c:auto val="1"/>
        <c:lblAlgn val="ctr"/>
        <c:lblOffset val="100"/>
        <c:noMultiLvlLbl val="0"/>
      </c:catAx>
      <c:valAx>
        <c:axId val="50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518709021052521E-2"/>
          <c:y val="0.14184881491991286"/>
          <c:w val="0.64951282986654757"/>
          <c:h val="0.80719848712326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83-4E89-AADC-FA75D911C6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83-4E89-AADC-FA75D911C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83-4E89-AADC-FA75D911C6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83-4E89-AADC-FA75D911C6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83-4E89-AADC-FA75D911C6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83-4E89-AADC-FA75D911C6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83-4E89-AADC-FA75D911C6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83-4E89-AADC-FA75D911C6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83-4E89-AADC-FA75D911C6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B83-4E89-AADC-FA75D911C6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B83-4E89-AADC-FA75D911C6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B83-4E89-AADC-FA75D911C6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B83-4E89-AADC-FA75D911C6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B83-4E89-AADC-FA75D911C66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B83-4E89-AADC-FA75D911C6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 2017'!$AJ$35:$AJ$49</c:f>
              <c:strCache>
                <c:ptCount val="15"/>
                <c:pt idx="0">
                  <c:v>CLOTHES</c:v>
                </c:pt>
                <c:pt idx="1">
                  <c:v>EATING OUT</c:v>
                </c:pt>
                <c:pt idx="2">
                  <c:v>GROCERIES</c:v>
                </c:pt>
                <c:pt idx="3">
                  <c:v>CAR</c:v>
                </c:pt>
                <c:pt idx="4">
                  <c:v>ENTERTAINMENT</c:v>
                </c:pt>
                <c:pt idx="5">
                  <c:v>BILLS</c:v>
                </c:pt>
                <c:pt idx="6">
                  <c:v>ELECTRONICS</c:v>
                </c:pt>
                <c:pt idx="7">
                  <c:v>FITNESS</c:v>
                </c:pt>
                <c:pt idx="8">
                  <c:v>SUBSCRIPTIONS</c:v>
                </c:pt>
                <c:pt idx="9">
                  <c:v>HEALTH</c:v>
                </c:pt>
                <c:pt idx="10">
                  <c:v>RENT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'Jun 2017'!$AI$35:$AI$49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B83-4E89-AADC-FA75D911C6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518709021052521E-2"/>
          <c:y val="0.13820933649442571"/>
          <c:w val="0.64951282986654757"/>
          <c:h val="0.80719848712326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107-46DE-B9C2-90A63507C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09-4F6D-A2F6-E0A91F058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09-4F6D-A2F6-E0A91F058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09-4F6D-A2F6-E0A91F058E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07-46DE-B9C2-90A63507C9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09-4F6D-A2F6-E0A91F058E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09-4F6D-A2F6-E0A91F058E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09-4F6D-A2F6-E0A91F058E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209-4F6D-A2F6-E0A91F058E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209-4F6D-A2F6-E0A91F058ED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209-4F6D-A2F6-E0A91F058ED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209-4F6D-A2F6-E0A91F058E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209-4F6D-A2F6-E0A91F058E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209-4F6D-A2F6-E0A91F058E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209-4F6D-A2F6-E0A91F058E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'June 2016 (Test)'!$AJ$34:$AJ$48</c:f>
              <c:strCache>
                <c:ptCount val="15"/>
                <c:pt idx="0">
                  <c:v>CLOTHES</c:v>
                </c:pt>
                <c:pt idx="1">
                  <c:v>EATING OUT</c:v>
                </c:pt>
                <c:pt idx="2">
                  <c:v>GROCERIES</c:v>
                </c:pt>
                <c:pt idx="3">
                  <c:v>CAR</c:v>
                </c:pt>
                <c:pt idx="4">
                  <c:v>ENTERTAINMENT</c:v>
                </c:pt>
                <c:pt idx="5">
                  <c:v>BILLS</c:v>
                </c:pt>
                <c:pt idx="6">
                  <c:v>ELECTRONICS</c:v>
                </c:pt>
                <c:pt idx="7">
                  <c:v>FITNESS</c:v>
                </c:pt>
                <c:pt idx="8">
                  <c:v>SUBSCRIPTIONS</c:v>
                </c:pt>
                <c:pt idx="9">
                  <c:v>HEALTH</c:v>
                </c:pt>
                <c:pt idx="10">
                  <c:v>RENT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'June 2016 (Test)'!$AI$34:$AI$48</c:f>
              <c:numCache>
                <c:formatCode>_(* #,##0.00_);_(* \(#,##0.00\);_(* "-"??_);_(@_)</c:formatCode>
                <c:ptCount val="15"/>
                <c:pt idx="0">
                  <c:v>11.38</c:v>
                </c:pt>
                <c:pt idx="1">
                  <c:v>123.85000000000001</c:v>
                </c:pt>
                <c:pt idx="2">
                  <c:v>77.67</c:v>
                </c:pt>
                <c:pt idx="3">
                  <c:v>178.73</c:v>
                </c:pt>
                <c:pt idx="4">
                  <c:v>80.180000000000007</c:v>
                </c:pt>
                <c:pt idx="5">
                  <c:v>462.83</c:v>
                </c:pt>
                <c:pt idx="6">
                  <c:v>28.66</c:v>
                </c:pt>
                <c:pt idx="7">
                  <c:v>178.81</c:v>
                </c:pt>
                <c:pt idx="8">
                  <c:v>49</c:v>
                </c:pt>
                <c:pt idx="9">
                  <c:v>8.5399999999999991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7-46DE-B9C2-90A63507C9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Totals vs. Time</a:t>
            </a:r>
            <a:endParaRPr lang="en-US"/>
          </a:p>
        </c:rich>
      </c:tx>
      <c:layout>
        <c:manualLayout>
          <c:xMode val="edge"/>
          <c:yMode val="edge"/>
          <c:x val="0.3284995297874202"/>
          <c:y val="4.17543790433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'July 2016'!$D$30:$AH$30</c:f>
              <c:numCache>
                <c:formatCode>_(* #,##0.00_);_(* \(#,##0.00\);_(* "-"??_);_(@_)</c:formatCode>
                <c:ptCount val="31"/>
                <c:pt idx="0">
                  <c:v>-2984.19</c:v>
                </c:pt>
                <c:pt idx="1">
                  <c:v>-4106.5600000000004</c:v>
                </c:pt>
                <c:pt idx="2">
                  <c:v>-4929.28</c:v>
                </c:pt>
                <c:pt idx="3">
                  <c:v>-5024.17</c:v>
                </c:pt>
                <c:pt idx="4">
                  <c:v>-5024.17</c:v>
                </c:pt>
                <c:pt idx="5">
                  <c:v>-5024.17</c:v>
                </c:pt>
                <c:pt idx="6">
                  <c:v>-5024.17</c:v>
                </c:pt>
                <c:pt idx="7">
                  <c:v>-5024.17</c:v>
                </c:pt>
                <c:pt idx="8">
                  <c:v>-5024.17</c:v>
                </c:pt>
                <c:pt idx="9">
                  <c:v>-5024.17</c:v>
                </c:pt>
                <c:pt idx="10">
                  <c:v>-5024.17</c:v>
                </c:pt>
                <c:pt idx="11">
                  <c:v>-5024.17</c:v>
                </c:pt>
                <c:pt idx="12">
                  <c:v>-5024.17</c:v>
                </c:pt>
                <c:pt idx="13">
                  <c:v>-5024.17</c:v>
                </c:pt>
                <c:pt idx="14">
                  <c:v>-5024.17</c:v>
                </c:pt>
                <c:pt idx="15">
                  <c:v>-5024.17</c:v>
                </c:pt>
                <c:pt idx="16">
                  <c:v>-5024.17</c:v>
                </c:pt>
                <c:pt idx="17">
                  <c:v>-5024.17</c:v>
                </c:pt>
                <c:pt idx="18">
                  <c:v>-5024.17</c:v>
                </c:pt>
                <c:pt idx="19">
                  <c:v>-5024.17</c:v>
                </c:pt>
                <c:pt idx="20">
                  <c:v>-5024.17</c:v>
                </c:pt>
                <c:pt idx="21">
                  <c:v>-5024.17</c:v>
                </c:pt>
                <c:pt idx="22">
                  <c:v>-5024.17</c:v>
                </c:pt>
                <c:pt idx="23">
                  <c:v>-5024.17</c:v>
                </c:pt>
                <c:pt idx="24">
                  <c:v>-5024.17</c:v>
                </c:pt>
                <c:pt idx="25">
                  <c:v>-5024.17</c:v>
                </c:pt>
                <c:pt idx="26">
                  <c:v>-5024.17</c:v>
                </c:pt>
                <c:pt idx="27">
                  <c:v>-5024.17</c:v>
                </c:pt>
                <c:pt idx="28">
                  <c:v>-5024.17</c:v>
                </c:pt>
                <c:pt idx="29">
                  <c:v>-5024.17</c:v>
                </c:pt>
                <c:pt idx="30">
                  <c:v>-5024.17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3-45E7-9ED2-7A5F0F81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5968"/>
        <c:axId val="500853344"/>
      </c:lineChart>
      <c:catAx>
        <c:axId val="5008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344"/>
        <c:crosses val="autoZero"/>
        <c:auto val="1"/>
        <c:lblAlgn val="ctr"/>
        <c:lblOffset val="100"/>
        <c:noMultiLvlLbl val="0"/>
      </c:catAx>
      <c:valAx>
        <c:axId val="50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518709021052521E-2"/>
          <c:y val="0.13820933649442571"/>
          <c:w val="0.64951282986654757"/>
          <c:h val="0.80719848712326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7F-4C7A-9BF1-D3E1E6F25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7F-4C7A-9BF1-D3E1E6F25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7F-4C7A-9BF1-D3E1E6F25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7F-4C7A-9BF1-D3E1E6F25F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7F-4C7A-9BF1-D3E1E6F25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7F-4C7A-9BF1-D3E1E6F25F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7F-4C7A-9BF1-D3E1E6F25F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7F-4C7A-9BF1-D3E1E6F25F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17F-4C7A-9BF1-D3E1E6F25F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17F-4C7A-9BF1-D3E1E6F25FC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17F-4C7A-9BF1-D3E1E6F25FC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17F-4C7A-9BF1-D3E1E6F25F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17F-4C7A-9BF1-D3E1E6F25F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17F-4C7A-9BF1-D3E1E6F25F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17F-4C7A-9BF1-D3E1E6F25F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'July 2016'!$AJ$34:$AJ$48</c:f>
              <c:strCache>
                <c:ptCount val="15"/>
                <c:pt idx="0">
                  <c:v>CLOTHES</c:v>
                </c:pt>
                <c:pt idx="1">
                  <c:v>EATING OUT</c:v>
                </c:pt>
                <c:pt idx="2">
                  <c:v>GROCERIES</c:v>
                </c:pt>
                <c:pt idx="3">
                  <c:v>CAR</c:v>
                </c:pt>
                <c:pt idx="4">
                  <c:v>ENTERTAINMENT</c:v>
                </c:pt>
                <c:pt idx="5">
                  <c:v>BILLS</c:v>
                </c:pt>
                <c:pt idx="6">
                  <c:v>ELECTRONICS</c:v>
                </c:pt>
                <c:pt idx="7">
                  <c:v>FITNESS</c:v>
                </c:pt>
                <c:pt idx="8">
                  <c:v>SUBSCRIPTIONS</c:v>
                </c:pt>
                <c:pt idx="9">
                  <c:v>HEALTH</c:v>
                </c:pt>
                <c:pt idx="10">
                  <c:v>RENT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'July 2016'!$AI$34:$AI$48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28.409999999999997</c:v>
                </c:pt>
                <c:pt idx="2">
                  <c:v>45.08</c:v>
                </c:pt>
                <c:pt idx="3">
                  <c:v>330</c:v>
                </c:pt>
                <c:pt idx="4">
                  <c:v>4.99</c:v>
                </c:pt>
                <c:pt idx="5">
                  <c:v>94.89</c:v>
                </c:pt>
                <c:pt idx="6">
                  <c:v>8.59</c:v>
                </c:pt>
                <c:pt idx="7">
                  <c:v>216.49</c:v>
                </c:pt>
                <c:pt idx="8">
                  <c:v>0</c:v>
                </c:pt>
                <c:pt idx="9">
                  <c:v>0</c:v>
                </c:pt>
                <c:pt idx="10">
                  <c:v>1442.37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17F-4C7A-9BF1-D3E1E6F25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VANGUARD</a:t>
            </a:r>
            <a:r>
              <a:rPr lang="en-US" baseline="0"/>
              <a:t> AND BETTERMENT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VANGUARD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'July 2016'!$D$54:$AH$54</c:f>
              <c:numCache>
                <c:formatCode>General</c:formatCode>
                <c:ptCount val="31"/>
                <c:pt idx="0">
                  <c:v>573.96</c:v>
                </c:pt>
                <c:pt idx="1">
                  <c:v>573.96</c:v>
                </c:pt>
                <c:pt idx="2">
                  <c:v>573.96</c:v>
                </c:pt>
                <c:pt idx="3">
                  <c:v>573.96</c:v>
                </c:pt>
                <c:pt idx="4">
                  <c:v>573.96</c:v>
                </c:pt>
                <c:pt idx="5">
                  <c:v>573.96</c:v>
                </c:pt>
                <c:pt idx="6">
                  <c:v>573.96</c:v>
                </c:pt>
                <c:pt idx="7">
                  <c:v>573.96</c:v>
                </c:pt>
                <c:pt idx="8">
                  <c:v>573.96</c:v>
                </c:pt>
                <c:pt idx="9">
                  <c:v>573.96</c:v>
                </c:pt>
                <c:pt idx="10">
                  <c:v>573.96</c:v>
                </c:pt>
                <c:pt idx="11">
                  <c:v>573.96</c:v>
                </c:pt>
                <c:pt idx="12">
                  <c:v>573.96</c:v>
                </c:pt>
                <c:pt idx="13">
                  <c:v>573.96</c:v>
                </c:pt>
                <c:pt idx="14">
                  <c:v>573.96</c:v>
                </c:pt>
                <c:pt idx="15">
                  <c:v>573.96</c:v>
                </c:pt>
                <c:pt idx="16">
                  <c:v>573.96</c:v>
                </c:pt>
                <c:pt idx="17">
                  <c:v>573.96</c:v>
                </c:pt>
                <c:pt idx="18">
                  <c:v>573.96</c:v>
                </c:pt>
                <c:pt idx="19">
                  <c:v>573.96</c:v>
                </c:pt>
                <c:pt idx="20">
                  <c:v>573.96</c:v>
                </c:pt>
                <c:pt idx="21">
                  <c:v>573.96</c:v>
                </c:pt>
                <c:pt idx="22">
                  <c:v>573.96</c:v>
                </c:pt>
                <c:pt idx="23">
                  <c:v>573.96</c:v>
                </c:pt>
                <c:pt idx="24">
                  <c:v>573.96</c:v>
                </c:pt>
                <c:pt idx="25">
                  <c:v>573.96</c:v>
                </c:pt>
                <c:pt idx="26">
                  <c:v>573.96</c:v>
                </c:pt>
                <c:pt idx="27">
                  <c:v>573.96</c:v>
                </c:pt>
                <c:pt idx="28">
                  <c:v>573.96</c:v>
                </c:pt>
                <c:pt idx="29">
                  <c:v>573.96</c:v>
                </c:pt>
                <c:pt idx="30">
                  <c:v>573.96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B-4A4B-BD67-D72804FAD2D4}"/>
            </c:ext>
          </c:extLst>
        </c:ser>
        <c:ser>
          <c:idx val="1"/>
          <c:order val="1"/>
          <c:tx>
            <c:v>BETTERMENT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'July 2016'!$D$55:$AH$55</c:f>
              <c:numCache>
                <c:formatCode>General</c:formatCode>
                <c:ptCount val="31"/>
                <c:pt idx="0">
                  <c:v>303.33</c:v>
                </c:pt>
                <c:pt idx="1">
                  <c:v>303.33</c:v>
                </c:pt>
                <c:pt idx="2">
                  <c:v>303.33</c:v>
                </c:pt>
                <c:pt idx="3">
                  <c:v>303.33</c:v>
                </c:pt>
                <c:pt idx="4">
                  <c:v>303.33</c:v>
                </c:pt>
                <c:pt idx="5">
                  <c:v>303.33</c:v>
                </c:pt>
                <c:pt idx="6">
                  <c:v>303.33</c:v>
                </c:pt>
                <c:pt idx="7">
                  <c:v>303.33</c:v>
                </c:pt>
                <c:pt idx="8">
                  <c:v>303.33</c:v>
                </c:pt>
                <c:pt idx="9">
                  <c:v>303.33</c:v>
                </c:pt>
                <c:pt idx="10">
                  <c:v>303.33</c:v>
                </c:pt>
                <c:pt idx="11">
                  <c:v>303.33</c:v>
                </c:pt>
                <c:pt idx="12">
                  <c:v>303.33</c:v>
                </c:pt>
                <c:pt idx="13">
                  <c:v>303.33</c:v>
                </c:pt>
                <c:pt idx="14">
                  <c:v>303.33</c:v>
                </c:pt>
                <c:pt idx="15">
                  <c:v>303.33</c:v>
                </c:pt>
                <c:pt idx="16">
                  <c:v>303.33</c:v>
                </c:pt>
                <c:pt idx="17">
                  <c:v>303.33</c:v>
                </c:pt>
                <c:pt idx="18">
                  <c:v>303.33</c:v>
                </c:pt>
                <c:pt idx="19">
                  <c:v>303.33</c:v>
                </c:pt>
                <c:pt idx="20">
                  <c:v>303.33</c:v>
                </c:pt>
                <c:pt idx="21">
                  <c:v>303.33</c:v>
                </c:pt>
                <c:pt idx="22">
                  <c:v>303.33</c:v>
                </c:pt>
                <c:pt idx="23">
                  <c:v>303.33</c:v>
                </c:pt>
                <c:pt idx="24">
                  <c:v>303.33</c:v>
                </c:pt>
                <c:pt idx="25">
                  <c:v>303.33</c:v>
                </c:pt>
                <c:pt idx="26">
                  <c:v>303.33</c:v>
                </c:pt>
                <c:pt idx="27">
                  <c:v>303.33</c:v>
                </c:pt>
                <c:pt idx="28">
                  <c:v>303.33</c:v>
                </c:pt>
                <c:pt idx="29">
                  <c:v>303.33</c:v>
                </c:pt>
                <c:pt idx="30">
                  <c:v>303.33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B-4A4B-BD67-D72804FA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5568"/>
        <c:axId val="177603928"/>
      </c:lineChart>
      <c:catAx>
        <c:axId val="1776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3928"/>
        <c:crosses val="autoZero"/>
        <c:auto val="1"/>
        <c:lblAlgn val="ctr"/>
        <c:lblOffset val="100"/>
        <c:noMultiLvlLbl val="0"/>
      </c:catAx>
      <c:valAx>
        <c:axId val="1776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Totals vs. Time</a:t>
            </a:r>
            <a:endParaRPr lang="en-US"/>
          </a:p>
        </c:rich>
      </c:tx>
      <c:layout>
        <c:manualLayout>
          <c:xMode val="edge"/>
          <c:yMode val="edge"/>
          <c:x val="0.3284995297874202"/>
          <c:y val="4.17543790433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'Apr 2017'!$D$29:$AH$29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4-446E-B680-A54FF131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5968"/>
        <c:axId val="500853344"/>
      </c:lineChart>
      <c:catAx>
        <c:axId val="5008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344"/>
        <c:crosses val="autoZero"/>
        <c:auto val="1"/>
        <c:lblAlgn val="ctr"/>
        <c:lblOffset val="100"/>
        <c:noMultiLvlLbl val="0"/>
      </c:catAx>
      <c:valAx>
        <c:axId val="50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518709021052521E-2"/>
          <c:y val="0.14184881491991286"/>
          <c:w val="0.64951282986654757"/>
          <c:h val="0.80719848712326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7C-4245-A72A-7C413A86A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7C-4245-A72A-7C413A86A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7C-4245-A72A-7C413A86A1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7C-4245-A72A-7C413A86A1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7C-4245-A72A-7C413A86A1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7C-4245-A72A-7C413A86A1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7C-4245-A72A-7C413A86A1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7C-4245-A72A-7C413A86A1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7C-4245-A72A-7C413A86A1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7C-4245-A72A-7C413A86A1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7C-4245-A72A-7C413A86A1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7C-4245-A72A-7C413A86A1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D7C-4245-A72A-7C413A86A1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D7C-4245-A72A-7C413A86A1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D7C-4245-A72A-7C413A86A1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 2017'!$AJ$35:$AJ$49</c:f>
              <c:strCache>
                <c:ptCount val="15"/>
                <c:pt idx="0">
                  <c:v>CLOTHES</c:v>
                </c:pt>
                <c:pt idx="1">
                  <c:v>EATING OUT</c:v>
                </c:pt>
                <c:pt idx="2">
                  <c:v>GROCERIES</c:v>
                </c:pt>
                <c:pt idx="3">
                  <c:v>CAR</c:v>
                </c:pt>
                <c:pt idx="4">
                  <c:v>ENTERTAINMENT</c:v>
                </c:pt>
                <c:pt idx="5">
                  <c:v>BILLS</c:v>
                </c:pt>
                <c:pt idx="6">
                  <c:v>ELECTRONICS</c:v>
                </c:pt>
                <c:pt idx="7">
                  <c:v>FITNESS</c:v>
                </c:pt>
                <c:pt idx="8">
                  <c:v>SUBSCRIPTIONS</c:v>
                </c:pt>
                <c:pt idx="9">
                  <c:v>HEALTH</c:v>
                </c:pt>
                <c:pt idx="10">
                  <c:v>RENT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'Apr 2017'!$AI$35:$AI$49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D7C-4245-A72A-7C413A86A1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Totals vs. Time</a:t>
            </a:r>
            <a:endParaRPr lang="en-US"/>
          </a:p>
        </c:rich>
      </c:tx>
      <c:layout>
        <c:manualLayout>
          <c:xMode val="edge"/>
          <c:yMode val="edge"/>
          <c:x val="0.3284995297874202"/>
          <c:y val="4.175437904334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'May 2017'!$D$29:$AH$29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3-4AB7-94C5-42DA8641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5968"/>
        <c:axId val="500853344"/>
      </c:lineChart>
      <c:catAx>
        <c:axId val="5008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344"/>
        <c:crosses val="autoZero"/>
        <c:auto val="1"/>
        <c:lblAlgn val="ctr"/>
        <c:lblOffset val="100"/>
        <c:noMultiLvlLbl val="0"/>
      </c:catAx>
      <c:valAx>
        <c:axId val="500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518709021052521E-2"/>
          <c:y val="0.14184881491991286"/>
          <c:w val="0.64951282986654757"/>
          <c:h val="0.807198487123267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6A-478F-B56C-E7260965C3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6A-478F-B56C-E7260965C3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6A-478F-B56C-E7260965C3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6A-478F-B56C-E7260965C3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6A-478F-B56C-E7260965C3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6A-478F-B56C-E7260965C3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6A-478F-B56C-E7260965C3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A6A-478F-B56C-E7260965C3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6A-478F-B56C-E7260965C3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A6A-478F-B56C-E7260965C3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6A-478F-B56C-E7260965C3F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6A-478F-B56C-E7260965C3F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A6A-478F-B56C-E7260965C3F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A6A-478F-B56C-E7260965C3F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6A-478F-B56C-E7260965C3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2017'!$AJ$35:$AJ$49</c:f>
              <c:strCache>
                <c:ptCount val="15"/>
                <c:pt idx="0">
                  <c:v>CLOTHES</c:v>
                </c:pt>
                <c:pt idx="1">
                  <c:v>EATING OUT</c:v>
                </c:pt>
                <c:pt idx="2">
                  <c:v>GROCERIES</c:v>
                </c:pt>
                <c:pt idx="3">
                  <c:v>CAR</c:v>
                </c:pt>
                <c:pt idx="4">
                  <c:v>ENTERTAINMENT</c:v>
                </c:pt>
                <c:pt idx="5">
                  <c:v>BILLS</c:v>
                </c:pt>
                <c:pt idx="6">
                  <c:v>ELECTRONICS</c:v>
                </c:pt>
                <c:pt idx="7">
                  <c:v>FITNESS</c:v>
                </c:pt>
                <c:pt idx="8">
                  <c:v>SUBSCRIPTIONS</c:v>
                </c:pt>
                <c:pt idx="9">
                  <c:v>HEALTH</c:v>
                </c:pt>
                <c:pt idx="10">
                  <c:v>RENT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'May 2017'!$AI$35:$AI$49</c:f>
              <c:numCache>
                <c:formatCode>_(* #,##0.00_);_(* \(#,##0.00\);_(*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6A-478F-B56C-E7260965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156883</xdr:colOff>
      <xdr:row>1</xdr:row>
      <xdr:rowOff>134471</xdr:rowOff>
    </xdr:from>
    <xdr:to>
      <xdr:col>18</xdr:col>
      <xdr:colOff>571500</xdr:colOff>
      <xdr:row>12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11204</xdr:colOff>
      <xdr:row>1</xdr:row>
      <xdr:rowOff>6724</xdr:rowOff>
    </xdr:from>
    <xdr:to>
      <xdr:col>24</xdr:col>
      <xdr:colOff>425824</xdr:colOff>
      <xdr:row>19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253814</xdr:colOff>
      <xdr:row>9</xdr:row>
      <xdr:rowOff>104775</xdr:rowOff>
    </xdr:from>
    <xdr:to>
      <xdr:col>18</xdr:col>
      <xdr:colOff>668431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11204</xdr:colOff>
      <xdr:row>1</xdr:row>
      <xdr:rowOff>6724</xdr:rowOff>
    </xdr:from>
    <xdr:to>
      <xdr:col>24</xdr:col>
      <xdr:colOff>425824</xdr:colOff>
      <xdr:row>19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613880</xdr:colOff>
      <xdr:row>9</xdr:row>
      <xdr:rowOff>123825</xdr:rowOff>
    </xdr:from>
    <xdr:to>
      <xdr:col>12</xdr:col>
      <xdr:colOff>228599</xdr:colOff>
      <xdr:row>20</xdr:row>
      <xdr:rowOff>159517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253814</xdr:colOff>
      <xdr:row>9</xdr:row>
      <xdr:rowOff>104775</xdr:rowOff>
    </xdr:from>
    <xdr:to>
      <xdr:col>18</xdr:col>
      <xdr:colOff>668431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11204</xdr:colOff>
      <xdr:row>1</xdr:row>
      <xdr:rowOff>6724</xdr:rowOff>
    </xdr:from>
    <xdr:to>
      <xdr:col>24</xdr:col>
      <xdr:colOff>425824</xdr:colOff>
      <xdr:row>19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253814</xdr:colOff>
      <xdr:row>9</xdr:row>
      <xdr:rowOff>104775</xdr:rowOff>
    </xdr:from>
    <xdr:to>
      <xdr:col>18</xdr:col>
      <xdr:colOff>668431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496D8-8828-4932-A61F-74FA7303F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11204</xdr:colOff>
      <xdr:row>1</xdr:row>
      <xdr:rowOff>6724</xdr:rowOff>
    </xdr:from>
    <xdr:to>
      <xdr:col>24</xdr:col>
      <xdr:colOff>425824</xdr:colOff>
      <xdr:row>19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7A4B4-8E57-45DC-A006-6433D4445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253814</xdr:colOff>
      <xdr:row>9</xdr:row>
      <xdr:rowOff>104775</xdr:rowOff>
    </xdr:from>
    <xdr:to>
      <xdr:col>18</xdr:col>
      <xdr:colOff>668431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C9693-8FE6-473C-9C41-8DD5B836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11204</xdr:colOff>
      <xdr:row>1</xdr:row>
      <xdr:rowOff>6724</xdr:rowOff>
    </xdr:from>
    <xdr:to>
      <xdr:col>24</xdr:col>
      <xdr:colOff>425824</xdr:colOff>
      <xdr:row>19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316AA-C4E9-4ADB-B808-542C8264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"/>
  <sheetViews>
    <sheetView zoomScale="70" zoomScaleNormal="70" workbookViewId="0">
      <selection activeCell="AG28" sqref="AG28"/>
    </sheetView>
  </sheetViews>
  <sheetFormatPr defaultRowHeight="14.5"/>
  <cols>
    <col min="1" max="34" width="11.7265625" customWidth="1"/>
    <col min="35" max="35" width="16.453125" bestFit="1" customWidth="1"/>
    <col min="36" max="36" width="16.1796875" bestFit="1" customWidth="1"/>
  </cols>
  <sheetData>
    <row r="1" spans="2:30">
      <c r="B1" s="70">
        <v>42522</v>
      </c>
      <c r="C1" s="70"/>
      <c r="D1" s="30"/>
      <c r="E1" s="31" t="s">
        <v>25</v>
      </c>
      <c r="F1" s="30"/>
      <c r="I1" s="34"/>
      <c r="J1" t="s">
        <v>26</v>
      </c>
    </row>
    <row r="2" spans="2:30">
      <c r="I2" s="34"/>
      <c r="J2" t="s">
        <v>27</v>
      </c>
    </row>
    <row r="3" spans="2:30">
      <c r="I3" s="34"/>
      <c r="J3" t="s">
        <v>28</v>
      </c>
    </row>
    <row r="4" spans="2:30">
      <c r="I4" s="34" t="s">
        <v>37</v>
      </c>
      <c r="J4" t="s">
        <v>29</v>
      </c>
    </row>
    <row r="5" spans="2:30" ht="15" thickBot="1">
      <c r="I5" s="34"/>
      <c r="J5" t="s">
        <v>30</v>
      </c>
    </row>
    <row r="6" spans="2:30">
      <c r="B6" s="82" t="s">
        <v>0</v>
      </c>
      <c r="C6" s="83"/>
      <c r="D6" s="84"/>
      <c r="F6" s="85" t="s">
        <v>6</v>
      </c>
      <c r="G6" s="86"/>
      <c r="H6" s="87"/>
      <c r="I6" s="34" t="s">
        <v>37</v>
      </c>
      <c r="J6" t="s">
        <v>31</v>
      </c>
    </row>
    <row r="7" spans="2:30">
      <c r="B7" s="16" t="s">
        <v>2</v>
      </c>
      <c r="C7" s="8"/>
      <c r="D7" s="17">
        <v>1327.79</v>
      </c>
      <c r="F7" s="21" t="s">
        <v>7</v>
      </c>
      <c r="G7" s="22"/>
      <c r="H7" s="29">
        <f>D12</f>
        <v>3968.42</v>
      </c>
    </row>
    <row r="8" spans="2:30">
      <c r="B8" s="16" t="s">
        <v>3</v>
      </c>
      <c r="C8" s="8"/>
      <c r="D8" s="17">
        <v>2490.63</v>
      </c>
      <c r="F8" s="21" t="s">
        <v>8</v>
      </c>
      <c r="G8" s="22"/>
      <c r="H8" s="23">
        <f>SUM(D50:AH50)</f>
        <v>1199.6500000000001</v>
      </c>
      <c r="AB8" t="s">
        <v>43</v>
      </c>
      <c r="AD8" t="s">
        <v>48</v>
      </c>
    </row>
    <row r="9" spans="2:30" ht="15" thickBot="1">
      <c r="B9" s="16" t="s">
        <v>4</v>
      </c>
      <c r="C9" s="8"/>
      <c r="D9" s="17">
        <v>150</v>
      </c>
      <c r="F9" s="24" t="s">
        <v>9</v>
      </c>
      <c r="G9" s="25"/>
      <c r="H9" s="26">
        <f>-1*H8+H7</f>
        <v>2768.77</v>
      </c>
      <c r="AA9" t="s">
        <v>44</v>
      </c>
      <c r="AB9">
        <v>463.13</v>
      </c>
      <c r="AD9">
        <f>4163.14</f>
        <v>4163.1400000000003</v>
      </c>
    </row>
    <row r="10" spans="2:30">
      <c r="B10" s="16" t="s">
        <v>5</v>
      </c>
      <c r="C10" s="8"/>
      <c r="D10" s="17">
        <v>0</v>
      </c>
      <c r="AA10" t="s">
        <v>42</v>
      </c>
      <c r="AB10">
        <v>1120</v>
      </c>
    </row>
    <row r="11" spans="2:30">
      <c r="B11" s="16" t="s">
        <v>10</v>
      </c>
      <c r="C11" s="8"/>
      <c r="D11" s="17">
        <v>0</v>
      </c>
      <c r="AA11" t="s">
        <v>45</v>
      </c>
      <c r="AB11">
        <v>320</v>
      </c>
    </row>
    <row r="12" spans="2:30" ht="15" thickBot="1">
      <c r="B12" s="18" t="s">
        <v>1</v>
      </c>
      <c r="C12" s="19"/>
      <c r="D12" s="20">
        <f>SUM(D7:D11)</f>
        <v>3968.42</v>
      </c>
      <c r="AA12" t="s">
        <v>21</v>
      </c>
      <c r="AB12">
        <v>300</v>
      </c>
      <c r="AD12">
        <f>AD9-AB17</f>
        <v>1692.0100000000002</v>
      </c>
    </row>
    <row r="13" spans="2:30">
      <c r="AA13" t="s">
        <v>46</v>
      </c>
      <c r="AB13">
        <v>218</v>
      </c>
    </row>
    <row r="14" spans="2:30">
      <c r="AA14" t="s">
        <v>47</v>
      </c>
      <c r="AB14">
        <v>50</v>
      </c>
    </row>
    <row r="17" spans="2:35">
      <c r="AB17">
        <f>SUM(AB9:AB14)</f>
        <v>2471.13</v>
      </c>
    </row>
    <row r="22" spans="2:35" ht="15" thickBot="1"/>
    <row r="23" spans="2:35" ht="15" thickBot="1">
      <c r="B23" s="88" t="s">
        <v>32</v>
      </c>
      <c r="C23" s="89"/>
      <c r="D23" s="42">
        <v>42522</v>
      </c>
      <c r="E23" s="42">
        <v>42523</v>
      </c>
      <c r="F23" s="42">
        <v>42524</v>
      </c>
      <c r="G23" s="42">
        <v>42525</v>
      </c>
      <c r="H23" s="42">
        <v>42526</v>
      </c>
      <c r="I23" s="42">
        <v>42527</v>
      </c>
      <c r="J23" s="42">
        <v>42528</v>
      </c>
      <c r="K23" s="42">
        <v>42529</v>
      </c>
      <c r="L23" s="42">
        <v>42530</v>
      </c>
      <c r="M23" s="42">
        <v>42531</v>
      </c>
      <c r="N23" s="42">
        <v>42532</v>
      </c>
      <c r="O23" s="42">
        <v>42533</v>
      </c>
      <c r="P23" s="42">
        <v>42534</v>
      </c>
      <c r="Q23" s="42">
        <v>42535</v>
      </c>
      <c r="R23" s="42">
        <v>42536</v>
      </c>
      <c r="S23" s="42">
        <v>42537</v>
      </c>
      <c r="T23" s="42">
        <v>42538</v>
      </c>
      <c r="U23" s="42">
        <v>42539</v>
      </c>
      <c r="V23" s="42">
        <v>42540</v>
      </c>
      <c r="W23" s="42">
        <v>42541</v>
      </c>
      <c r="X23" s="42">
        <v>42542</v>
      </c>
      <c r="Y23" s="42">
        <v>42543</v>
      </c>
      <c r="Z23" s="42">
        <v>42544</v>
      </c>
      <c r="AA23" s="42">
        <v>42545</v>
      </c>
      <c r="AB23" s="42">
        <v>42546</v>
      </c>
      <c r="AC23" s="42">
        <v>42547</v>
      </c>
      <c r="AD23" s="42">
        <v>42548</v>
      </c>
      <c r="AE23" s="42">
        <v>42549</v>
      </c>
      <c r="AF23" s="42">
        <v>42550</v>
      </c>
      <c r="AG23" s="42">
        <v>42551</v>
      </c>
      <c r="AH23" s="43">
        <v>42552</v>
      </c>
    </row>
    <row r="24" spans="2:35" s="1" customFormat="1">
      <c r="B24" s="90" t="s">
        <v>24</v>
      </c>
      <c r="C24" s="91"/>
      <c r="D24" s="6">
        <v>0</v>
      </c>
      <c r="E24" s="6">
        <v>724</v>
      </c>
      <c r="F24" s="6">
        <f>E24-110.41</f>
        <v>613.59</v>
      </c>
      <c r="G24" s="6">
        <v>635</v>
      </c>
      <c r="H24" s="6">
        <f t="shared" ref="H24:AH24" si="0">G24</f>
        <v>635</v>
      </c>
      <c r="I24" s="6">
        <f>H24-614.94</f>
        <v>20.059999999999945</v>
      </c>
      <c r="J24" s="6">
        <f t="shared" si="0"/>
        <v>20.059999999999945</v>
      </c>
      <c r="K24" s="6">
        <v>20</v>
      </c>
      <c r="L24" s="6">
        <f t="shared" si="0"/>
        <v>20</v>
      </c>
      <c r="M24" s="6">
        <f t="shared" si="0"/>
        <v>20</v>
      </c>
      <c r="N24" s="6">
        <f t="shared" si="0"/>
        <v>20</v>
      </c>
      <c r="O24" s="6">
        <f t="shared" si="0"/>
        <v>20</v>
      </c>
      <c r="P24" s="6">
        <f t="shared" si="0"/>
        <v>20</v>
      </c>
      <c r="Q24" s="6">
        <f t="shared" si="0"/>
        <v>20</v>
      </c>
      <c r="R24" s="6">
        <f t="shared" si="0"/>
        <v>20</v>
      </c>
      <c r="S24" s="6">
        <f t="shared" si="0"/>
        <v>20</v>
      </c>
      <c r="T24" s="6">
        <f>1000-833-22.53</f>
        <v>144.47</v>
      </c>
      <c r="U24" s="6">
        <f t="shared" si="0"/>
        <v>144.47</v>
      </c>
      <c r="V24" s="6">
        <f t="shared" si="0"/>
        <v>144.47</v>
      </c>
      <c r="W24" s="6">
        <f t="shared" si="0"/>
        <v>144.47</v>
      </c>
      <c r="X24" s="6">
        <f>1000-416</f>
        <v>584</v>
      </c>
      <c r="Y24" s="6">
        <f t="shared" si="0"/>
        <v>584</v>
      </c>
      <c r="Z24" s="6">
        <f t="shared" si="0"/>
        <v>584</v>
      </c>
      <c r="AA24" s="6">
        <f t="shared" si="0"/>
        <v>584</v>
      </c>
      <c r="AB24" s="6">
        <f t="shared" si="0"/>
        <v>584</v>
      </c>
      <c r="AC24" s="6">
        <f t="shared" si="0"/>
        <v>584</v>
      </c>
      <c r="AD24" s="6">
        <f>1000-580</f>
        <v>420</v>
      </c>
      <c r="AE24" s="6">
        <f t="shared" si="0"/>
        <v>420</v>
      </c>
      <c r="AF24" s="6">
        <f t="shared" si="0"/>
        <v>420</v>
      </c>
      <c r="AG24" s="6">
        <v>65</v>
      </c>
      <c r="AH24" s="6">
        <f t="shared" si="0"/>
        <v>65</v>
      </c>
      <c r="AI24" s="3"/>
    </row>
    <row r="25" spans="2:35" s="1" customFormat="1">
      <c r="B25" s="90" t="s">
        <v>11</v>
      </c>
      <c r="C25" s="91"/>
      <c r="D25" s="6">
        <v>0</v>
      </c>
      <c r="E25" s="6">
        <v>3049</v>
      </c>
      <c r="F25" s="6">
        <f>E25</f>
        <v>3049</v>
      </c>
      <c r="G25" s="6">
        <f>F25+14.5+23+31.38</f>
        <v>3117.88</v>
      </c>
      <c r="H25" s="6">
        <f>G25+15.08+178.81+18.54+27.11</f>
        <v>3357.42</v>
      </c>
      <c r="I25" s="6">
        <v>3448</v>
      </c>
      <c r="J25" s="6">
        <f t="shared" ref="J25:AH25" si="1">I25</f>
        <v>3448</v>
      </c>
      <c r="K25" s="6">
        <v>3482</v>
      </c>
      <c r="L25" s="6">
        <f>K25+268.63</f>
        <v>3750.63</v>
      </c>
      <c r="M25" s="6">
        <f>L25+8.54</f>
        <v>3759.17</v>
      </c>
      <c r="N25" s="6">
        <f>M25+63</f>
        <v>3822.17</v>
      </c>
      <c r="O25" s="6">
        <v>3932</v>
      </c>
      <c r="P25" s="6">
        <f t="shared" si="1"/>
        <v>3932</v>
      </c>
      <c r="Q25" s="6">
        <f t="shared" si="1"/>
        <v>3932</v>
      </c>
      <c r="R25" s="6">
        <f t="shared" si="1"/>
        <v>3932</v>
      </c>
      <c r="S25" s="6">
        <f t="shared" si="1"/>
        <v>3932</v>
      </c>
      <c r="T25" s="6">
        <v>3993.68</v>
      </c>
      <c r="U25" s="6">
        <f t="shared" si="1"/>
        <v>3993.68</v>
      </c>
      <c r="V25" s="6">
        <f t="shared" si="1"/>
        <v>3993.68</v>
      </c>
      <c r="W25" s="6">
        <f t="shared" si="1"/>
        <v>3993.68</v>
      </c>
      <c r="X25" s="6">
        <f>5400-1893</f>
        <v>3507</v>
      </c>
      <c r="Y25" s="6">
        <f t="shared" si="1"/>
        <v>3507</v>
      </c>
      <c r="Z25" s="6">
        <f t="shared" si="1"/>
        <v>3507</v>
      </c>
      <c r="AA25" s="6">
        <f t="shared" si="1"/>
        <v>3507</v>
      </c>
      <c r="AB25" s="6">
        <f t="shared" si="1"/>
        <v>3507</v>
      </c>
      <c r="AC25" s="6">
        <f t="shared" si="1"/>
        <v>3507</v>
      </c>
      <c r="AD25" s="6">
        <v>3535.08</v>
      </c>
      <c r="AE25" s="6">
        <f t="shared" si="1"/>
        <v>3535.08</v>
      </c>
      <c r="AF25" s="6">
        <f t="shared" si="1"/>
        <v>3535.08</v>
      </c>
      <c r="AG25" s="6">
        <v>3540.88</v>
      </c>
      <c r="AH25" s="6">
        <f t="shared" si="1"/>
        <v>3540.88</v>
      </c>
      <c r="AI25" s="3"/>
    </row>
    <row r="26" spans="2:35" s="1" customFormat="1">
      <c r="B26" s="90" t="s">
        <v>12</v>
      </c>
      <c r="C26" s="91"/>
      <c r="D26" s="6">
        <v>0</v>
      </c>
      <c r="E26" s="6">
        <v>1790.36</v>
      </c>
      <c r="F26" s="6">
        <f>E26-100</f>
        <v>1690.36</v>
      </c>
      <c r="G26" s="6">
        <f>F26</f>
        <v>1690.36</v>
      </c>
      <c r="H26" s="6">
        <f t="shared" ref="H26:AH26" si="2">G26</f>
        <v>1690.36</v>
      </c>
      <c r="I26" s="6">
        <f>H26-600</f>
        <v>1090.3599999999999</v>
      </c>
      <c r="J26" s="6">
        <f t="shared" si="2"/>
        <v>1090.3599999999999</v>
      </c>
      <c r="K26" s="6">
        <f t="shared" si="2"/>
        <v>1090.3599999999999</v>
      </c>
      <c r="L26" s="6">
        <f t="shared" si="2"/>
        <v>1090.3599999999999</v>
      </c>
      <c r="M26" s="6">
        <f t="shared" si="2"/>
        <v>1090.3599999999999</v>
      </c>
      <c r="N26" s="6">
        <f t="shared" si="2"/>
        <v>1090.3599999999999</v>
      </c>
      <c r="O26" s="6">
        <f t="shared" si="2"/>
        <v>1090.3599999999999</v>
      </c>
      <c r="P26" s="6">
        <f t="shared" si="2"/>
        <v>1090.3599999999999</v>
      </c>
      <c r="Q26" s="6">
        <f t="shared" si="2"/>
        <v>1090.3599999999999</v>
      </c>
      <c r="R26" s="6">
        <f t="shared" si="2"/>
        <v>1090.3599999999999</v>
      </c>
      <c r="S26" s="6">
        <f t="shared" si="2"/>
        <v>1090.3599999999999</v>
      </c>
      <c r="T26" s="6">
        <v>0</v>
      </c>
      <c r="U26" s="6">
        <f t="shared" si="2"/>
        <v>0</v>
      </c>
      <c r="V26" s="6">
        <f t="shared" si="2"/>
        <v>0</v>
      </c>
      <c r="W26" s="6">
        <f t="shared" si="2"/>
        <v>0</v>
      </c>
      <c r="X26" s="6">
        <f>2000-1686.32</f>
        <v>313.68000000000006</v>
      </c>
      <c r="Y26" s="6">
        <f t="shared" si="2"/>
        <v>313.68000000000006</v>
      </c>
      <c r="Z26" s="6">
        <f t="shared" si="2"/>
        <v>313.68000000000006</v>
      </c>
      <c r="AA26" s="6">
        <f t="shared" si="2"/>
        <v>313.68000000000006</v>
      </c>
      <c r="AB26" s="6">
        <f t="shared" si="2"/>
        <v>313.68000000000006</v>
      </c>
      <c r="AC26" s="6">
        <f t="shared" si="2"/>
        <v>313.68000000000006</v>
      </c>
      <c r="AD26" s="6">
        <f t="shared" si="2"/>
        <v>313.68000000000006</v>
      </c>
      <c r="AE26" s="6">
        <f t="shared" si="2"/>
        <v>313.68000000000006</v>
      </c>
      <c r="AF26" s="6">
        <f t="shared" si="2"/>
        <v>313.68000000000006</v>
      </c>
      <c r="AG26" s="6">
        <f t="shared" si="2"/>
        <v>313.68000000000006</v>
      </c>
      <c r="AH26" s="6">
        <f t="shared" si="2"/>
        <v>313.68000000000006</v>
      </c>
      <c r="AI26" s="3"/>
    </row>
    <row r="27" spans="2:35" s="2" customFormat="1">
      <c r="B27" s="75" t="s">
        <v>15</v>
      </c>
      <c r="C27" s="76"/>
      <c r="D27" s="7">
        <v>0</v>
      </c>
      <c r="E27" s="40">
        <v>325.31</v>
      </c>
      <c r="F27" s="40">
        <f>E27-225</f>
        <v>100.31</v>
      </c>
      <c r="G27" s="40">
        <f>F27</f>
        <v>100.31</v>
      </c>
      <c r="H27" s="40">
        <f t="shared" ref="H27:AH27" si="3">G27</f>
        <v>100.31</v>
      </c>
      <c r="I27" s="40">
        <f>1428.1-614.94-600</f>
        <v>213.15999999999985</v>
      </c>
      <c r="J27" s="40">
        <f t="shared" si="3"/>
        <v>213.15999999999985</v>
      </c>
      <c r="K27" s="40">
        <f t="shared" si="3"/>
        <v>213.15999999999985</v>
      </c>
      <c r="L27" s="40">
        <f t="shared" si="3"/>
        <v>213.15999999999985</v>
      </c>
      <c r="M27" s="40">
        <f t="shared" si="3"/>
        <v>213.15999999999985</v>
      </c>
      <c r="N27" s="40">
        <f t="shared" si="3"/>
        <v>213.15999999999985</v>
      </c>
      <c r="O27" s="40">
        <f t="shared" si="3"/>
        <v>213.15999999999985</v>
      </c>
      <c r="P27" s="40">
        <f t="shared" si="3"/>
        <v>213.15999999999985</v>
      </c>
      <c r="Q27" s="40">
        <f t="shared" si="3"/>
        <v>213.15999999999985</v>
      </c>
      <c r="R27" s="40">
        <f t="shared" si="3"/>
        <v>213.15999999999985</v>
      </c>
      <c r="S27" s="40">
        <f t="shared" si="3"/>
        <v>213.15999999999985</v>
      </c>
      <c r="T27" s="40">
        <v>1738.43</v>
      </c>
      <c r="U27" s="40">
        <f t="shared" si="3"/>
        <v>1738.43</v>
      </c>
      <c r="V27" s="40">
        <f t="shared" si="3"/>
        <v>1738.43</v>
      </c>
      <c r="W27" s="40">
        <f t="shared" si="3"/>
        <v>1738.43</v>
      </c>
      <c r="X27" s="40">
        <v>1185.3</v>
      </c>
      <c r="Y27" s="40">
        <f t="shared" si="3"/>
        <v>1185.3</v>
      </c>
      <c r="Z27" s="40">
        <f t="shared" si="3"/>
        <v>1185.3</v>
      </c>
      <c r="AA27" s="40">
        <f t="shared" si="3"/>
        <v>1185.3</v>
      </c>
      <c r="AB27" s="40">
        <f t="shared" si="3"/>
        <v>1185.3</v>
      </c>
      <c r="AC27" s="40">
        <f t="shared" si="3"/>
        <v>1185.3</v>
      </c>
      <c r="AD27" s="40">
        <v>469.75</v>
      </c>
      <c r="AE27" s="40">
        <f t="shared" si="3"/>
        <v>469.75</v>
      </c>
      <c r="AF27" s="40">
        <f t="shared" si="3"/>
        <v>469.75</v>
      </c>
      <c r="AG27" s="40">
        <v>1939.29</v>
      </c>
      <c r="AH27" s="40">
        <f t="shared" si="3"/>
        <v>1939.29</v>
      </c>
      <c r="AI27" s="4"/>
    </row>
    <row r="28" spans="2:35">
      <c r="B28" s="77" t="s">
        <v>14</v>
      </c>
      <c r="C28" s="78"/>
      <c r="D28" s="7">
        <v>0</v>
      </c>
      <c r="E28" s="40">
        <v>21.07</v>
      </c>
      <c r="F28" s="40">
        <f>E28</f>
        <v>21.07</v>
      </c>
      <c r="G28" s="40">
        <f>F28</f>
        <v>21.07</v>
      </c>
      <c r="H28" s="40">
        <f t="shared" ref="H28:AH28" si="4">G28</f>
        <v>21.07</v>
      </c>
      <c r="I28" s="40">
        <f>H28</f>
        <v>21.07</v>
      </c>
      <c r="J28" s="40">
        <f t="shared" si="4"/>
        <v>21.07</v>
      </c>
      <c r="K28" s="40">
        <f t="shared" si="4"/>
        <v>21.07</v>
      </c>
      <c r="L28" s="40">
        <f t="shared" si="4"/>
        <v>21.07</v>
      </c>
      <c r="M28" s="40">
        <f t="shared" si="4"/>
        <v>21.07</v>
      </c>
      <c r="N28" s="40">
        <f t="shared" si="4"/>
        <v>21.07</v>
      </c>
      <c r="O28" s="40">
        <f t="shared" si="4"/>
        <v>21.07</v>
      </c>
      <c r="P28" s="40">
        <f t="shared" si="4"/>
        <v>21.07</v>
      </c>
      <c r="Q28" s="40">
        <f t="shared" si="4"/>
        <v>21.07</v>
      </c>
      <c r="R28" s="40">
        <f t="shared" si="4"/>
        <v>21.07</v>
      </c>
      <c r="S28" s="40">
        <f t="shared" si="4"/>
        <v>21.07</v>
      </c>
      <c r="T28" s="40">
        <v>16.079999999999998</v>
      </c>
      <c r="U28" s="40">
        <f t="shared" si="4"/>
        <v>16.079999999999998</v>
      </c>
      <c r="V28" s="40">
        <f t="shared" si="4"/>
        <v>16.079999999999998</v>
      </c>
      <c r="W28" s="40">
        <f t="shared" si="4"/>
        <v>16.079999999999998</v>
      </c>
      <c r="X28" s="40">
        <f t="shared" si="4"/>
        <v>16.079999999999998</v>
      </c>
      <c r="Y28" s="40">
        <f t="shared" si="4"/>
        <v>16.079999999999998</v>
      </c>
      <c r="Z28" s="40">
        <f t="shared" si="4"/>
        <v>16.079999999999998</v>
      </c>
      <c r="AA28" s="40">
        <f t="shared" si="4"/>
        <v>16.079999999999998</v>
      </c>
      <c r="AB28" s="40">
        <f t="shared" si="4"/>
        <v>16.079999999999998</v>
      </c>
      <c r="AC28" s="40">
        <f t="shared" si="4"/>
        <v>16.079999999999998</v>
      </c>
      <c r="AD28" s="40">
        <f t="shared" si="4"/>
        <v>16.079999999999998</v>
      </c>
      <c r="AE28" s="40">
        <f t="shared" si="4"/>
        <v>16.079999999999998</v>
      </c>
      <c r="AF28" s="40">
        <f t="shared" si="4"/>
        <v>16.079999999999998</v>
      </c>
      <c r="AG28" s="40">
        <f t="shared" si="4"/>
        <v>16.079999999999998</v>
      </c>
      <c r="AH28" s="40">
        <f t="shared" si="4"/>
        <v>16.079999999999998</v>
      </c>
      <c r="AI28" s="5"/>
    </row>
    <row r="29" spans="2:35">
      <c r="B29" s="77" t="s">
        <v>13</v>
      </c>
      <c r="C29" s="78"/>
      <c r="D29" s="15">
        <v>0</v>
      </c>
      <c r="E29" s="41">
        <v>176.66</v>
      </c>
      <c r="F29" s="41">
        <v>202.3</v>
      </c>
      <c r="G29" s="41">
        <f>F29</f>
        <v>202.3</v>
      </c>
      <c r="H29" s="41">
        <f t="shared" ref="H29:AH29" si="5">G29</f>
        <v>202.3</v>
      </c>
      <c r="I29" s="41">
        <f t="shared" si="5"/>
        <v>202.3</v>
      </c>
      <c r="J29" s="41">
        <f t="shared" si="5"/>
        <v>202.3</v>
      </c>
      <c r="K29" s="41">
        <v>205.18</v>
      </c>
      <c r="L29" s="41">
        <f t="shared" si="5"/>
        <v>205.18</v>
      </c>
      <c r="M29" s="41">
        <f t="shared" si="5"/>
        <v>205.18</v>
      </c>
      <c r="N29" s="41">
        <f t="shared" si="5"/>
        <v>205.18</v>
      </c>
      <c r="O29" s="41">
        <f t="shared" si="5"/>
        <v>205.18</v>
      </c>
      <c r="P29" s="41">
        <f t="shared" si="5"/>
        <v>205.18</v>
      </c>
      <c r="Q29" s="41">
        <f t="shared" si="5"/>
        <v>205.18</v>
      </c>
      <c r="R29" s="41">
        <f t="shared" si="5"/>
        <v>205.18</v>
      </c>
      <c r="S29" s="41">
        <f t="shared" si="5"/>
        <v>205.18</v>
      </c>
      <c r="T29" s="41">
        <v>246.62</v>
      </c>
      <c r="U29" s="41">
        <f t="shared" si="5"/>
        <v>246.62</v>
      </c>
      <c r="V29" s="41">
        <f t="shared" si="5"/>
        <v>246.62</v>
      </c>
      <c r="W29" s="41">
        <f t="shared" si="5"/>
        <v>246.62</v>
      </c>
      <c r="X29" s="41">
        <v>250.52</v>
      </c>
      <c r="Y29" s="41">
        <f t="shared" si="5"/>
        <v>250.52</v>
      </c>
      <c r="Z29" s="41">
        <f t="shared" si="5"/>
        <v>250.52</v>
      </c>
      <c r="AA29" s="41">
        <f t="shared" si="5"/>
        <v>250.52</v>
      </c>
      <c r="AB29" s="41">
        <f t="shared" si="5"/>
        <v>250.52</v>
      </c>
      <c r="AC29" s="41">
        <f t="shared" si="5"/>
        <v>250.52</v>
      </c>
      <c r="AD29" s="41">
        <v>264.18</v>
      </c>
      <c r="AE29" s="41">
        <f t="shared" si="5"/>
        <v>264.18</v>
      </c>
      <c r="AF29" s="41">
        <f t="shared" si="5"/>
        <v>264.18</v>
      </c>
      <c r="AG29" s="41">
        <v>277.61</v>
      </c>
      <c r="AH29" s="41">
        <f t="shared" si="5"/>
        <v>277.61</v>
      </c>
    </row>
    <row r="30" spans="2:35">
      <c r="B30" s="71" t="s">
        <v>1</v>
      </c>
      <c r="C30" s="72"/>
      <c r="D30" s="27">
        <v>-5040.32</v>
      </c>
      <c r="E30" s="27">
        <f t="shared" ref="E30:AH30" si="6">-1*SUM(E24:E26)+SUM(E27:E29)</f>
        <v>-5040.32</v>
      </c>
      <c r="F30" s="27">
        <f t="shared" ref="F30:K30" si="7">-1*SUM(F24:F26)+SUM(F27:F29)</f>
        <v>-5029.2699999999995</v>
      </c>
      <c r="G30" s="27">
        <f t="shared" si="7"/>
        <v>-5119.5599999999995</v>
      </c>
      <c r="H30" s="27">
        <f t="shared" si="7"/>
        <v>-5359.0999999999995</v>
      </c>
      <c r="I30" s="27">
        <f t="shared" si="7"/>
        <v>-4121.8900000000003</v>
      </c>
      <c r="J30" s="27">
        <f t="shared" si="7"/>
        <v>-4121.8900000000003</v>
      </c>
      <c r="K30" s="27">
        <f t="shared" si="7"/>
        <v>-4152.95</v>
      </c>
      <c r="L30" s="27">
        <f t="shared" si="6"/>
        <v>-4421.58</v>
      </c>
      <c r="M30" s="27">
        <f t="shared" si="6"/>
        <v>-4430.12</v>
      </c>
      <c r="N30" s="27">
        <f t="shared" si="6"/>
        <v>-4493.12</v>
      </c>
      <c r="O30" s="27">
        <f t="shared" si="6"/>
        <v>-4602.95</v>
      </c>
      <c r="P30" s="27">
        <f t="shared" si="6"/>
        <v>-4602.95</v>
      </c>
      <c r="Q30" s="27">
        <f t="shared" si="6"/>
        <v>-4602.95</v>
      </c>
      <c r="R30" s="27">
        <f t="shared" si="6"/>
        <v>-4602.95</v>
      </c>
      <c r="S30" s="27">
        <f t="shared" si="6"/>
        <v>-4602.95</v>
      </c>
      <c r="T30" s="27">
        <f t="shared" si="6"/>
        <v>-2137.0199999999995</v>
      </c>
      <c r="U30" s="27">
        <f t="shared" si="6"/>
        <v>-2137.0199999999995</v>
      </c>
      <c r="V30" s="27">
        <f t="shared" si="6"/>
        <v>-2137.0199999999995</v>
      </c>
      <c r="W30" s="27">
        <f t="shared" si="6"/>
        <v>-2137.0199999999995</v>
      </c>
      <c r="X30" s="27">
        <f t="shared" si="6"/>
        <v>-2952.7800000000007</v>
      </c>
      <c r="Y30" s="27">
        <f t="shared" si="6"/>
        <v>-2952.7800000000007</v>
      </c>
      <c r="Z30" s="27">
        <f t="shared" si="6"/>
        <v>-2952.7800000000007</v>
      </c>
      <c r="AA30" s="27">
        <f t="shared" si="6"/>
        <v>-2952.7800000000007</v>
      </c>
      <c r="AB30" s="27">
        <f t="shared" si="6"/>
        <v>-2952.7800000000007</v>
      </c>
      <c r="AC30" s="27">
        <f t="shared" si="6"/>
        <v>-2952.7800000000007</v>
      </c>
      <c r="AD30" s="27">
        <f t="shared" si="6"/>
        <v>-3518.75</v>
      </c>
      <c r="AE30" s="27">
        <f t="shared" si="6"/>
        <v>-3518.75</v>
      </c>
      <c r="AF30" s="27">
        <f t="shared" si="6"/>
        <v>-3518.75</v>
      </c>
      <c r="AG30" s="27">
        <f t="shared" si="6"/>
        <v>-1686.5800000000004</v>
      </c>
      <c r="AH30" s="28">
        <f t="shared" si="6"/>
        <v>-1686.5800000000004</v>
      </c>
    </row>
    <row r="31" spans="2:35">
      <c r="B31" s="73" t="s">
        <v>23</v>
      </c>
      <c r="C31" s="74"/>
      <c r="D31" s="14"/>
      <c r="E31" s="14">
        <f>E30-D30</f>
        <v>0</v>
      </c>
      <c r="F31" s="14">
        <f t="shared" ref="F31:AH31" si="8">F30-E30</f>
        <v>11.050000000000182</v>
      </c>
      <c r="G31" s="14">
        <f t="shared" si="8"/>
        <v>-90.289999999999964</v>
      </c>
      <c r="H31" s="14">
        <f t="shared" si="8"/>
        <v>-239.53999999999996</v>
      </c>
      <c r="I31" s="14">
        <f t="shared" si="8"/>
        <v>1237.2099999999991</v>
      </c>
      <c r="J31" s="14">
        <f t="shared" si="8"/>
        <v>0</v>
      </c>
      <c r="K31" s="14">
        <f t="shared" si="8"/>
        <v>-31.059999999999491</v>
      </c>
      <c r="L31" s="14">
        <f t="shared" si="8"/>
        <v>-268.63000000000011</v>
      </c>
      <c r="M31" s="14">
        <f t="shared" si="8"/>
        <v>-8.5399999999999636</v>
      </c>
      <c r="N31" s="14">
        <f t="shared" si="8"/>
        <v>-63</v>
      </c>
      <c r="O31" s="14">
        <f t="shared" si="8"/>
        <v>-109.82999999999993</v>
      </c>
      <c r="P31" s="14">
        <f t="shared" si="8"/>
        <v>0</v>
      </c>
      <c r="Q31" s="14">
        <f t="shared" si="8"/>
        <v>0</v>
      </c>
      <c r="R31" s="14">
        <f t="shared" si="8"/>
        <v>0</v>
      </c>
      <c r="S31" s="14">
        <f t="shared" si="8"/>
        <v>0</v>
      </c>
      <c r="T31" s="14">
        <f t="shared" si="8"/>
        <v>2465.9300000000003</v>
      </c>
      <c r="U31" s="14">
        <f t="shared" si="8"/>
        <v>0</v>
      </c>
      <c r="V31" s="14">
        <f t="shared" si="8"/>
        <v>0</v>
      </c>
      <c r="W31" s="14">
        <f t="shared" si="8"/>
        <v>0</v>
      </c>
      <c r="X31" s="14">
        <f t="shared" si="8"/>
        <v>-815.76000000000113</v>
      </c>
      <c r="Y31" s="14">
        <f t="shared" si="8"/>
        <v>0</v>
      </c>
      <c r="Z31" s="14">
        <f t="shared" si="8"/>
        <v>0</v>
      </c>
      <c r="AA31" s="14">
        <f t="shared" si="8"/>
        <v>0</v>
      </c>
      <c r="AB31" s="14">
        <f t="shared" si="8"/>
        <v>0</v>
      </c>
      <c r="AC31" s="14">
        <f t="shared" si="8"/>
        <v>0</v>
      </c>
      <c r="AD31" s="14">
        <f t="shared" si="8"/>
        <v>-565.96999999999935</v>
      </c>
      <c r="AE31" s="14">
        <f t="shared" si="8"/>
        <v>0</v>
      </c>
      <c r="AF31" s="14">
        <f t="shared" si="8"/>
        <v>0</v>
      </c>
      <c r="AG31" s="14">
        <f t="shared" si="8"/>
        <v>1832.1699999999996</v>
      </c>
      <c r="AH31" s="14">
        <f t="shared" si="8"/>
        <v>0</v>
      </c>
    </row>
    <row r="32" spans="2:35">
      <c r="B32" s="79" t="s">
        <v>16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1"/>
    </row>
    <row r="33" spans="2:36">
      <c r="B33" s="66" t="s">
        <v>17</v>
      </c>
      <c r="C33" s="6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t="s">
        <v>34</v>
      </c>
    </row>
    <row r="34" spans="2:36" s="39" customFormat="1">
      <c r="B34" s="62" t="s">
        <v>18</v>
      </c>
      <c r="C34" s="63"/>
      <c r="D34" s="35">
        <v>0</v>
      </c>
      <c r="E34" s="35">
        <v>0</v>
      </c>
      <c r="F34" s="35">
        <v>0</v>
      </c>
      <c r="G34" s="35">
        <v>11.38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6">
        <v>0</v>
      </c>
      <c r="AI34" s="37">
        <f>SUM(D34:AH34)</f>
        <v>11.38</v>
      </c>
      <c r="AJ34" s="38" t="str">
        <f>B34</f>
        <v>CLOTHES</v>
      </c>
    </row>
    <row r="35" spans="2:36">
      <c r="B35" s="64" t="s">
        <v>19</v>
      </c>
      <c r="C35" s="65"/>
      <c r="D35" s="6">
        <v>0</v>
      </c>
      <c r="E35" s="6">
        <v>0</v>
      </c>
      <c r="F35" s="6">
        <v>0</v>
      </c>
      <c r="G35" s="6">
        <v>14.5</v>
      </c>
      <c r="H35" s="6">
        <f>18.54+14.61</f>
        <v>33.15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30</v>
      </c>
      <c r="O35" s="6">
        <v>34</v>
      </c>
      <c r="P35" s="6">
        <v>0</v>
      </c>
      <c r="Q35" s="6">
        <v>0</v>
      </c>
      <c r="R35" s="6">
        <f>9.61+2.59</f>
        <v>12.2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9">
        <v>0</v>
      </c>
      <c r="AI35" s="32">
        <f t="shared" ref="AI35:AI48" si="9">SUM(D35:AH35)</f>
        <v>123.85000000000001</v>
      </c>
      <c r="AJ35" s="33" t="str">
        <f t="shared" ref="AJ35:AJ48" si="10">B35</f>
        <v>EATING OUT</v>
      </c>
    </row>
    <row r="36" spans="2:36" s="39" customFormat="1">
      <c r="B36" s="62" t="s">
        <v>20</v>
      </c>
      <c r="C36" s="63"/>
      <c r="D36" s="35">
        <v>0</v>
      </c>
      <c r="E36" s="35">
        <v>0</v>
      </c>
      <c r="F36" s="35">
        <v>0</v>
      </c>
      <c r="G36" s="35">
        <f>31.38-11.38</f>
        <v>20</v>
      </c>
      <c r="H36" s="35">
        <v>0</v>
      </c>
      <c r="I36" s="35">
        <v>57.67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0</v>
      </c>
      <c r="AI36" s="37">
        <f t="shared" si="9"/>
        <v>77.67</v>
      </c>
      <c r="AJ36" s="38" t="str">
        <f t="shared" si="10"/>
        <v>GROCERIES</v>
      </c>
    </row>
    <row r="37" spans="2:36">
      <c r="B37" s="64" t="s">
        <v>21</v>
      </c>
      <c r="C37" s="65"/>
      <c r="D37" s="6">
        <v>0</v>
      </c>
      <c r="E37" s="6">
        <v>0</v>
      </c>
      <c r="F37" s="6">
        <v>0</v>
      </c>
      <c r="G37" s="6">
        <v>0</v>
      </c>
      <c r="H37" s="6">
        <v>27.11</v>
      </c>
      <c r="I37" s="6">
        <v>0</v>
      </c>
      <c r="J37" s="6">
        <v>0</v>
      </c>
      <c r="K37" s="6">
        <v>22.44</v>
      </c>
      <c r="L37" s="6">
        <v>0</v>
      </c>
      <c r="M37" s="6">
        <v>0</v>
      </c>
      <c r="N37" s="6">
        <v>33</v>
      </c>
      <c r="O37" s="6"/>
      <c r="P37" s="6">
        <v>0</v>
      </c>
      <c r="Q37" s="6">
        <v>0</v>
      </c>
      <c r="R37" s="6">
        <v>0</v>
      </c>
      <c r="S37" s="6">
        <v>70.650000000000006</v>
      </c>
      <c r="T37" s="6">
        <v>25.53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9">
        <v>0</v>
      </c>
      <c r="AI37" s="32">
        <f t="shared" si="9"/>
        <v>178.73</v>
      </c>
      <c r="AJ37" s="33" t="str">
        <f t="shared" si="10"/>
        <v>CAR</v>
      </c>
    </row>
    <row r="38" spans="2:36" s="39" customFormat="1">
      <c r="B38" s="62" t="s">
        <v>33</v>
      </c>
      <c r="C38" s="63"/>
      <c r="D38" s="35">
        <v>0</v>
      </c>
      <c r="E38" s="35">
        <v>0</v>
      </c>
      <c r="F38" s="35">
        <v>0</v>
      </c>
      <c r="G38" s="35">
        <v>23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10</v>
      </c>
      <c r="P38" s="35">
        <v>0</v>
      </c>
      <c r="Q38" s="35">
        <v>0</v>
      </c>
      <c r="R38" s="35">
        <f>27</f>
        <v>27</v>
      </c>
      <c r="S38" s="35">
        <v>0</v>
      </c>
      <c r="T38" s="35">
        <v>20.18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6">
        <v>0</v>
      </c>
      <c r="AI38" s="37">
        <f t="shared" si="9"/>
        <v>80.180000000000007</v>
      </c>
      <c r="AJ38" s="38" t="str">
        <f t="shared" si="10"/>
        <v>ENTERTAINMENT</v>
      </c>
    </row>
    <row r="39" spans="2:36">
      <c r="B39" s="64" t="s">
        <v>36</v>
      </c>
      <c r="C39" s="65"/>
      <c r="D39" s="6">
        <v>0</v>
      </c>
      <c r="E39" s="6">
        <v>0</v>
      </c>
      <c r="F39" s="6">
        <v>0</v>
      </c>
      <c r="G39" s="6">
        <v>20</v>
      </c>
      <c r="H39" s="6">
        <v>0</v>
      </c>
      <c r="I39" s="6">
        <v>0</v>
      </c>
      <c r="J39" s="6">
        <v>0</v>
      </c>
      <c r="K39" s="6">
        <v>0</v>
      </c>
      <c r="L39" s="6">
        <f>111.85+156.78</f>
        <v>268.63</v>
      </c>
      <c r="M39" s="6">
        <v>0</v>
      </c>
      <c r="N39" s="6">
        <v>0</v>
      </c>
      <c r="O39" s="6">
        <v>156.78</v>
      </c>
      <c r="P39" s="6">
        <v>0</v>
      </c>
      <c r="Q39" s="6">
        <v>0</v>
      </c>
      <c r="R39" s="6">
        <v>17.420000000000002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9">
        <v>0</v>
      </c>
      <c r="AI39" s="32">
        <f t="shared" si="9"/>
        <v>462.83</v>
      </c>
      <c r="AJ39" s="33" t="str">
        <f t="shared" si="10"/>
        <v>BILLS</v>
      </c>
    </row>
    <row r="40" spans="2:36" s="39" customFormat="1">
      <c r="B40" s="62" t="s">
        <v>38</v>
      </c>
      <c r="C40" s="63"/>
      <c r="D40" s="35">
        <v>0</v>
      </c>
      <c r="E40" s="35">
        <v>0</v>
      </c>
      <c r="F40" s="35">
        <v>0</v>
      </c>
      <c r="G40" s="35">
        <v>0</v>
      </c>
      <c r="H40" s="35">
        <v>15.08</v>
      </c>
      <c r="I40" s="35">
        <f>8.59+4.99</f>
        <v>13.58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6">
        <v>0</v>
      </c>
      <c r="AI40" s="37">
        <f t="shared" si="9"/>
        <v>28.66</v>
      </c>
      <c r="AJ40" s="38" t="str">
        <f t="shared" si="10"/>
        <v>ELECTRONICS</v>
      </c>
    </row>
    <row r="41" spans="2:36">
      <c r="B41" s="64" t="s">
        <v>39</v>
      </c>
      <c r="C41" s="65"/>
      <c r="D41" s="6">
        <v>0</v>
      </c>
      <c r="E41" s="6">
        <v>0</v>
      </c>
      <c r="F41" s="6">
        <v>0</v>
      </c>
      <c r="G41" s="6">
        <v>0</v>
      </c>
      <c r="H41" s="6">
        <f>86.58+92.23</f>
        <v>178.81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9">
        <v>0</v>
      </c>
      <c r="AI41" s="32">
        <f t="shared" si="9"/>
        <v>178.81</v>
      </c>
      <c r="AJ41" s="33" t="str">
        <f t="shared" si="10"/>
        <v>FITNESS</v>
      </c>
    </row>
    <row r="42" spans="2:36" s="39" customFormat="1">
      <c r="B42" s="62" t="s">
        <v>40</v>
      </c>
      <c r="C42" s="63"/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49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6">
        <v>0</v>
      </c>
      <c r="AI42" s="37">
        <f t="shared" si="9"/>
        <v>49</v>
      </c>
      <c r="AJ42" s="38" t="str">
        <f t="shared" si="10"/>
        <v>SUBSCRIPTIONS</v>
      </c>
    </row>
    <row r="43" spans="2:36">
      <c r="B43" s="64" t="s">
        <v>41</v>
      </c>
      <c r="C43" s="65"/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8.5399999999999991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9">
        <v>0</v>
      </c>
      <c r="AI43" s="32">
        <f t="shared" si="9"/>
        <v>8.5399999999999991</v>
      </c>
      <c r="AJ43" s="33" t="str">
        <f t="shared" si="10"/>
        <v>HEALTH</v>
      </c>
    </row>
    <row r="44" spans="2:36" s="39" customFormat="1">
      <c r="B44" s="62" t="s">
        <v>42</v>
      </c>
      <c r="C44" s="63"/>
      <c r="D44" s="35"/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6">
        <v>0</v>
      </c>
      <c r="AI44" s="37">
        <f t="shared" si="9"/>
        <v>0</v>
      </c>
      <c r="AJ44" s="38" t="str">
        <f t="shared" si="10"/>
        <v>RENT</v>
      </c>
    </row>
    <row r="45" spans="2:36">
      <c r="B45" s="64" t="s">
        <v>35</v>
      </c>
      <c r="C45" s="65"/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9">
        <v>0</v>
      </c>
      <c r="AI45" s="32">
        <f t="shared" si="9"/>
        <v>0</v>
      </c>
      <c r="AJ45" s="33" t="str">
        <f t="shared" si="10"/>
        <v>-</v>
      </c>
    </row>
    <row r="46" spans="2:36" s="39" customFormat="1">
      <c r="B46" s="62" t="s">
        <v>35</v>
      </c>
      <c r="C46" s="63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6">
        <v>0</v>
      </c>
      <c r="AI46" s="37">
        <f t="shared" si="9"/>
        <v>0</v>
      </c>
      <c r="AJ46" s="38" t="str">
        <f t="shared" si="10"/>
        <v>-</v>
      </c>
    </row>
    <row r="47" spans="2:36">
      <c r="B47" s="64" t="s">
        <v>35</v>
      </c>
      <c r="C47" s="65"/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9">
        <v>0</v>
      </c>
      <c r="AI47" s="32">
        <f t="shared" si="9"/>
        <v>0</v>
      </c>
      <c r="AJ47" s="33" t="str">
        <f t="shared" si="10"/>
        <v>-</v>
      </c>
    </row>
    <row r="48" spans="2:36" s="39" customFormat="1">
      <c r="B48" s="62" t="s">
        <v>35</v>
      </c>
      <c r="C48" s="63"/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6">
        <v>0</v>
      </c>
      <c r="AI48" s="37">
        <f t="shared" si="9"/>
        <v>0</v>
      </c>
      <c r="AJ48" s="38" t="str">
        <f t="shared" si="10"/>
        <v>-</v>
      </c>
    </row>
    <row r="49" spans="2:34">
      <c r="B49" s="66" t="s">
        <v>22</v>
      </c>
      <c r="C49" s="6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</row>
    <row r="50" spans="2:34" ht="15" thickBot="1">
      <c r="B50" s="68"/>
      <c r="C50" s="69"/>
      <c r="D50" s="10">
        <f>SUM(D34:D48)</f>
        <v>0</v>
      </c>
      <c r="E50" s="10">
        <f t="shared" ref="E50:AH50" si="11">SUM(E34:E48)</f>
        <v>0</v>
      </c>
      <c r="F50" s="10">
        <f t="shared" si="11"/>
        <v>0</v>
      </c>
      <c r="G50" s="10">
        <f t="shared" si="11"/>
        <v>88.88</v>
      </c>
      <c r="H50" s="10">
        <f t="shared" si="11"/>
        <v>254.15</v>
      </c>
      <c r="I50" s="10">
        <f t="shared" si="11"/>
        <v>120.25</v>
      </c>
      <c r="J50" s="10">
        <f t="shared" si="11"/>
        <v>0</v>
      </c>
      <c r="K50" s="10">
        <f t="shared" si="11"/>
        <v>22.44</v>
      </c>
      <c r="L50" s="10">
        <f t="shared" si="11"/>
        <v>268.63</v>
      </c>
      <c r="M50" s="10">
        <f t="shared" si="11"/>
        <v>8.5399999999999991</v>
      </c>
      <c r="N50" s="10">
        <f t="shared" si="11"/>
        <v>63</v>
      </c>
      <c r="O50" s="10">
        <f t="shared" si="11"/>
        <v>200.78</v>
      </c>
      <c r="P50" s="10">
        <f t="shared" si="11"/>
        <v>0</v>
      </c>
      <c r="Q50" s="10">
        <f t="shared" si="11"/>
        <v>0</v>
      </c>
      <c r="R50" s="10">
        <f t="shared" si="11"/>
        <v>56.620000000000005</v>
      </c>
      <c r="S50" s="10">
        <f t="shared" si="11"/>
        <v>70.650000000000006</v>
      </c>
      <c r="T50" s="10">
        <f t="shared" si="11"/>
        <v>45.71</v>
      </c>
      <c r="U50" s="10">
        <f t="shared" si="11"/>
        <v>0</v>
      </c>
      <c r="V50" s="10">
        <f t="shared" si="11"/>
        <v>0</v>
      </c>
      <c r="W50" s="10">
        <f t="shared" si="11"/>
        <v>0</v>
      </c>
      <c r="X50" s="10">
        <f t="shared" si="11"/>
        <v>0</v>
      </c>
      <c r="Y50" s="10">
        <f t="shared" si="11"/>
        <v>0</v>
      </c>
      <c r="Z50" s="10">
        <f t="shared" si="11"/>
        <v>0</v>
      </c>
      <c r="AA50" s="10">
        <f t="shared" si="11"/>
        <v>0</v>
      </c>
      <c r="AB50" s="10">
        <f t="shared" si="11"/>
        <v>0</v>
      </c>
      <c r="AC50" s="10">
        <f t="shared" si="11"/>
        <v>0</v>
      </c>
      <c r="AD50" s="10">
        <f t="shared" si="11"/>
        <v>0</v>
      </c>
      <c r="AE50" s="10">
        <f t="shared" si="11"/>
        <v>0</v>
      </c>
      <c r="AF50" s="10">
        <f t="shared" si="11"/>
        <v>0</v>
      </c>
      <c r="AG50" s="10">
        <f t="shared" si="11"/>
        <v>0</v>
      </c>
      <c r="AH50" s="11">
        <f t="shared" si="11"/>
        <v>0</v>
      </c>
    </row>
    <row r="51" spans="2:34">
      <c r="D51" s="8"/>
    </row>
  </sheetData>
  <mergeCells count="31"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1:C1"/>
    <mergeCell ref="B30:C30"/>
    <mergeCell ref="B31:C31"/>
    <mergeCell ref="B40:C40"/>
    <mergeCell ref="B41:C41"/>
    <mergeCell ref="B27:C27"/>
    <mergeCell ref="B28:C28"/>
    <mergeCell ref="B29:C29"/>
    <mergeCell ref="B32:AH32"/>
    <mergeCell ref="B33:C33"/>
    <mergeCell ref="B6:D6"/>
    <mergeCell ref="F6:H6"/>
    <mergeCell ref="B23:C23"/>
    <mergeCell ref="B24:C24"/>
    <mergeCell ref="B25:C25"/>
    <mergeCell ref="B26:C26"/>
    <mergeCell ref="B46:C46"/>
    <mergeCell ref="B47:C47"/>
    <mergeCell ref="B48:C48"/>
    <mergeCell ref="B49:C49"/>
    <mergeCell ref="B50:C50"/>
  </mergeCells>
  <conditionalFormatting sqref="D30:AH30">
    <cfRule type="cellIs" dxfId="34" priority="11" operator="lessThan">
      <formula>0</formula>
    </cfRule>
    <cfRule type="cellIs" dxfId="33" priority="12" operator="greaterThanOrEqual">
      <formula>0</formula>
    </cfRule>
  </conditionalFormatting>
  <conditionalFormatting sqref="D31:AH3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9" operator="lessThan">
      <formula>0</formula>
    </cfRule>
    <cfRule type="cellIs" dxfId="31" priority="10" operator="greaterThanOrEqual">
      <formula>0</formula>
    </cfRule>
  </conditionalFormatting>
  <conditionalFormatting sqref="H9">
    <cfRule type="cellIs" dxfId="30" priority="7" operator="lessThan">
      <formula>0</formula>
    </cfRule>
    <cfRule type="cellIs" dxfId="29" priority="8" operator="greaterThanOrEqual">
      <formula>0</formula>
    </cfRule>
  </conditionalFormatting>
  <conditionalFormatting sqref="D50:AH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8" priority="6" percent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5"/>
  <sheetViews>
    <sheetView topLeftCell="A10" zoomScaleNormal="100" workbookViewId="0">
      <selection activeCell="G27" sqref="G27"/>
    </sheetView>
  </sheetViews>
  <sheetFormatPr defaultRowHeight="14.5"/>
  <cols>
    <col min="1" max="34" width="11.7265625" customWidth="1"/>
    <col min="35" max="35" width="16.453125" bestFit="1" customWidth="1"/>
    <col min="36" max="36" width="16.1796875" bestFit="1" customWidth="1"/>
  </cols>
  <sheetData>
    <row r="1" spans="2:33">
      <c r="B1" s="70"/>
      <c r="C1" s="70"/>
      <c r="D1" s="30"/>
      <c r="E1" s="31" t="s">
        <v>25</v>
      </c>
      <c r="F1" s="30"/>
      <c r="I1" s="34"/>
      <c r="J1" t="s">
        <v>26</v>
      </c>
    </row>
    <row r="2" spans="2:33">
      <c r="I2" s="34"/>
      <c r="J2" t="s">
        <v>27</v>
      </c>
    </row>
    <row r="3" spans="2:33">
      <c r="I3" s="34"/>
      <c r="J3" t="s">
        <v>28</v>
      </c>
    </row>
    <row r="4" spans="2:33">
      <c r="I4" s="34" t="s">
        <v>37</v>
      </c>
      <c r="J4" t="s">
        <v>29</v>
      </c>
    </row>
    <row r="5" spans="2:33" ht="15" thickBot="1">
      <c r="I5" s="34"/>
      <c r="J5" t="s">
        <v>30</v>
      </c>
    </row>
    <row r="6" spans="2:33">
      <c r="B6" s="82" t="s">
        <v>0</v>
      </c>
      <c r="C6" s="83"/>
      <c r="D6" s="84"/>
      <c r="F6" s="85" t="s">
        <v>6</v>
      </c>
      <c r="G6" s="86"/>
      <c r="H6" s="87"/>
      <c r="I6" s="34" t="s">
        <v>37</v>
      </c>
      <c r="J6" t="s">
        <v>31</v>
      </c>
    </row>
    <row r="7" spans="2:33">
      <c r="B7" s="16" t="s">
        <v>2</v>
      </c>
      <c r="C7" s="8"/>
      <c r="D7" s="17">
        <v>0</v>
      </c>
      <c r="F7" s="21" t="s">
        <v>7</v>
      </c>
      <c r="G7" s="22"/>
      <c r="H7" s="29">
        <f>D12</f>
        <v>0</v>
      </c>
    </row>
    <row r="8" spans="2:33">
      <c r="B8" s="16" t="s">
        <v>3</v>
      </c>
      <c r="C8" s="8"/>
      <c r="D8" s="17">
        <v>0</v>
      </c>
      <c r="F8" s="21" t="s">
        <v>8</v>
      </c>
      <c r="G8" s="22"/>
      <c r="H8" s="23">
        <f>SUM(D50:AH50)</f>
        <v>2170.8199999999997</v>
      </c>
      <c r="AB8" t="s">
        <v>43</v>
      </c>
      <c r="AD8" t="s">
        <v>48</v>
      </c>
    </row>
    <row r="9" spans="2:33" ht="15" thickBot="1">
      <c r="B9" s="16" t="s">
        <v>4</v>
      </c>
      <c r="C9" s="8"/>
      <c r="D9" s="17">
        <v>0</v>
      </c>
      <c r="F9" s="24" t="s">
        <v>9</v>
      </c>
      <c r="G9" s="25"/>
      <c r="H9" s="26">
        <f>-1*H8+H7</f>
        <v>-2170.8199999999997</v>
      </c>
      <c r="AA9" t="s">
        <v>44</v>
      </c>
      <c r="AB9">
        <v>463.13</v>
      </c>
      <c r="AD9">
        <f>4163.14</f>
        <v>4163.1400000000003</v>
      </c>
    </row>
    <row r="10" spans="2:33">
      <c r="B10" s="16" t="s">
        <v>5</v>
      </c>
      <c r="C10" s="8"/>
      <c r="D10" s="17">
        <v>0</v>
      </c>
      <c r="AA10" t="s">
        <v>42</v>
      </c>
      <c r="AB10">
        <v>1120</v>
      </c>
    </row>
    <row r="11" spans="2:33">
      <c r="B11" s="16" t="s">
        <v>10</v>
      </c>
      <c r="C11" s="8"/>
      <c r="D11" s="17">
        <v>0</v>
      </c>
      <c r="AA11" t="s">
        <v>45</v>
      </c>
      <c r="AB11">
        <v>320</v>
      </c>
    </row>
    <row r="12" spans="2:33" ht="15" thickBot="1">
      <c r="B12" s="18" t="s">
        <v>1</v>
      </c>
      <c r="C12" s="19"/>
      <c r="D12" s="20">
        <f>SUM(D7:D11)</f>
        <v>0</v>
      </c>
      <c r="AA12" t="s">
        <v>21</v>
      </c>
      <c r="AB12">
        <v>300</v>
      </c>
      <c r="AD12">
        <f>AD9-AB17</f>
        <v>1692.0100000000002</v>
      </c>
    </row>
    <row r="13" spans="2:33">
      <c r="AA13" t="s">
        <v>46</v>
      </c>
      <c r="AB13">
        <v>218</v>
      </c>
    </row>
    <row r="14" spans="2:33">
      <c r="AA14" t="s">
        <v>47</v>
      </c>
      <c r="AB14">
        <v>50</v>
      </c>
    </row>
    <row r="16" spans="2:33">
      <c r="AG16" s="44"/>
    </row>
    <row r="17" spans="2:35">
      <c r="AB17">
        <f>SUM(AB9:AB14)</f>
        <v>2471.13</v>
      </c>
    </row>
    <row r="22" spans="2:35" ht="15" thickBot="1"/>
    <row r="23" spans="2:35" ht="15" thickBot="1">
      <c r="B23" s="88" t="s">
        <v>32</v>
      </c>
      <c r="C23" s="89"/>
      <c r="D23" s="42">
        <v>42552</v>
      </c>
      <c r="E23" s="42">
        <v>42553</v>
      </c>
      <c r="F23" s="42">
        <v>42554</v>
      </c>
      <c r="G23" s="42">
        <v>42555</v>
      </c>
      <c r="H23" s="42">
        <v>42556</v>
      </c>
      <c r="I23" s="42">
        <v>42557</v>
      </c>
      <c r="J23" s="42">
        <v>42558</v>
      </c>
      <c r="K23" s="42">
        <v>42559</v>
      </c>
      <c r="L23" s="42">
        <v>42560</v>
      </c>
      <c r="M23" s="42">
        <v>42561</v>
      </c>
      <c r="N23" s="42">
        <v>42562</v>
      </c>
      <c r="O23" s="42">
        <v>42563</v>
      </c>
      <c r="P23" s="42">
        <v>42564</v>
      </c>
      <c r="Q23" s="42">
        <v>42565</v>
      </c>
      <c r="R23" s="42">
        <v>42566</v>
      </c>
      <c r="S23" s="42">
        <v>42567</v>
      </c>
      <c r="T23" s="42">
        <v>42568</v>
      </c>
      <c r="U23" s="42">
        <v>42569</v>
      </c>
      <c r="V23" s="42">
        <v>42570</v>
      </c>
      <c r="W23" s="42">
        <v>42571</v>
      </c>
      <c r="X23" s="42">
        <v>42572</v>
      </c>
      <c r="Y23" s="42">
        <v>42573</v>
      </c>
      <c r="Z23" s="42">
        <v>42574</v>
      </c>
      <c r="AA23" s="42">
        <v>42575</v>
      </c>
      <c r="AB23" s="42">
        <v>42576</v>
      </c>
      <c r="AC23" s="42">
        <v>42577</v>
      </c>
      <c r="AD23" s="42">
        <v>42578</v>
      </c>
      <c r="AE23" s="42">
        <v>42579</v>
      </c>
      <c r="AF23" s="42">
        <v>42580</v>
      </c>
      <c r="AG23" s="42">
        <v>42581</v>
      </c>
      <c r="AH23" s="42">
        <v>42582</v>
      </c>
    </row>
    <row r="24" spans="2:35" s="1" customFormat="1">
      <c r="B24" s="90" t="s">
        <v>24</v>
      </c>
      <c r="C24" s="91"/>
      <c r="D24" s="6">
        <f>'June 2016 (Test)'!AG24</f>
        <v>65</v>
      </c>
      <c r="E24" s="6">
        <f>D24</f>
        <v>65</v>
      </c>
      <c r="F24" s="6">
        <f>1000-587</f>
        <v>413</v>
      </c>
      <c r="G24" s="6">
        <f t="shared" ref="F24:AH29" si="0">F24</f>
        <v>413</v>
      </c>
      <c r="H24" s="6">
        <f t="shared" si="0"/>
        <v>413</v>
      </c>
      <c r="I24" s="6">
        <f t="shared" si="0"/>
        <v>413</v>
      </c>
      <c r="J24" s="6">
        <f t="shared" si="0"/>
        <v>413</v>
      </c>
      <c r="K24" s="6">
        <f t="shared" si="0"/>
        <v>413</v>
      </c>
      <c r="L24" s="6">
        <f t="shared" si="0"/>
        <v>413</v>
      </c>
      <c r="M24" s="6">
        <f t="shared" si="0"/>
        <v>413</v>
      </c>
      <c r="N24" s="6">
        <f t="shared" si="0"/>
        <v>413</v>
      </c>
      <c r="O24" s="6">
        <f t="shared" si="0"/>
        <v>413</v>
      </c>
      <c r="P24" s="6">
        <f t="shared" si="0"/>
        <v>413</v>
      </c>
      <c r="Q24" s="6">
        <f t="shared" si="0"/>
        <v>413</v>
      </c>
      <c r="R24" s="6">
        <f t="shared" si="0"/>
        <v>413</v>
      </c>
      <c r="S24" s="6">
        <f t="shared" si="0"/>
        <v>413</v>
      </c>
      <c r="T24" s="6">
        <f t="shared" si="0"/>
        <v>413</v>
      </c>
      <c r="U24" s="6">
        <f t="shared" si="0"/>
        <v>413</v>
      </c>
      <c r="V24" s="6">
        <f t="shared" si="0"/>
        <v>413</v>
      </c>
      <c r="W24" s="6">
        <f t="shared" si="0"/>
        <v>413</v>
      </c>
      <c r="X24" s="6">
        <f t="shared" si="0"/>
        <v>413</v>
      </c>
      <c r="Y24" s="6">
        <f t="shared" si="0"/>
        <v>413</v>
      </c>
      <c r="Z24" s="6">
        <f t="shared" si="0"/>
        <v>413</v>
      </c>
      <c r="AA24" s="6">
        <f t="shared" si="0"/>
        <v>413</v>
      </c>
      <c r="AB24" s="6">
        <f t="shared" si="0"/>
        <v>413</v>
      </c>
      <c r="AC24" s="6">
        <f t="shared" si="0"/>
        <v>413</v>
      </c>
      <c r="AD24" s="6">
        <f t="shared" si="0"/>
        <v>413</v>
      </c>
      <c r="AE24" s="6">
        <f t="shared" si="0"/>
        <v>413</v>
      </c>
      <c r="AF24" s="6">
        <f t="shared" si="0"/>
        <v>413</v>
      </c>
      <c r="AG24" s="6">
        <f t="shared" si="0"/>
        <v>413</v>
      </c>
      <c r="AH24" s="6">
        <f t="shared" si="0"/>
        <v>413</v>
      </c>
      <c r="AI24" s="3"/>
    </row>
    <row r="25" spans="2:35" s="1" customFormat="1">
      <c r="B25" s="90" t="s">
        <v>11</v>
      </c>
      <c r="C25" s="91"/>
      <c r="D25" s="6">
        <f>'June 2016 (Test)'!AG25</f>
        <v>3540.88</v>
      </c>
      <c r="E25" s="6">
        <f>D25</f>
        <v>3540.88</v>
      </c>
      <c r="F25" s="6">
        <v>3552.47</v>
      </c>
      <c r="G25" s="6">
        <f t="shared" ref="G25:T25" si="1">F25</f>
        <v>3552.47</v>
      </c>
      <c r="H25" s="6">
        <f t="shared" si="1"/>
        <v>3552.47</v>
      </c>
      <c r="I25" s="6">
        <f t="shared" si="1"/>
        <v>3552.47</v>
      </c>
      <c r="J25" s="6">
        <f t="shared" si="1"/>
        <v>3552.47</v>
      </c>
      <c r="K25" s="6">
        <f t="shared" si="1"/>
        <v>3552.47</v>
      </c>
      <c r="L25" s="6">
        <f t="shared" si="1"/>
        <v>3552.47</v>
      </c>
      <c r="M25" s="6">
        <f t="shared" si="1"/>
        <v>3552.47</v>
      </c>
      <c r="N25" s="6">
        <f t="shared" si="1"/>
        <v>3552.47</v>
      </c>
      <c r="O25" s="6">
        <f t="shared" si="1"/>
        <v>3552.47</v>
      </c>
      <c r="P25" s="6">
        <f t="shared" si="1"/>
        <v>3552.47</v>
      </c>
      <c r="Q25" s="6">
        <f t="shared" si="1"/>
        <v>3552.47</v>
      </c>
      <c r="R25" s="6">
        <f t="shared" si="1"/>
        <v>3552.47</v>
      </c>
      <c r="S25" s="6">
        <f t="shared" si="1"/>
        <v>3552.47</v>
      </c>
      <c r="T25" s="6">
        <f t="shared" si="1"/>
        <v>3552.47</v>
      </c>
      <c r="U25" s="6">
        <f t="shared" si="0"/>
        <v>3552.47</v>
      </c>
      <c r="V25" s="6">
        <f t="shared" si="0"/>
        <v>3552.47</v>
      </c>
      <c r="W25" s="6">
        <f t="shared" si="0"/>
        <v>3552.47</v>
      </c>
      <c r="X25" s="6">
        <f t="shared" si="0"/>
        <v>3552.47</v>
      </c>
      <c r="Y25" s="6">
        <f t="shared" si="0"/>
        <v>3552.47</v>
      </c>
      <c r="Z25" s="6">
        <f t="shared" si="0"/>
        <v>3552.47</v>
      </c>
      <c r="AA25" s="6">
        <f t="shared" si="0"/>
        <v>3552.47</v>
      </c>
      <c r="AB25" s="6">
        <f t="shared" si="0"/>
        <v>3552.47</v>
      </c>
      <c r="AC25" s="6">
        <f t="shared" si="0"/>
        <v>3552.47</v>
      </c>
      <c r="AD25" s="6">
        <f t="shared" si="0"/>
        <v>3552.47</v>
      </c>
      <c r="AE25" s="6">
        <f t="shared" si="0"/>
        <v>3552.47</v>
      </c>
      <c r="AF25" s="6">
        <f t="shared" si="0"/>
        <v>3552.47</v>
      </c>
      <c r="AG25" s="6">
        <f t="shared" si="0"/>
        <v>3552.47</v>
      </c>
      <c r="AH25" s="6">
        <f t="shared" si="0"/>
        <v>3552.47</v>
      </c>
      <c r="AI25" s="3"/>
    </row>
    <row r="26" spans="2:35" s="1" customFormat="1">
      <c r="B26" s="90" t="s">
        <v>12</v>
      </c>
      <c r="C26" s="91"/>
      <c r="D26" s="6">
        <v>0</v>
      </c>
      <c r="E26" s="6">
        <v>1122.3699999999999</v>
      </c>
      <c r="F26" s="6">
        <f>2000-414.5</f>
        <v>1585.5</v>
      </c>
      <c r="G26" s="6">
        <f>F26+60.67+34.22</f>
        <v>1680.39</v>
      </c>
      <c r="H26" s="6">
        <f t="shared" si="0"/>
        <v>1680.39</v>
      </c>
      <c r="I26" s="6">
        <f t="shared" si="0"/>
        <v>1680.39</v>
      </c>
      <c r="J26" s="6">
        <f t="shared" si="0"/>
        <v>1680.39</v>
      </c>
      <c r="K26" s="6">
        <f t="shared" si="0"/>
        <v>1680.39</v>
      </c>
      <c r="L26" s="6">
        <f t="shared" si="0"/>
        <v>1680.39</v>
      </c>
      <c r="M26" s="6">
        <f t="shared" si="0"/>
        <v>1680.39</v>
      </c>
      <c r="N26" s="6">
        <f t="shared" si="0"/>
        <v>1680.39</v>
      </c>
      <c r="O26" s="6">
        <f t="shared" si="0"/>
        <v>1680.39</v>
      </c>
      <c r="P26" s="6">
        <f t="shared" si="0"/>
        <v>1680.39</v>
      </c>
      <c r="Q26" s="6">
        <f t="shared" si="0"/>
        <v>1680.39</v>
      </c>
      <c r="R26" s="6">
        <f t="shared" si="0"/>
        <v>1680.39</v>
      </c>
      <c r="S26" s="6">
        <f t="shared" si="0"/>
        <v>1680.39</v>
      </c>
      <c r="T26" s="6">
        <f t="shared" si="0"/>
        <v>1680.39</v>
      </c>
      <c r="U26" s="6">
        <f t="shared" si="0"/>
        <v>1680.39</v>
      </c>
      <c r="V26" s="6">
        <f t="shared" si="0"/>
        <v>1680.39</v>
      </c>
      <c r="W26" s="6">
        <f t="shared" si="0"/>
        <v>1680.39</v>
      </c>
      <c r="X26" s="6">
        <f t="shared" si="0"/>
        <v>1680.39</v>
      </c>
      <c r="Y26" s="6">
        <f t="shared" si="0"/>
        <v>1680.39</v>
      </c>
      <c r="Z26" s="6">
        <f t="shared" si="0"/>
        <v>1680.39</v>
      </c>
      <c r="AA26" s="6">
        <f t="shared" si="0"/>
        <v>1680.39</v>
      </c>
      <c r="AB26" s="6">
        <f t="shared" si="0"/>
        <v>1680.39</v>
      </c>
      <c r="AC26" s="6">
        <f t="shared" si="0"/>
        <v>1680.39</v>
      </c>
      <c r="AD26" s="6">
        <f t="shared" si="0"/>
        <v>1680.39</v>
      </c>
      <c r="AE26" s="6">
        <f t="shared" si="0"/>
        <v>1680.39</v>
      </c>
      <c r="AF26" s="6">
        <f t="shared" si="0"/>
        <v>1680.39</v>
      </c>
      <c r="AG26" s="6">
        <f t="shared" si="0"/>
        <v>1680.39</v>
      </c>
      <c r="AH26" s="6">
        <f t="shared" si="0"/>
        <v>1680.39</v>
      </c>
      <c r="AI26" s="3"/>
    </row>
    <row r="27" spans="2:35" s="2" customFormat="1">
      <c r="B27" s="75" t="s">
        <v>15</v>
      </c>
      <c r="C27" s="76"/>
      <c r="D27" s="44">
        <f>'June 2016 (Test)'!AG27-620-313.68-400</f>
        <v>605.6099999999999</v>
      </c>
      <c r="E27" s="44">
        <f>D27</f>
        <v>605.6099999999999</v>
      </c>
      <c r="F27" s="44">
        <f>1319.29-400-313.68</f>
        <v>605.6099999999999</v>
      </c>
      <c r="G27" s="44">
        <f>F27</f>
        <v>605.6099999999999</v>
      </c>
      <c r="H27" s="44">
        <f t="shared" si="0"/>
        <v>605.6099999999999</v>
      </c>
      <c r="I27" s="44">
        <f t="shared" si="0"/>
        <v>605.6099999999999</v>
      </c>
      <c r="J27" s="44">
        <f t="shared" si="0"/>
        <v>605.6099999999999</v>
      </c>
      <c r="K27" s="44">
        <f t="shared" si="0"/>
        <v>605.6099999999999</v>
      </c>
      <c r="L27" s="44">
        <f t="shared" si="0"/>
        <v>605.6099999999999</v>
      </c>
      <c r="M27" s="44">
        <f t="shared" si="0"/>
        <v>605.6099999999999</v>
      </c>
      <c r="N27" s="44">
        <f t="shared" si="0"/>
        <v>605.6099999999999</v>
      </c>
      <c r="O27" s="44">
        <f t="shared" si="0"/>
        <v>605.6099999999999</v>
      </c>
      <c r="P27" s="44">
        <f t="shared" si="0"/>
        <v>605.6099999999999</v>
      </c>
      <c r="Q27" s="44">
        <f t="shared" si="0"/>
        <v>605.6099999999999</v>
      </c>
      <c r="R27" s="44">
        <f t="shared" si="0"/>
        <v>605.6099999999999</v>
      </c>
      <c r="S27" s="44">
        <f t="shared" si="0"/>
        <v>605.6099999999999</v>
      </c>
      <c r="T27" s="44">
        <f t="shared" si="0"/>
        <v>605.6099999999999</v>
      </c>
      <c r="U27" s="44">
        <f t="shared" si="0"/>
        <v>605.6099999999999</v>
      </c>
      <c r="V27" s="44">
        <f t="shared" si="0"/>
        <v>605.6099999999999</v>
      </c>
      <c r="W27" s="44">
        <f t="shared" si="0"/>
        <v>605.6099999999999</v>
      </c>
      <c r="X27" s="44">
        <f t="shared" si="0"/>
        <v>605.6099999999999</v>
      </c>
      <c r="Y27" s="44">
        <f t="shared" si="0"/>
        <v>605.6099999999999</v>
      </c>
      <c r="Z27" s="44">
        <f t="shared" si="0"/>
        <v>605.6099999999999</v>
      </c>
      <c r="AA27" s="44">
        <f t="shared" si="0"/>
        <v>605.6099999999999</v>
      </c>
      <c r="AB27" s="44">
        <f t="shared" si="0"/>
        <v>605.6099999999999</v>
      </c>
      <c r="AC27" s="44">
        <f t="shared" si="0"/>
        <v>605.6099999999999</v>
      </c>
      <c r="AD27" s="44">
        <f t="shared" si="0"/>
        <v>605.6099999999999</v>
      </c>
      <c r="AE27" s="44">
        <f t="shared" si="0"/>
        <v>605.6099999999999</v>
      </c>
      <c r="AF27" s="44">
        <f t="shared" si="0"/>
        <v>605.6099999999999</v>
      </c>
      <c r="AG27" s="44">
        <f t="shared" si="0"/>
        <v>605.6099999999999</v>
      </c>
      <c r="AH27" s="44">
        <f t="shared" si="0"/>
        <v>605.6099999999999</v>
      </c>
      <c r="AI27" s="4"/>
    </row>
    <row r="28" spans="2:35">
      <c r="B28" s="77" t="s">
        <v>14</v>
      </c>
      <c r="C28" s="78"/>
      <c r="D28" s="44">
        <f>'June 2016 (Test)'!AG28</f>
        <v>16.079999999999998</v>
      </c>
      <c r="E28" s="44">
        <f>D28</f>
        <v>16.079999999999998</v>
      </c>
      <c r="F28" s="44">
        <f t="shared" si="0"/>
        <v>16.079999999999998</v>
      </c>
      <c r="G28" s="44">
        <f t="shared" si="0"/>
        <v>16.079999999999998</v>
      </c>
      <c r="H28" s="44">
        <f t="shared" si="0"/>
        <v>16.079999999999998</v>
      </c>
      <c r="I28" s="44">
        <f t="shared" si="0"/>
        <v>16.079999999999998</v>
      </c>
      <c r="J28" s="44">
        <f t="shared" si="0"/>
        <v>16.079999999999998</v>
      </c>
      <c r="K28" s="44">
        <f t="shared" si="0"/>
        <v>16.079999999999998</v>
      </c>
      <c r="L28" s="44">
        <f t="shared" si="0"/>
        <v>16.079999999999998</v>
      </c>
      <c r="M28" s="44">
        <f t="shared" si="0"/>
        <v>16.079999999999998</v>
      </c>
      <c r="N28" s="44">
        <f t="shared" si="0"/>
        <v>16.079999999999998</v>
      </c>
      <c r="O28" s="44">
        <f t="shared" si="0"/>
        <v>16.079999999999998</v>
      </c>
      <c r="P28" s="44">
        <f t="shared" si="0"/>
        <v>16.079999999999998</v>
      </c>
      <c r="Q28" s="44">
        <f t="shared" si="0"/>
        <v>16.079999999999998</v>
      </c>
      <c r="R28" s="44">
        <f t="shared" si="0"/>
        <v>16.079999999999998</v>
      </c>
      <c r="S28" s="44">
        <f t="shared" si="0"/>
        <v>16.079999999999998</v>
      </c>
      <c r="T28" s="44">
        <f t="shared" si="0"/>
        <v>16.079999999999998</v>
      </c>
      <c r="U28" s="44">
        <f t="shared" si="0"/>
        <v>16.079999999999998</v>
      </c>
      <c r="V28" s="44">
        <f t="shared" si="0"/>
        <v>16.079999999999998</v>
      </c>
      <c r="W28" s="44">
        <f t="shared" si="0"/>
        <v>16.079999999999998</v>
      </c>
      <c r="X28" s="44">
        <f t="shared" si="0"/>
        <v>16.079999999999998</v>
      </c>
      <c r="Y28" s="44">
        <f t="shared" si="0"/>
        <v>16.079999999999998</v>
      </c>
      <c r="Z28" s="44">
        <f t="shared" si="0"/>
        <v>16.079999999999998</v>
      </c>
      <c r="AA28" s="44">
        <f t="shared" si="0"/>
        <v>16.079999999999998</v>
      </c>
      <c r="AB28" s="44">
        <f t="shared" si="0"/>
        <v>16.079999999999998</v>
      </c>
      <c r="AC28" s="44">
        <f t="shared" si="0"/>
        <v>16.079999999999998</v>
      </c>
      <c r="AD28" s="44">
        <f t="shared" si="0"/>
        <v>16.079999999999998</v>
      </c>
      <c r="AE28" s="44">
        <f t="shared" si="0"/>
        <v>16.079999999999998</v>
      </c>
      <c r="AF28" s="44">
        <f t="shared" si="0"/>
        <v>16.079999999999998</v>
      </c>
      <c r="AG28" s="44">
        <f t="shared" si="0"/>
        <v>16.079999999999998</v>
      </c>
      <c r="AH28" s="44">
        <f t="shared" si="0"/>
        <v>16.079999999999998</v>
      </c>
      <c r="AI28" s="5"/>
    </row>
    <row r="29" spans="2:35">
      <c r="B29" s="77"/>
      <c r="C29" s="78"/>
      <c r="D29" s="44">
        <v>0</v>
      </c>
      <c r="E29" s="44">
        <f>D29</f>
        <v>0</v>
      </c>
      <c r="F29" s="44">
        <f t="shared" si="0"/>
        <v>0</v>
      </c>
      <c r="G29" s="44">
        <f t="shared" si="0"/>
        <v>0</v>
      </c>
      <c r="H29" s="44">
        <f t="shared" si="0"/>
        <v>0</v>
      </c>
      <c r="I29" s="44">
        <f t="shared" si="0"/>
        <v>0</v>
      </c>
      <c r="J29" s="44">
        <f t="shared" si="0"/>
        <v>0</v>
      </c>
      <c r="K29" s="44">
        <f t="shared" si="0"/>
        <v>0</v>
      </c>
      <c r="L29" s="44">
        <f t="shared" si="0"/>
        <v>0</v>
      </c>
      <c r="M29" s="44">
        <f t="shared" si="0"/>
        <v>0</v>
      </c>
      <c r="N29" s="44">
        <f t="shared" si="0"/>
        <v>0</v>
      </c>
      <c r="O29" s="44">
        <f t="shared" si="0"/>
        <v>0</v>
      </c>
      <c r="P29" s="44">
        <f t="shared" si="0"/>
        <v>0</v>
      </c>
      <c r="Q29" s="44">
        <f t="shared" si="0"/>
        <v>0</v>
      </c>
      <c r="R29" s="44">
        <f t="shared" si="0"/>
        <v>0</v>
      </c>
      <c r="S29" s="44">
        <f t="shared" si="0"/>
        <v>0</v>
      </c>
      <c r="T29" s="44">
        <f t="shared" si="0"/>
        <v>0</v>
      </c>
      <c r="U29" s="44">
        <f t="shared" si="0"/>
        <v>0</v>
      </c>
      <c r="V29" s="44">
        <f t="shared" si="0"/>
        <v>0</v>
      </c>
      <c r="W29" s="44">
        <f t="shared" si="0"/>
        <v>0</v>
      </c>
      <c r="X29" s="44">
        <f t="shared" si="0"/>
        <v>0</v>
      </c>
      <c r="Y29" s="44">
        <f t="shared" si="0"/>
        <v>0</v>
      </c>
      <c r="Z29" s="44">
        <f t="shared" si="0"/>
        <v>0</v>
      </c>
      <c r="AA29" s="44">
        <f t="shared" si="0"/>
        <v>0</v>
      </c>
      <c r="AB29" s="44">
        <f t="shared" si="0"/>
        <v>0</v>
      </c>
      <c r="AC29" s="44">
        <f t="shared" si="0"/>
        <v>0</v>
      </c>
      <c r="AD29" s="44">
        <f t="shared" si="0"/>
        <v>0</v>
      </c>
      <c r="AE29" s="44">
        <f t="shared" si="0"/>
        <v>0</v>
      </c>
      <c r="AF29" s="44">
        <f t="shared" si="0"/>
        <v>0</v>
      </c>
      <c r="AG29" s="44">
        <f t="shared" si="0"/>
        <v>0</v>
      </c>
      <c r="AH29" s="44">
        <f t="shared" si="0"/>
        <v>0</v>
      </c>
    </row>
    <row r="30" spans="2:35">
      <c r="B30" s="71" t="s">
        <v>1</v>
      </c>
      <c r="C30" s="72"/>
      <c r="D30" s="27">
        <f t="shared" ref="D30:AH30" si="2">-1*SUM(D24:D26)+SUM(D27:D29)</f>
        <v>-2984.19</v>
      </c>
      <c r="E30" s="27">
        <f t="shared" si="2"/>
        <v>-4106.5600000000004</v>
      </c>
      <c r="F30" s="27">
        <f t="shared" ref="F30:K30" si="3">-1*SUM(F24:F26)+SUM(F27:F29)</f>
        <v>-4929.28</v>
      </c>
      <c r="G30" s="27">
        <f t="shared" si="3"/>
        <v>-5024.17</v>
      </c>
      <c r="H30" s="27">
        <f t="shared" si="3"/>
        <v>-5024.17</v>
      </c>
      <c r="I30" s="27">
        <f t="shared" si="3"/>
        <v>-5024.17</v>
      </c>
      <c r="J30" s="27">
        <f t="shared" si="3"/>
        <v>-5024.17</v>
      </c>
      <c r="K30" s="27">
        <f t="shared" si="3"/>
        <v>-5024.17</v>
      </c>
      <c r="L30" s="27">
        <f t="shared" si="2"/>
        <v>-5024.17</v>
      </c>
      <c r="M30" s="27">
        <f t="shared" si="2"/>
        <v>-5024.17</v>
      </c>
      <c r="N30" s="27">
        <f t="shared" si="2"/>
        <v>-5024.17</v>
      </c>
      <c r="O30" s="27">
        <f t="shared" si="2"/>
        <v>-5024.17</v>
      </c>
      <c r="P30" s="27">
        <f t="shared" si="2"/>
        <v>-5024.17</v>
      </c>
      <c r="Q30" s="27">
        <f t="shared" si="2"/>
        <v>-5024.17</v>
      </c>
      <c r="R30" s="27">
        <f t="shared" si="2"/>
        <v>-5024.17</v>
      </c>
      <c r="S30" s="27">
        <f t="shared" si="2"/>
        <v>-5024.17</v>
      </c>
      <c r="T30" s="27">
        <f t="shared" si="2"/>
        <v>-5024.17</v>
      </c>
      <c r="U30" s="27">
        <f t="shared" si="2"/>
        <v>-5024.17</v>
      </c>
      <c r="V30" s="27">
        <f t="shared" si="2"/>
        <v>-5024.17</v>
      </c>
      <c r="W30" s="27">
        <f t="shared" si="2"/>
        <v>-5024.17</v>
      </c>
      <c r="X30" s="27">
        <f t="shared" si="2"/>
        <v>-5024.17</v>
      </c>
      <c r="Y30" s="27">
        <f t="shared" si="2"/>
        <v>-5024.17</v>
      </c>
      <c r="Z30" s="27">
        <f t="shared" si="2"/>
        <v>-5024.17</v>
      </c>
      <c r="AA30" s="27">
        <f t="shared" si="2"/>
        <v>-5024.17</v>
      </c>
      <c r="AB30" s="27">
        <f t="shared" si="2"/>
        <v>-5024.17</v>
      </c>
      <c r="AC30" s="27">
        <f t="shared" si="2"/>
        <v>-5024.17</v>
      </c>
      <c r="AD30" s="27">
        <f t="shared" si="2"/>
        <v>-5024.17</v>
      </c>
      <c r="AE30" s="27">
        <f t="shared" si="2"/>
        <v>-5024.17</v>
      </c>
      <c r="AF30" s="27">
        <f t="shared" si="2"/>
        <v>-5024.17</v>
      </c>
      <c r="AG30" s="27">
        <f t="shared" si="2"/>
        <v>-5024.17</v>
      </c>
      <c r="AH30" s="28">
        <f t="shared" si="2"/>
        <v>-5024.17</v>
      </c>
    </row>
    <row r="31" spans="2:35">
      <c r="B31" s="73" t="s">
        <v>23</v>
      </c>
      <c r="C31" s="74"/>
      <c r="D31" s="14"/>
      <c r="E31" s="14">
        <f>E30-D30</f>
        <v>-1122.3700000000003</v>
      </c>
      <c r="F31" s="14">
        <f t="shared" ref="F31:AH31" si="4">F30-E30</f>
        <v>-822.71999999999935</v>
      </c>
      <c r="G31" s="14">
        <f t="shared" si="4"/>
        <v>-94.890000000000327</v>
      </c>
      <c r="H31" s="14">
        <f t="shared" si="4"/>
        <v>0</v>
      </c>
      <c r="I31" s="14">
        <f t="shared" si="4"/>
        <v>0</v>
      </c>
      <c r="J31" s="14">
        <f t="shared" si="4"/>
        <v>0</v>
      </c>
      <c r="K31" s="14">
        <f t="shared" si="4"/>
        <v>0</v>
      </c>
      <c r="L31" s="14">
        <f t="shared" si="4"/>
        <v>0</v>
      </c>
      <c r="M31" s="14">
        <f t="shared" si="4"/>
        <v>0</v>
      </c>
      <c r="N31" s="14">
        <f t="shared" si="4"/>
        <v>0</v>
      </c>
      <c r="O31" s="14">
        <f t="shared" si="4"/>
        <v>0</v>
      </c>
      <c r="P31" s="14">
        <f t="shared" si="4"/>
        <v>0</v>
      </c>
      <c r="Q31" s="14">
        <f t="shared" si="4"/>
        <v>0</v>
      </c>
      <c r="R31" s="14">
        <f t="shared" si="4"/>
        <v>0</v>
      </c>
      <c r="S31" s="14">
        <f t="shared" si="4"/>
        <v>0</v>
      </c>
      <c r="T31" s="14">
        <f t="shared" si="4"/>
        <v>0</v>
      </c>
      <c r="U31" s="14">
        <f t="shared" si="4"/>
        <v>0</v>
      </c>
      <c r="V31" s="14">
        <f t="shared" si="4"/>
        <v>0</v>
      </c>
      <c r="W31" s="14">
        <f t="shared" si="4"/>
        <v>0</v>
      </c>
      <c r="X31" s="14">
        <f t="shared" si="4"/>
        <v>0</v>
      </c>
      <c r="Y31" s="14">
        <f t="shared" si="4"/>
        <v>0</v>
      </c>
      <c r="Z31" s="14">
        <f t="shared" si="4"/>
        <v>0</v>
      </c>
      <c r="AA31" s="14">
        <f t="shared" si="4"/>
        <v>0</v>
      </c>
      <c r="AB31" s="14">
        <f t="shared" si="4"/>
        <v>0</v>
      </c>
      <c r="AC31" s="14">
        <f t="shared" si="4"/>
        <v>0</v>
      </c>
      <c r="AD31" s="14">
        <f t="shared" si="4"/>
        <v>0</v>
      </c>
      <c r="AE31" s="14">
        <f t="shared" si="4"/>
        <v>0</v>
      </c>
      <c r="AF31" s="14">
        <f t="shared" si="4"/>
        <v>0</v>
      </c>
      <c r="AG31" s="14">
        <f t="shared" si="4"/>
        <v>0</v>
      </c>
      <c r="AH31" s="14">
        <f t="shared" si="4"/>
        <v>0</v>
      </c>
    </row>
    <row r="32" spans="2:35">
      <c r="B32" s="79" t="s">
        <v>16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1"/>
    </row>
    <row r="33" spans="2:36">
      <c r="B33" s="66" t="s">
        <v>17</v>
      </c>
      <c r="C33" s="6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3"/>
      <c r="AI33" t="s">
        <v>34</v>
      </c>
    </row>
    <row r="34" spans="2:36" s="39" customFormat="1">
      <c r="B34" s="62" t="s">
        <v>18</v>
      </c>
      <c r="C34" s="63"/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37">
        <f>SUM(D34:AH34)</f>
        <v>0</v>
      </c>
      <c r="AJ34" s="38" t="str">
        <f>B34</f>
        <v>CLOTHES</v>
      </c>
    </row>
    <row r="35" spans="2:36">
      <c r="B35" s="64" t="s">
        <v>19</v>
      </c>
      <c r="C35" s="65"/>
      <c r="D35" s="47">
        <v>0</v>
      </c>
      <c r="E35" s="47">
        <f>19.49+8.92</f>
        <v>28.409999999999997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0</v>
      </c>
      <c r="AI35" s="32">
        <f t="shared" ref="AI35:AI48" si="5">SUM(D35:AH35)</f>
        <v>28.409999999999997</v>
      </c>
      <c r="AJ35" s="33" t="str">
        <f t="shared" ref="AJ35:AJ48" si="6">B35</f>
        <v>EATING OUT</v>
      </c>
    </row>
    <row r="36" spans="2:36" s="39" customFormat="1">
      <c r="B36" s="62" t="s">
        <v>20</v>
      </c>
      <c r="C36" s="63"/>
      <c r="D36" s="47">
        <v>0</v>
      </c>
      <c r="E36" s="47">
        <v>0</v>
      </c>
      <c r="F36" s="47">
        <v>45.08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0</v>
      </c>
      <c r="AI36" s="37">
        <f t="shared" si="5"/>
        <v>45.08</v>
      </c>
      <c r="AJ36" s="38" t="str">
        <f t="shared" si="6"/>
        <v>GROCERIES</v>
      </c>
    </row>
    <row r="37" spans="2:36">
      <c r="B37" s="64" t="s">
        <v>21</v>
      </c>
      <c r="C37" s="65"/>
      <c r="D37" s="47">
        <v>330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32">
        <f t="shared" si="5"/>
        <v>330</v>
      </c>
      <c r="AJ37" s="33" t="str">
        <f t="shared" si="6"/>
        <v>CAR</v>
      </c>
    </row>
    <row r="38" spans="2:36" s="39" customFormat="1">
      <c r="B38" s="62" t="s">
        <v>33</v>
      </c>
      <c r="C38" s="63"/>
      <c r="D38" s="47">
        <v>0</v>
      </c>
      <c r="E38" s="47">
        <v>4.99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0</v>
      </c>
      <c r="AI38" s="37">
        <f t="shared" si="5"/>
        <v>4.99</v>
      </c>
      <c r="AJ38" s="38" t="str">
        <f t="shared" si="6"/>
        <v>ENTERTAINMENT</v>
      </c>
    </row>
    <row r="39" spans="2:36">
      <c r="B39" s="64" t="s">
        <v>36</v>
      </c>
      <c r="C39" s="65"/>
      <c r="D39" s="47">
        <v>0</v>
      </c>
      <c r="E39" s="47">
        <v>0</v>
      </c>
      <c r="F39" s="47">
        <v>0</v>
      </c>
      <c r="G39" s="47">
        <f>60.67+34.22</f>
        <v>94.89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0</v>
      </c>
      <c r="AI39" s="32">
        <f t="shared" si="5"/>
        <v>94.89</v>
      </c>
      <c r="AJ39" s="33" t="str">
        <f t="shared" si="6"/>
        <v>BILLS</v>
      </c>
    </row>
    <row r="40" spans="2:36" s="39" customFormat="1">
      <c r="B40" s="62" t="s">
        <v>38</v>
      </c>
      <c r="C40" s="63"/>
      <c r="D40" s="47">
        <v>0</v>
      </c>
      <c r="E40" s="47">
        <v>0</v>
      </c>
      <c r="F40" s="47">
        <f>8.59</f>
        <v>8.59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37">
        <f t="shared" si="5"/>
        <v>8.59</v>
      </c>
      <c r="AJ40" s="38" t="str">
        <f t="shared" si="6"/>
        <v>ELECTRONICS</v>
      </c>
    </row>
    <row r="41" spans="2:36">
      <c r="B41" s="64" t="s">
        <v>39</v>
      </c>
      <c r="C41" s="65"/>
      <c r="D41" s="47">
        <v>0</v>
      </c>
      <c r="E41" s="47">
        <v>0</v>
      </c>
      <c r="F41" s="47">
        <f>162.38+54.11</f>
        <v>216.49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32">
        <f t="shared" si="5"/>
        <v>216.49</v>
      </c>
      <c r="AJ41" s="33" t="str">
        <f t="shared" si="6"/>
        <v>FITNESS</v>
      </c>
    </row>
    <row r="42" spans="2:36" s="39" customFormat="1">
      <c r="B42" s="62" t="s">
        <v>40</v>
      </c>
      <c r="C42" s="63"/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37">
        <f t="shared" si="5"/>
        <v>0</v>
      </c>
      <c r="AJ42" s="38" t="str">
        <f t="shared" si="6"/>
        <v>SUBSCRIPTIONS</v>
      </c>
    </row>
    <row r="43" spans="2:36">
      <c r="B43" s="64" t="s">
        <v>41</v>
      </c>
      <c r="C43" s="65"/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32">
        <f t="shared" si="5"/>
        <v>0</v>
      </c>
      <c r="AJ43" s="33" t="str">
        <f t="shared" si="6"/>
        <v>HEALTH</v>
      </c>
    </row>
    <row r="44" spans="2:36" s="39" customFormat="1">
      <c r="B44" s="62" t="s">
        <v>42</v>
      </c>
      <c r="C44" s="63"/>
      <c r="D44" s="47">
        <v>320</v>
      </c>
      <c r="E44" s="47">
        <v>1122.3699999999999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7">
        <v>0</v>
      </c>
      <c r="AI44" s="37">
        <f t="shared" si="5"/>
        <v>1442.37</v>
      </c>
      <c r="AJ44" s="38" t="str">
        <f t="shared" si="6"/>
        <v>RENT</v>
      </c>
    </row>
    <row r="45" spans="2:36">
      <c r="B45" s="64" t="s">
        <v>35</v>
      </c>
      <c r="C45" s="65"/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32">
        <f t="shared" si="5"/>
        <v>0</v>
      </c>
      <c r="AJ45" s="33" t="str">
        <f t="shared" si="6"/>
        <v>-</v>
      </c>
    </row>
    <row r="46" spans="2:36" s="39" customFormat="1">
      <c r="B46" s="62" t="s">
        <v>35</v>
      </c>
      <c r="C46" s="63"/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7">
        <v>0</v>
      </c>
      <c r="AI46" s="37">
        <f t="shared" si="5"/>
        <v>0</v>
      </c>
      <c r="AJ46" s="38" t="str">
        <f t="shared" si="6"/>
        <v>-</v>
      </c>
    </row>
    <row r="47" spans="2:36">
      <c r="B47" s="64" t="s">
        <v>35</v>
      </c>
      <c r="C47" s="65"/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32">
        <f t="shared" si="5"/>
        <v>0</v>
      </c>
      <c r="AJ47" s="33" t="str">
        <f t="shared" si="6"/>
        <v>-</v>
      </c>
    </row>
    <row r="48" spans="2:36" s="39" customFormat="1">
      <c r="B48" s="62" t="s">
        <v>35</v>
      </c>
      <c r="C48" s="63"/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37">
        <f t="shared" si="5"/>
        <v>0</v>
      </c>
      <c r="AJ48" s="38" t="str">
        <f t="shared" si="6"/>
        <v>-</v>
      </c>
    </row>
    <row r="49" spans="2:34">
      <c r="B49" s="66" t="s">
        <v>22</v>
      </c>
      <c r="C49" s="6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3"/>
    </row>
    <row r="50" spans="2:34" ht="15" thickBot="1">
      <c r="B50" s="68"/>
      <c r="C50" s="69"/>
      <c r="D50" s="10">
        <f>SUM(D34:D48)</f>
        <v>650</v>
      </c>
      <c r="E50" s="10">
        <f t="shared" ref="E50:AH50" si="7">SUM(E34:E48)</f>
        <v>1155.77</v>
      </c>
      <c r="F50" s="10">
        <f t="shared" si="7"/>
        <v>270.16000000000003</v>
      </c>
      <c r="G50" s="10">
        <f t="shared" si="7"/>
        <v>94.89</v>
      </c>
      <c r="H50" s="10">
        <f t="shared" si="7"/>
        <v>0</v>
      </c>
      <c r="I50" s="10">
        <f t="shared" si="7"/>
        <v>0</v>
      </c>
      <c r="J50" s="10">
        <f t="shared" si="7"/>
        <v>0</v>
      </c>
      <c r="K50" s="10">
        <f t="shared" si="7"/>
        <v>0</v>
      </c>
      <c r="L50" s="10">
        <f t="shared" si="7"/>
        <v>0</v>
      </c>
      <c r="M50" s="10">
        <f t="shared" si="7"/>
        <v>0</v>
      </c>
      <c r="N50" s="10">
        <f t="shared" si="7"/>
        <v>0</v>
      </c>
      <c r="O50" s="10">
        <f t="shared" si="7"/>
        <v>0</v>
      </c>
      <c r="P50" s="10">
        <f t="shared" si="7"/>
        <v>0</v>
      </c>
      <c r="Q50" s="10">
        <f t="shared" si="7"/>
        <v>0</v>
      </c>
      <c r="R50" s="10">
        <f t="shared" si="7"/>
        <v>0</v>
      </c>
      <c r="S50" s="10">
        <f t="shared" si="7"/>
        <v>0</v>
      </c>
      <c r="T50" s="10">
        <f t="shared" si="7"/>
        <v>0</v>
      </c>
      <c r="U50" s="10">
        <f t="shared" si="7"/>
        <v>0</v>
      </c>
      <c r="V50" s="10">
        <f t="shared" si="7"/>
        <v>0</v>
      </c>
      <c r="W50" s="10">
        <f t="shared" si="7"/>
        <v>0</v>
      </c>
      <c r="X50" s="10">
        <f t="shared" si="7"/>
        <v>0</v>
      </c>
      <c r="Y50" s="10">
        <f t="shared" si="7"/>
        <v>0</v>
      </c>
      <c r="Z50" s="10">
        <f t="shared" si="7"/>
        <v>0</v>
      </c>
      <c r="AA50" s="10">
        <f t="shared" si="7"/>
        <v>0</v>
      </c>
      <c r="AB50" s="10">
        <f t="shared" si="7"/>
        <v>0</v>
      </c>
      <c r="AC50" s="10">
        <f t="shared" si="7"/>
        <v>0</v>
      </c>
      <c r="AD50" s="10">
        <f t="shared" si="7"/>
        <v>0</v>
      </c>
      <c r="AE50" s="10">
        <f t="shared" si="7"/>
        <v>0</v>
      </c>
      <c r="AF50" s="10">
        <f t="shared" si="7"/>
        <v>0</v>
      </c>
      <c r="AG50" s="10">
        <f t="shared" si="7"/>
        <v>0</v>
      </c>
      <c r="AH50" s="11">
        <f t="shared" si="7"/>
        <v>0</v>
      </c>
    </row>
    <row r="51" spans="2:34">
      <c r="D51" s="8"/>
    </row>
    <row r="53" spans="2:34">
      <c r="B53" s="94" t="s">
        <v>49</v>
      </c>
      <c r="C53" s="94"/>
      <c r="D53" s="46">
        <f>D23</f>
        <v>42552</v>
      </c>
      <c r="E53" s="46">
        <f t="shared" ref="E53:AH53" si="8">E23</f>
        <v>42553</v>
      </c>
      <c r="F53" s="46">
        <f t="shared" si="8"/>
        <v>42554</v>
      </c>
      <c r="G53" s="46">
        <f t="shared" si="8"/>
        <v>42555</v>
      </c>
      <c r="H53" s="46">
        <f t="shared" si="8"/>
        <v>42556</v>
      </c>
      <c r="I53" s="46">
        <f t="shared" si="8"/>
        <v>42557</v>
      </c>
      <c r="J53" s="46">
        <f t="shared" si="8"/>
        <v>42558</v>
      </c>
      <c r="K53" s="46">
        <f t="shared" si="8"/>
        <v>42559</v>
      </c>
      <c r="L53" s="46">
        <f t="shared" si="8"/>
        <v>42560</v>
      </c>
      <c r="M53" s="46">
        <f t="shared" si="8"/>
        <v>42561</v>
      </c>
      <c r="N53" s="46">
        <f t="shared" si="8"/>
        <v>42562</v>
      </c>
      <c r="O53" s="46">
        <f t="shared" si="8"/>
        <v>42563</v>
      </c>
      <c r="P53" s="46">
        <f t="shared" si="8"/>
        <v>42564</v>
      </c>
      <c r="Q53" s="46">
        <f t="shared" si="8"/>
        <v>42565</v>
      </c>
      <c r="R53" s="46">
        <f t="shared" si="8"/>
        <v>42566</v>
      </c>
      <c r="S53" s="46">
        <f t="shared" si="8"/>
        <v>42567</v>
      </c>
      <c r="T53" s="46">
        <f t="shared" si="8"/>
        <v>42568</v>
      </c>
      <c r="U53" s="46">
        <f t="shared" si="8"/>
        <v>42569</v>
      </c>
      <c r="V53" s="46">
        <f t="shared" si="8"/>
        <v>42570</v>
      </c>
      <c r="W53" s="46">
        <f t="shared" si="8"/>
        <v>42571</v>
      </c>
      <c r="X53" s="46">
        <f t="shared" si="8"/>
        <v>42572</v>
      </c>
      <c r="Y53" s="46">
        <f t="shared" si="8"/>
        <v>42573</v>
      </c>
      <c r="Z53" s="46">
        <f t="shared" si="8"/>
        <v>42574</v>
      </c>
      <c r="AA53" s="46">
        <f t="shared" si="8"/>
        <v>42575</v>
      </c>
      <c r="AB53" s="46">
        <f t="shared" si="8"/>
        <v>42576</v>
      </c>
      <c r="AC53" s="46">
        <f t="shared" si="8"/>
        <v>42577</v>
      </c>
      <c r="AD53" s="46">
        <f t="shared" si="8"/>
        <v>42578</v>
      </c>
      <c r="AE53" s="46">
        <f t="shared" si="8"/>
        <v>42579</v>
      </c>
      <c r="AF53" s="46">
        <f t="shared" si="8"/>
        <v>42580</v>
      </c>
      <c r="AG53" s="46">
        <f t="shared" si="8"/>
        <v>42581</v>
      </c>
      <c r="AH53" s="46">
        <f t="shared" si="8"/>
        <v>42582</v>
      </c>
    </row>
    <row r="54" spans="2:34">
      <c r="B54" s="92" t="s">
        <v>50</v>
      </c>
      <c r="C54" s="92"/>
      <c r="D54" s="45">
        <v>573.96</v>
      </c>
      <c r="E54" s="45">
        <f>D54</f>
        <v>573.96</v>
      </c>
      <c r="F54" s="45">
        <f t="shared" ref="F54:AH54" si="9">E54</f>
        <v>573.96</v>
      </c>
      <c r="G54" s="45">
        <f t="shared" si="9"/>
        <v>573.96</v>
      </c>
      <c r="H54" s="45">
        <f t="shared" si="9"/>
        <v>573.96</v>
      </c>
      <c r="I54" s="45">
        <f t="shared" si="9"/>
        <v>573.96</v>
      </c>
      <c r="J54" s="45">
        <f t="shared" si="9"/>
        <v>573.96</v>
      </c>
      <c r="K54" s="45">
        <f t="shared" si="9"/>
        <v>573.96</v>
      </c>
      <c r="L54" s="45">
        <f t="shared" si="9"/>
        <v>573.96</v>
      </c>
      <c r="M54" s="45">
        <f t="shared" si="9"/>
        <v>573.96</v>
      </c>
      <c r="N54" s="45">
        <f t="shared" si="9"/>
        <v>573.96</v>
      </c>
      <c r="O54" s="45">
        <f t="shared" si="9"/>
        <v>573.96</v>
      </c>
      <c r="P54" s="45">
        <f t="shared" si="9"/>
        <v>573.96</v>
      </c>
      <c r="Q54" s="45">
        <f t="shared" si="9"/>
        <v>573.96</v>
      </c>
      <c r="R54" s="45">
        <f t="shared" si="9"/>
        <v>573.96</v>
      </c>
      <c r="S54" s="45">
        <f t="shared" si="9"/>
        <v>573.96</v>
      </c>
      <c r="T54" s="45">
        <f t="shared" si="9"/>
        <v>573.96</v>
      </c>
      <c r="U54" s="45">
        <f t="shared" si="9"/>
        <v>573.96</v>
      </c>
      <c r="V54" s="45">
        <f t="shared" si="9"/>
        <v>573.96</v>
      </c>
      <c r="W54" s="45">
        <f t="shared" si="9"/>
        <v>573.96</v>
      </c>
      <c r="X54" s="45">
        <f t="shared" si="9"/>
        <v>573.96</v>
      </c>
      <c r="Y54" s="45">
        <f t="shared" si="9"/>
        <v>573.96</v>
      </c>
      <c r="Z54" s="45">
        <f t="shared" si="9"/>
        <v>573.96</v>
      </c>
      <c r="AA54" s="45">
        <f t="shared" si="9"/>
        <v>573.96</v>
      </c>
      <c r="AB54" s="45">
        <f t="shared" si="9"/>
        <v>573.96</v>
      </c>
      <c r="AC54" s="45">
        <f t="shared" si="9"/>
        <v>573.96</v>
      </c>
      <c r="AD54" s="45">
        <f t="shared" si="9"/>
        <v>573.96</v>
      </c>
      <c r="AE54" s="45">
        <f t="shared" si="9"/>
        <v>573.96</v>
      </c>
      <c r="AF54" s="45">
        <f t="shared" si="9"/>
        <v>573.96</v>
      </c>
      <c r="AG54" s="45">
        <f t="shared" si="9"/>
        <v>573.96</v>
      </c>
      <c r="AH54" s="45">
        <f t="shared" si="9"/>
        <v>573.96</v>
      </c>
    </row>
    <row r="55" spans="2:34">
      <c r="B55" s="93" t="s">
        <v>13</v>
      </c>
      <c r="C55" s="93"/>
      <c r="D55" s="45">
        <v>303.33</v>
      </c>
      <c r="E55" s="45">
        <f>D55</f>
        <v>303.33</v>
      </c>
      <c r="F55" s="45">
        <f t="shared" ref="F55:AH55" si="10">E55</f>
        <v>303.33</v>
      </c>
      <c r="G55" s="45">
        <f t="shared" si="10"/>
        <v>303.33</v>
      </c>
      <c r="H55" s="45">
        <f t="shared" si="10"/>
        <v>303.33</v>
      </c>
      <c r="I55" s="45">
        <f t="shared" si="10"/>
        <v>303.33</v>
      </c>
      <c r="J55" s="45">
        <f t="shared" si="10"/>
        <v>303.33</v>
      </c>
      <c r="K55" s="45">
        <f t="shared" si="10"/>
        <v>303.33</v>
      </c>
      <c r="L55" s="45">
        <f t="shared" si="10"/>
        <v>303.33</v>
      </c>
      <c r="M55" s="45">
        <f t="shared" si="10"/>
        <v>303.33</v>
      </c>
      <c r="N55" s="45">
        <f t="shared" si="10"/>
        <v>303.33</v>
      </c>
      <c r="O55" s="45">
        <f t="shared" si="10"/>
        <v>303.33</v>
      </c>
      <c r="P55" s="45">
        <f t="shared" si="10"/>
        <v>303.33</v>
      </c>
      <c r="Q55" s="45">
        <f t="shared" si="10"/>
        <v>303.33</v>
      </c>
      <c r="R55" s="45">
        <f t="shared" si="10"/>
        <v>303.33</v>
      </c>
      <c r="S55" s="45">
        <f t="shared" si="10"/>
        <v>303.33</v>
      </c>
      <c r="T55" s="45">
        <f t="shared" si="10"/>
        <v>303.33</v>
      </c>
      <c r="U55" s="45">
        <f t="shared" si="10"/>
        <v>303.33</v>
      </c>
      <c r="V55" s="45">
        <f t="shared" si="10"/>
        <v>303.33</v>
      </c>
      <c r="W55" s="45">
        <f t="shared" si="10"/>
        <v>303.33</v>
      </c>
      <c r="X55" s="45">
        <f t="shared" si="10"/>
        <v>303.33</v>
      </c>
      <c r="Y55" s="45">
        <f t="shared" si="10"/>
        <v>303.33</v>
      </c>
      <c r="Z55" s="45">
        <f t="shared" si="10"/>
        <v>303.33</v>
      </c>
      <c r="AA55" s="45">
        <f t="shared" si="10"/>
        <v>303.33</v>
      </c>
      <c r="AB55" s="45">
        <f t="shared" si="10"/>
        <v>303.33</v>
      </c>
      <c r="AC55" s="45">
        <f t="shared" si="10"/>
        <v>303.33</v>
      </c>
      <c r="AD55" s="45">
        <f t="shared" si="10"/>
        <v>303.33</v>
      </c>
      <c r="AE55" s="45">
        <f t="shared" si="10"/>
        <v>303.33</v>
      </c>
      <c r="AF55" s="45">
        <f t="shared" si="10"/>
        <v>303.33</v>
      </c>
      <c r="AG55" s="45">
        <f t="shared" si="10"/>
        <v>303.33</v>
      </c>
      <c r="AH55" s="45">
        <f t="shared" si="10"/>
        <v>303.33</v>
      </c>
    </row>
  </sheetData>
  <mergeCells count="34">
    <mergeCell ref="B50:C50"/>
    <mergeCell ref="B54:C54"/>
    <mergeCell ref="B55:C55"/>
    <mergeCell ref="B53:C53"/>
    <mergeCell ref="B44:C44"/>
    <mergeCell ref="B45:C45"/>
    <mergeCell ref="B46:C46"/>
    <mergeCell ref="B47:C47"/>
    <mergeCell ref="B48:C48"/>
    <mergeCell ref="B49:C49"/>
    <mergeCell ref="B43:C43"/>
    <mergeCell ref="B32:AH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31:C31"/>
    <mergeCell ref="B1:C1"/>
    <mergeCell ref="B6:D6"/>
    <mergeCell ref="F6:H6"/>
    <mergeCell ref="B23:C23"/>
    <mergeCell ref="B24:C24"/>
    <mergeCell ref="B25:C25"/>
    <mergeCell ref="B26:C26"/>
    <mergeCell ref="B27:C27"/>
    <mergeCell ref="B28:C28"/>
    <mergeCell ref="B29:C29"/>
    <mergeCell ref="B30:C30"/>
  </mergeCells>
  <conditionalFormatting sqref="D30:AH30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D31:AH3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7" operator="lessThan">
      <formula>0</formula>
    </cfRule>
    <cfRule type="cellIs" dxfId="24" priority="8" operator="greaterThanOrEqual">
      <formula>0</formula>
    </cfRule>
  </conditionalFormatting>
  <conditionalFormatting sqref="H9">
    <cfRule type="cellIs" dxfId="23" priority="5" operator="lessThan">
      <formula>0</formula>
    </cfRule>
    <cfRule type="cellIs" dxfId="22" priority="6" operator="greaterThanOrEqual">
      <formula>0</formula>
    </cfRule>
  </conditionalFormatting>
  <conditionalFormatting sqref="D50:AH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21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6"/>
  <sheetViews>
    <sheetView tabSelected="1" topLeftCell="A9" zoomScale="38" zoomScaleNormal="70" workbookViewId="0">
      <selection activeCell="K52" sqref="K52"/>
    </sheetView>
  </sheetViews>
  <sheetFormatPr defaultRowHeight="14.5"/>
  <cols>
    <col min="1" max="34" width="11.7265625" customWidth="1"/>
    <col min="35" max="35" width="16.453125" bestFit="1" customWidth="1"/>
    <col min="36" max="36" width="16.1796875" bestFit="1" customWidth="1"/>
  </cols>
  <sheetData>
    <row r="1" spans="2:33">
      <c r="B1" s="70">
        <v>42386</v>
      </c>
      <c r="C1" s="70"/>
      <c r="D1" s="30"/>
      <c r="E1" s="31" t="s">
        <v>25</v>
      </c>
      <c r="F1" s="30"/>
      <c r="I1" s="34"/>
      <c r="J1" t="s">
        <v>26</v>
      </c>
    </row>
    <row r="2" spans="2:33">
      <c r="I2" s="34"/>
      <c r="J2" t="s">
        <v>27</v>
      </c>
    </row>
    <row r="3" spans="2:33">
      <c r="I3" s="34"/>
      <c r="J3" t="s">
        <v>28</v>
      </c>
    </row>
    <row r="4" spans="2:33">
      <c r="I4" s="34" t="s">
        <v>37</v>
      </c>
      <c r="J4" s="60" t="s">
        <v>29</v>
      </c>
    </row>
    <row r="5" spans="2:33" ht="15" thickBot="1">
      <c r="I5" s="34"/>
      <c r="J5" t="s">
        <v>30</v>
      </c>
    </row>
    <row r="6" spans="2:33">
      <c r="B6" s="82" t="s">
        <v>0</v>
      </c>
      <c r="C6" s="83"/>
      <c r="D6" s="84"/>
      <c r="F6" s="85" t="s">
        <v>6</v>
      </c>
      <c r="G6" s="86"/>
      <c r="H6" s="87"/>
      <c r="I6" s="34" t="s">
        <v>37</v>
      </c>
      <c r="J6" s="60" t="s">
        <v>31</v>
      </c>
    </row>
    <row r="7" spans="2:33">
      <c r="B7" s="16" t="s">
        <v>2</v>
      </c>
      <c r="C7" s="8"/>
      <c r="D7" s="17">
        <v>0</v>
      </c>
      <c r="F7" s="21" t="s">
        <v>7</v>
      </c>
      <c r="G7" s="22"/>
      <c r="H7" s="29">
        <f>D12</f>
        <v>0</v>
      </c>
    </row>
    <row r="8" spans="2:33">
      <c r="B8" s="16" t="s">
        <v>3</v>
      </c>
      <c r="C8" s="8"/>
      <c r="D8" s="17">
        <v>0</v>
      </c>
      <c r="F8" s="21" t="s">
        <v>8</v>
      </c>
      <c r="G8" s="22"/>
      <c r="H8" s="23">
        <f>SUM(D51:AH51)</f>
        <v>0</v>
      </c>
    </row>
    <row r="9" spans="2:33" ht="15" thickBot="1">
      <c r="B9" s="16" t="s">
        <v>4</v>
      </c>
      <c r="C9" s="8"/>
      <c r="D9" s="17">
        <v>0</v>
      </c>
      <c r="F9" s="24" t="s">
        <v>9</v>
      </c>
      <c r="G9" s="25"/>
      <c r="H9" s="26">
        <f>-1*H8+H7</f>
        <v>0</v>
      </c>
    </row>
    <row r="10" spans="2:33">
      <c r="B10" s="16" t="s">
        <v>5</v>
      </c>
      <c r="C10" s="8"/>
      <c r="D10" s="17">
        <v>0</v>
      </c>
    </row>
    <row r="11" spans="2:33">
      <c r="B11" s="16" t="s">
        <v>10</v>
      </c>
      <c r="C11" s="8"/>
      <c r="D11" s="17">
        <v>0</v>
      </c>
    </row>
    <row r="12" spans="2:33" ht="15" thickBot="1">
      <c r="B12" s="18" t="s">
        <v>1</v>
      </c>
      <c r="C12" s="19"/>
      <c r="D12" s="20">
        <f>SUM(D7:D11)</f>
        <v>0</v>
      </c>
    </row>
    <row r="16" spans="2:33">
      <c r="AF16" s="8"/>
      <c r="AG16" s="61"/>
    </row>
    <row r="22" spans="2:35" ht="15" thickBot="1"/>
    <row r="23" spans="2:35">
      <c r="B23" s="88" t="s">
        <v>32</v>
      </c>
      <c r="C23" s="98"/>
      <c r="D23" s="55">
        <v>42826</v>
      </c>
      <c r="E23" s="55">
        <v>42827</v>
      </c>
      <c r="F23" s="55">
        <v>42828</v>
      </c>
      <c r="G23" s="55">
        <v>42829</v>
      </c>
      <c r="H23" s="55">
        <v>42830</v>
      </c>
      <c r="I23" s="55">
        <v>42831</v>
      </c>
      <c r="J23" s="55">
        <v>42832</v>
      </c>
      <c r="K23" s="55">
        <v>42833</v>
      </c>
      <c r="L23" s="55">
        <v>42834</v>
      </c>
      <c r="M23" s="55">
        <v>42835</v>
      </c>
      <c r="N23" s="55">
        <v>42836</v>
      </c>
      <c r="O23" s="55">
        <v>42837</v>
      </c>
      <c r="P23" s="55">
        <v>42838</v>
      </c>
      <c r="Q23" s="55">
        <v>42839</v>
      </c>
      <c r="R23" s="55">
        <v>42840</v>
      </c>
      <c r="S23" s="55">
        <v>42841</v>
      </c>
      <c r="T23" s="55">
        <v>42842</v>
      </c>
      <c r="U23" s="55">
        <v>42843</v>
      </c>
      <c r="V23" s="55">
        <v>42844</v>
      </c>
      <c r="W23" s="55">
        <v>42845</v>
      </c>
      <c r="X23" s="55">
        <v>42846</v>
      </c>
      <c r="Y23" s="55">
        <v>42847</v>
      </c>
      <c r="Z23" s="55">
        <v>42848</v>
      </c>
      <c r="AA23" s="55">
        <v>42849</v>
      </c>
      <c r="AB23" s="55">
        <v>42850</v>
      </c>
      <c r="AC23" s="55">
        <v>42851</v>
      </c>
      <c r="AD23" s="55">
        <v>42852</v>
      </c>
      <c r="AE23" s="55">
        <v>42853</v>
      </c>
      <c r="AF23" s="55">
        <v>42854</v>
      </c>
      <c r="AG23" s="55">
        <v>42855</v>
      </c>
      <c r="AH23" s="55">
        <v>42856</v>
      </c>
    </row>
    <row r="24" spans="2:35" s="1" customFormat="1">
      <c r="B24" s="100" t="s">
        <v>24</v>
      </c>
      <c r="C24" s="100"/>
      <c r="D24" s="56">
        <v>0</v>
      </c>
      <c r="E24" s="56">
        <f t="shared" ref="E24:E28" si="0">D24</f>
        <v>0</v>
      </c>
      <c r="F24" s="56">
        <f t="shared" ref="F24:AH28" si="1">E24</f>
        <v>0</v>
      </c>
      <c r="G24" s="56">
        <f t="shared" si="1"/>
        <v>0</v>
      </c>
      <c r="H24" s="56">
        <f t="shared" si="1"/>
        <v>0</v>
      </c>
      <c r="I24" s="56">
        <f t="shared" si="1"/>
        <v>0</v>
      </c>
      <c r="J24" s="56">
        <f t="shared" si="1"/>
        <v>0</v>
      </c>
      <c r="K24" s="56">
        <f t="shared" si="1"/>
        <v>0</v>
      </c>
      <c r="L24" s="56">
        <f t="shared" si="1"/>
        <v>0</v>
      </c>
      <c r="M24" s="56">
        <f t="shared" si="1"/>
        <v>0</v>
      </c>
      <c r="N24" s="56">
        <f t="shared" si="1"/>
        <v>0</v>
      </c>
      <c r="O24" s="56">
        <f t="shared" si="1"/>
        <v>0</v>
      </c>
      <c r="P24" s="56">
        <f t="shared" si="1"/>
        <v>0</v>
      </c>
      <c r="Q24" s="56">
        <f t="shared" si="1"/>
        <v>0</v>
      </c>
      <c r="R24" s="56">
        <f t="shared" si="1"/>
        <v>0</v>
      </c>
      <c r="S24" s="56">
        <f t="shared" si="1"/>
        <v>0</v>
      </c>
      <c r="T24" s="56">
        <f t="shared" si="1"/>
        <v>0</v>
      </c>
      <c r="U24" s="56">
        <f t="shared" si="1"/>
        <v>0</v>
      </c>
      <c r="V24" s="56">
        <f t="shared" si="1"/>
        <v>0</v>
      </c>
      <c r="W24" s="56">
        <f t="shared" si="1"/>
        <v>0</v>
      </c>
      <c r="X24" s="56">
        <f t="shared" si="1"/>
        <v>0</v>
      </c>
      <c r="Y24" s="56">
        <f t="shared" si="1"/>
        <v>0</v>
      </c>
      <c r="Z24" s="56">
        <f t="shared" si="1"/>
        <v>0</v>
      </c>
      <c r="AA24" s="56">
        <f t="shared" si="1"/>
        <v>0</v>
      </c>
      <c r="AB24" s="56">
        <f t="shared" si="1"/>
        <v>0</v>
      </c>
      <c r="AC24" s="56">
        <f t="shared" si="1"/>
        <v>0</v>
      </c>
      <c r="AD24" s="56">
        <f t="shared" si="1"/>
        <v>0</v>
      </c>
      <c r="AE24" s="56">
        <f t="shared" si="1"/>
        <v>0</v>
      </c>
      <c r="AF24" s="56">
        <f t="shared" si="1"/>
        <v>0</v>
      </c>
      <c r="AG24" s="56">
        <f t="shared" si="1"/>
        <v>0</v>
      </c>
      <c r="AH24" s="56">
        <f t="shared" si="1"/>
        <v>0</v>
      </c>
      <c r="AI24" s="3"/>
    </row>
    <row r="25" spans="2:35" s="1" customFormat="1">
      <c r="B25" s="100" t="s">
        <v>12</v>
      </c>
      <c r="C25" s="100"/>
      <c r="D25" s="56">
        <v>0</v>
      </c>
      <c r="E25" s="56">
        <f t="shared" si="0"/>
        <v>0</v>
      </c>
      <c r="F25" s="56">
        <f t="shared" si="1"/>
        <v>0</v>
      </c>
      <c r="G25" s="56">
        <f t="shared" si="1"/>
        <v>0</v>
      </c>
      <c r="H25" s="56">
        <f t="shared" si="1"/>
        <v>0</v>
      </c>
      <c r="I25" s="56">
        <f t="shared" si="1"/>
        <v>0</v>
      </c>
      <c r="J25" s="56">
        <f t="shared" si="1"/>
        <v>0</v>
      </c>
      <c r="K25" s="56">
        <f t="shared" si="1"/>
        <v>0</v>
      </c>
      <c r="L25" s="56">
        <f t="shared" si="1"/>
        <v>0</v>
      </c>
      <c r="M25" s="56">
        <f t="shared" si="1"/>
        <v>0</v>
      </c>
      <c r="N25" s="56">
        <f t="shared" si="1"/>
        <v>0</v>
      </c>
      <c r="O25" s="56">
        <f t="shared" si="1"/>
        <v>0</v>
      </c>
      <c r="P25" s="56">
        <f t="shared" si="1"/>
        <v>0</v>
      </c>
      <c r="Q25" s="56">
        <f t="shared" si="1"/>
        <v>0</v>
      </c>
      <c r="R25" s="56">
        <f t="shared" si="1"/>
        <v>0</v>
      </c>
      <c r="S25" s="56">
        <f t="shared" si="1"/>
        <v>0</v>
      </c>
      <c r="T25" s="56">
        <f t="shared" si="1"/>
        <v>0</v>
      </c>
      <c r="U25" s="56">
        <f t="shared" si="1"/>
        <v>0</v>
      </c>
      <c r="V25" s="56">
        <f t="shared" si="1"/>
        <v>0</v>
      </c>
      <c r="W25" s="56">
        <f t="shared" si="1"/>
        <v>0</v>
      </c>
      <c r="X25" s="56">
        <f t="shared" si="1"/>
        <v>0</v>
      </c>
      <c r="Y25" s="56">
        <f t="shared" si="1"/>
        <v>0</v>
      </c>
      <c r="Z25" s="56">
        <f t="shared" si="1"/>
        <v>0</v>
      </c>
      <c r="AA25" s="56">
        <f t="shared" si="1"/>
        <v>0</v>
      </c>
      <c r="AB25" s="56">
        <f t="shared" si="1"/>
        <v>0</v>
      </c>
      <c r="AC25" s="56">
        <f t="shared" si="1"/>
        <v>0</v>
      </c>
      <c r="AD25" s="56">
        <f t="shared" si="1"/>
        <v>0</v>
      </c>
      <c r="AE25" s="56">
        <f t="shared" si="1"/>
        <v>0</v>
      </c>
      <c r="AF25" s="56">
        <f t="shared" si="1"/>
        <v>0</v>
      </c>
      <c r="AG25" s="56">
        <f t="shared" si="1"/>
        <v>0</v>
      </c>
      <c r="AH25" s="56">
        <f t="shared" si="1"/>
        <v>0</v>
      </c>
      <c r="AI25" s="3"/>
    </row>
    <row r="26" spans="2:35" s="2" customFormat="1">
      <c r="B26" s="101" t="s">
        <v>15</v>
      </c>
      <c r="C26" s="101"/>
      <c r="D26" s="57">
        <v>0</v>
      </c>
      <c r="E26" s="57">
        <f t="shared" si="0"/>
        <v>0</v>
      </c>
      <c r="F26" s="57">
        <f t="shared" si="1"/>
        <v>0</v>
      </c>
      <c r="G26" s="57">
        <f t="shared" si="1"/>
        <v>0</v>
      </c>
      <c r="H26" s="57">
        <f t="shared" si="1"/>
        <v>0</v>
      </c>
      <c r="I26" s="57">
        <f t="shared" si="1"/>
        <v>0</v>
      </c>
      <c r="J26" s="57">
        <f t="shared" si="1"/>
        <v>0</v>
      </c>
      <c r="K26" s="57">
        <f t="shared" si="1"/>
        <v>0</v>
      </c>
      <c r="L26" s="57">
        <f t="shared" si="1"/>
        <v>0</v>
      </c>
      <c r="M26" s="57">
        <f t="shared" si="1"/>
        <v>0</v>
      </c>
      <c r="N26" s="57">
        <f t="shared" si="1"/>
        <v>0</v>
      </c>
      <c r="O26" s="57">
        <f t="shared" si="1"/>
        <v>0</v>
      </c>
      <c r="P26" s="57">
        <f t="shared" si="1"/>
        <v>0</v>
      </c>
      <c r="Q26" s="57">
        <f t="shared" si="1"/>
        <v>0</v>
      </c>
      <c r="R26" s="57">
        <f t="shared" si="1"/>
        <v>0</v>
      </c>
      <c r="S26" s="57">
        <f t="shared" si="1"/>
        <v>0</v>
      </c>
      <c r="T26" s="57">
        <f t="shared" si="1"/>
        <v>0</v>
      </c>
      <c r="U26" s="57">
        <f t="shared" si="1"/>
        <v>0</v>
      </c>
      <c r="V26" s="57">
        <f t="shared" si="1"/>
        <v>0</v>
      </c>
      <c r="W26" s="57">
        <f t="shared" si="1"/>
        <v>0</v>
      </c>
      <c r="X26" s="57">
        <f t="shared" si="1"/>
        <v>0</v>
      </c>
      <c r="Y26" s="57">
        <f t="shared" si="1"/>
        <v>0</v>
      </c>
      <c r="Z26" s="57">
        <f t="shared" si="1"/>
        <v>0</v>
      </c>
      <c r="AA26" s="57">
        <f t="shared" si="1"/>
        <v>0</v>
      </c>
      <c r="AB26" s="57">
        <f t="shared" si="1"/>
        <v>0</v>
      </c>
      <c r="AC26" s="57">
        <f t="shared" si="1"/>
        <v>0</v>
      </c>
      <c r="AD26" s="57">
        <f t="shared" si="1"/>
        <v>0</v>
      </c>
      <c r="AE26" s="57">
        <f t="shared" si="1"/>
        <v>0</v>
      </c>
      <c r="AF26" s="57">
        <f t="shared" si="1"/>
        <v>0</v>
      </c>
      <c r="AG26" s="57">
        <f t="shared" si="1"/>
        <v>0</v>
      </c>
      <c r="AH26" s="57">
        <f t="shared" si="1"/>
        <v>0</v>
      </c>
      <c r="AI26" s="4"/>
    </row>
    <row r="27" spans="2:35">
      <c r="B27" s="102" t="s">
        <v>14</v>
      </c>
      <c r="C27" s="102"/>
      <c r="D27" s="57">
        <v>0</v>
      </c>
      <c r="E27" s="57">
        <f t="shared" si="0"/>
        <v>0</v>
      </c>
      <c r="F27" s="57">
        <f t="shared" si="1"/>
        <v>0</v>
      </c>
      <c r="G27" s="57">
        <f t="shared" si="1"/>
        <v>0</v>
      </c>
      <c r="H27" s="57">
        <f t="shared" si="1"/>
        <v>0</v>
      </c>
      <c r="I27" s="57">
        <f t="shared" si="1"/>
        <v>0</v>
      </c>
      <c r="J27" s="57">
        <f t="shared" si="1"/>
        <v>0</v>
      </c>
      <c r="K27" s="57">
        <f t="shared" si="1"/>
        <v>0</v>
      </c>
      <c r="L27" s="57">
        <f t="shared" si="1"/>
        <v>0</v>
      </c>
      <c r="M27" s="57">
        <f t="shared" si="1"/>
        <v>0</v>
      </c>
      <c r="N27" s="57">
        <f t="shared" si="1"/>
        <v>0</v>
      </c>
      <c r="O27" s="57">
        <f t="shared" si="1"/>
        <v>0</v>
      </c>
      <c r="P27" s="57">
        <f t="shared" si="1"/>
        <v>0</v>
      </c>
      <c r="Q27" s="57">
        <f t="shared" si="1"/>
        <v>0</v>
      </c>
      <c r="R27" s="57">
        <f t="shared" si="1"/>
        <v>0</v>
      </c>
      <c r="S27" s="57">
        <f t="shared" si="1"/>
        <v>0</v>
      </c>
      <c r="T27" s="57">
        <f t="shared" si="1"/>
        <v>0</v>
      </c>
      <c r="U27" s="57">
        <f t="shared" si="1"/>
        <v>0</v>
      </c>
      <c r="V27" s="57">
        <f t="shared" si="1"/>
        <v>0</v>
      </c>
      <c r="W27" s="57">
        <f t="shared" si="1"/>
        <v>0</v>
      </c>
      <c r="X27" s="57">
        <f t="shared" si="1"/>
        <v>0</v>
      </c>
      <c r="Y27" s="57">
        <f t="shared" si="1"/>
        <v>0</v>
      </c>
      <c r="Z27" s="57">
        <f t="shared" si="1"/>
        <v>0</v>
      </c>
      <c r="AA27" s="57">
        <f t="shared" si="1"/>
        <v>0</v>
      </c>
      <c r="AB27" s="57">
        <f t="shared" si="1"/>
        <v>0</v>
      </c>
      <c r="AC27" s="57">
        <f t="shared" si="1"/>
        <v>0</v>
      </c>
      <c r="AD27" s="57">
        <f t="shared" si="1"/>
        <v>0</v>
      </c>
      <c r="AE27" s="57">
        <f t="shared" si="1"/>
        <v>0</v>
      </c>
      <c r="AF27" s="57">
        <f t="shared" si="1"/>
        <v>0</v>
      </c>
      <c r="AG27" s="57">
        <f t="shared" si="1"/>
        <v>0</v>
      </c>
      <c r="AH27" s="57">
        <f t="shared" si="1"/>
        <v>0</v>
      </c>
      <c r="AI27" s="5"/>
    </row>
    <row r="28" spans="2:35">
      <c r="B28" s="102"/>
      <c r="C28" s="102"/>
      <c r="D28" s="57">
        <v>0</v>
      </c>
      <c r="E28" s="57">
        <f t="shared" si="0"/>
        <v>0</v>
      </c>
      <c r="F28" s="57">
        <f t="shared" si="1"/>
        <v>0</v>
      </c>
      <c r="G28" s="57">
        <f t="shared" si="1"/>
        <v>0</v>
      </c>
      <c r="H28" s="57">
        <f t="shared" si="1"/>
        <v>0</v>
      </c>
      <c r="I28" s="57">
        <f t="shared" si="1"/>
        <v>0</v>
      </c>
      <c r="J28" s="57">
        <f t="shared" si="1"/>
        <v>0</v>
      </c>
      <c r="K28" s="57">
        <f t="shared" si="1"/>
        <v>0</v>
      </c>
      <c r="L28" s="57">
        <f t="shared" si="1"/>
        <v>0</v>
      </c>
      <c r="M28" s="57">
        <f t="shared" si="1"/>
        <v>0</v>
      </c>
      <c r="N28" s="57">
        <f t="shared" si="1"/>
        <v>0</v>
      </c>
      <c r="O28" s="57">
        <f t="shared" si="1"/>
        <v>0</v>
      </c>
      <c r="P28" s="57">
        <f t="shared" si="1"/>
        <v>0</v>
      </c>
      <c r="Q28" s="57">
        <f t="shared" si="1"/>
        <v>0</v>
      </c>
      <c r="R28" s="57">
        <f t="shared" si="1"/>
        <v>0</v>
      </c>
      <c r="S28" s="57">
        <f t="shared" si="1"/>
        <v>0</v>
      </c>
      <c r="T28" s="57">
        <f t="shared" si="1"/>
        <v>0</v>
      </c>
      <c r="U28" s="57">
        <f t="shared" si="1"/>
        <v>0</v>
      </c>
      <c r="V28" s="57">
        <f t="shared" si="1"/>
        <v>0</v>
      </c>
      <c r="W28" s="57">
        <f t="shared" si="1"/>
        <v>0</v>
      </c>
      <c r="X28" s="57">
        <f t="shared" si="1"/>
        <v>0</v>
      </c>
      <c r="Y28" s="57">
        <f t="shared" si="1"/>
        <v>0</v>
      </c>
      <c r="Z28" s="57">
        <f t="shared" si="1"/>
        <v>0</v>
      </c>
      <c r="AA28" s="57">
        <f t="shared" si="1"/>
        <v>0</v>
      </c>
      <c r="AB28" s="57">
        <f t="shared" si="1"/>
        <v>0</v>
      </c>
      <c r="AC28" s="57">
        <f t="shared" si="1"/>
        <v>0</v>
      </c>
      <c r="AD28" s="57">
        <f t="shared" si="1"/>
        <v>0</v>
      </c>
      <c r="AE28" s="57">
        <f t="shared" si="1"/>
        <v>0</v>
      </c>
      <c r="AF28" s="57">
        <f t="shared" si="1"/>
        <v>0</v>
      </c>
      <c r="AG28" s="57">
        <f t="shared" si="1"/>
        <v>0</v>
      </c>
      <c r="AH28" s="57">
        <f t="shared" si="1"/>
        <v>0</v>
      </c>
    </row>
    <row r="29" spans="2:35">
      <c r="B29" s="103" t="s">
        <v>1</v>
      </c>
      <c r="C29" s="103"/>
      <c r="D29" s="58">
        <f>-1*SUM(D24:D25)+SUM(D26:D28)</f>
        <v>0</v>
      </c>
      <c r="E29" s="58">
        <f>-1*SUM(E24:E25)+SUM(E26:E28)</f>
        <v>0</v>
      </c>
      <c r="F29" s="58">
        <f>-1*SUM(F24:F25)+SUM(F26:F28)</f>
        <v>0</v>
      </c>
      <c r="G29" s="58">
        <f>-1*SUM(G24:G25)+SUM(G26:G28)</f>
        <v>0</v>
      </c>
      <c r="H29" s="58">
        <f>-1*SUM(H24:H25)+SUM(H26:H28)</f>
        <v>0</v>
      </c>
      <c r="I29" s="58">
        <f>-1*SUM(I24:I25)+SUM(I26:I28)</f>
        <v>0</v>
      </c>
      <c r="J29" s="58">
        <f>-1*SUM(J24:J25)+SUM(J26:J28)</f>
        <v>0</v>
      </c>
      <c r="K29" s="58">
        <f>-1*SUM(K24:K25)+SUM(K26:K28)</f>
        <v>0</v>
      </c>
      <c r="L29" s="58">
        <f>-1*SUM(L24:L25)+SUM(L26:L28)</f>
        <v>0</v>
      </c>
      <c r="M29" s="58">
        <f>-1*SUM(M24:M25)+SUM(M26:M28)</f>
        <v>0</v>
      </c>
      <c r="N29" s="58">
        <f>-1*SUM(N24:N25)+SUM(N26:N28)</f>
        <v>0</v>
      </c>
      <c r="O29" s="58">
        <f>-1*SUM(O24:O25)+SUM(O26:O28)</f>
        <v>0</v>
      </c>
      <c r="P29" s="58">
        <f>-1*SUM(P24:P25)+SUM(P26:P28)</f>
        <v>0</v>
      </c>
      <c r="Q29" s="58">
        <f>-1*SUM(Q24:Q25)+SUM(Q26:Q28)</f>
        <v>0</v>
      </c>
      <c r="R29" s="58">
        <f>-1*SUM(R24:R25)+SUM(R26:R28)</f>
        <v>0</v>
      </c>
      <c r="S29" s="58">
        <f>-1*SUM(S24:S25)+SUM(S26:S28)</f>
        <v>0</v>
      </c>
      <c r="T29" s="58">
        <f>-1*SUM(T24:T25)+SUM(T26:T28)</f>
        <v>0</v>
      </c>
      <c r="U29" s="58">
        <f>-1*SUM(U24:U25)+SUM(U26:U28)</f>
        <v>0</v>
      </c>
      <c r="V29" s="58">
        <f>-1*SUM(V24:V25)+SUM(V26:V28)</f>
        <v>0</v>
      </c>
      <c r="W29" s="58">
        <f>-1*SUM(W24:W25)+SUM(W26:W28)</f>
        <v>0</v>
      </c>
      <c r="X29" s="58">
        <f>-1*SUM(X24:X25)+SUM(X26:X28)</f>
        <v>0</v>
      </c>
      <c r="Y29" s="58">
        <f>-1*SUM(Y24:Y25)+SUM(Y26:Y28)</f>
        <v>0</v>
      </c>
      <c r="Z29" s="58">
        <f>-1*SUM(Z24:Z25)+SUM(Z26:Z28)</f>
        <v>0</v>
      </c>
      <c r="AA29" s="58">
        <f>-1*SUM(AA24:AA25)+SUM(AA26:AA28)</f>
        <v>0</v>
      </c>
      <c r="AB29" s="58">
        <f>-1*SUM(AB24:AB25)+SUM(AB26:AB28)</f>
        <v>0</v>
      </c>
      <c r="AC29" s="58">
        <f>-1*SUM(AC24:AC25)+SUM(AC26:AC28)</f>
        <v>0</v>
      </c>
      <c r="AD29" s="58">
        <f>-1*SUM(AD24:AD25)+SUM(AD26:AD28)</f>
        <v>0</v>
      </c>
      <c r="AE29" s="58">
        <f>-1*SUM(AE24:AE25)+SUM(AE26:AE28)</f>
        <v>0</v>
      </c>
      <c r="AF29" s="58">
        <f>-1*SUM(AF24:AF25)+SUM(AF26:AF28)</f>
        <v>0</v>
      </c>
      <c r="AG29" s="58">
        <f>-1*SUM(AG24:AG25)+SUM(AG26:AG28)</f>
        <v>0</v>
      </c>
      <c r="AH29" s="58">
        <f>-1*SUM(AH24:AH25)+SUM(AH26:AH28)</f>
        <v>0</v>
      </c>
    </row>
    <row r="30" spans="2:35">
      <c r="B30" s="99" t="s">
        <v>23</v>
      </c>
      <c r="C30" s="99"/>
      <c r="D30" s="59"/>
      <c r="E30" s="59">
        <f>E29-D29</f>
        <v>0</v>
      </c>
      <c r="F30" s="59">
        <f t="shared" ref="F30:AH30" si="2">F29-E29</f>
        <v>0</v>
      </c>
      <c r="G30" s="59">
        <f t="shared" si="2"/>
        <v>0</v>
      </c>
      <c r="H30" s="59">
        <f t="shared" si="2"/>
        <v>0</v>
      </c>
      <c r="I30" s="59">
        <f t="shared" si="2"/>
        <v>0</v>
      </c>
      <c r="J30" s="59">
        <f t="shared" si="2"/>
        <v>0</v>
      </c>
      <c r="K30" s="59">
        <f t="shared" si="2"/>
        <v>0</v>
      </c>
      <c r="L30" s="59">
        <f t="shared" si="2"/>
        <v>0</v>
      </c>
      <c r="M30" s="59">
        <f t="shared" si="2"/>
        <v>0</v>
      </c>
      <c r="N30" s="59">
        <f t="shared" si="2"/>
        <v>0</v>
      </c>
      <c r="O30" s="59">
        <f t="shared" si="2"/>
        <v>0</v>
      </c>
      <c r="P30" s="59">
        <f t="shared" si="2"/>
        <v>0</v>
      </c>
      <c r="Q30" s="59">
        <f t="shared" si="2"/>
        <v>0</v>
      </c>
      <c r="R30" s="59">
        <f t="shared" si="2"/>
        <v>0</v>
      </c>
      <c r="S30" s="59">
        <f t="shared" si="2"/>
        <v>0</v>
      </c>
      <c r="T30" s="59">
        <f t="shared" si="2"/>
        <v>0</v>
      </c>
      <c r="U30" s="59">
        <f t="shared" si="2"/>
        <v>0</v>
      </c>
      <c r="V30" s="59">
        <f t="shared" si="2"/>
        <v>0</v>
      </c>
      <c r="W30" s="59">
        <f t="shared" si="2"/>
        <v>0</v>
      </c>
      <c r="X30" s="59">
        <f t="shared" si="2"/>
        <v>0</v>
      </c>
      <c r="Y30" s="59">
        <f t="shared" si="2"/>
        <v>0</v>
      </c>
      <c r="Z30" s="59">
        <f t="shared" si="2"/>
        <v>0</v>
      </c>
      <c r="AA30" s="59">
        <f t="shared" si="2"/>
        <v>0</v>
      </c>
      <c r="AB30" s="59">
        <f t="shared" si="2"/>
        <v>0</v>
      </c>
      <c r="AC30" s="59">
        <f t="shared" si="2"/>
        <v>0</v>
      </c>
      <c r="AD30" s="59">
        <f t="shared" si="2"/>
        <v>0</v>
      </c>
      <c r="AE30" s="59">
        <f t="shared" si="2"/>
        <v>0</v>
      </c>
      <c r="AF30" s="59">
        <f t="shared" si="2"/>
        <v>0</v>
      </c>
      <c r="AG30" s="59">
        <f t="shared" si="2"/>
        <v>0</v>
      </c>
      <c r="AH30" s="59">
        <f t="shared" si="2"/>
        <v>0</v>
      </c>
    </row>
    <row r="31" spans="2:35" ht="15" thickBot="1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7"/>
    </row>
    <row r="32" spans="2:35" ht="15" thickBot="1">
      <c r="B32" s="95" t="s">
        <v>16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7"/>
    </row>
    <row r="33" spans="2:36" ht="15" thickBot="1">
      <c r="B33" s="88"/>
      <c r="C33" s="98"/>
      <c r="D33" s="55">
        <f>D23</f>
        <v>42826</v>
      </c>
      <c r="E33" s="55">
        <f>E23</f>
        <v>42827</v>
      </c>
      <c r="F33" s="55">
        <f>F23</f>
        <v>42828</v>
      </c>
      <c r="G33" s="55">
        <f>G23</f>
        <v>42829</v>
      </c>
      <c r="H33" s="55">
        <f>H23</f>
        <v>42830</v>
      </c>
      <c r="I33" s="55">
        <f>I23</f>
        <v>42831</v>
      </c>
      <c r="J33" s="55">
        <f>J23</f>
        <v>42832</v>
      </c>
      <c r="K33" s="55">
        <f>K23</f>
        <v>42833</v>
      </c>
      <c r="L33" s="55">
        <f>L23</f>
        <v>42834</v>
      </c>
      <c r="M33" s="55">
        <f>M23</f>
        <v>42835</v>
      </c>
      <c r="N33" s="55">
        <f>N23</f>
        <v>42836</v>
      </c>
      <c r="O33" s="55">
        <f>O23</f>
        <v>42837</v>
      </c>
      <c r="P33" s="55">
        <f>P23</f>
        <v>42838</v>
      </c>
      <c r="Q33" s="55">
        <f>Q23</f>
        <v>42839</v>
      </c>
      <c r="R33" s="55">
        <f>R23</f>
        <v>42840</v>
      </c>
      <c r="S33" s="55">
        <f>S23</f>
        <v>42841</v>
      </c>
      <c r="T33" s="55">
        <f>T23</f>
        <v>42842</v>
      </c>
      <c r="U33" s="55">
        <f>U23</f>
        <v>42843</v>
      </c>
      <c r="V33" s="55">
        <f>V23</f>
        <v>42844</v>
      </c>
      <c r="W33" s="55">
        <f>W23</f>
        <v>42845</v>
      </c>
      <c r="X33" s="55">
        <f>X23</f>
        <v>42846</v>
      </c>
      <c r="Y33" s="55">
        <f>Y23</f>
        <v>42847</v>
      </c>
      <c r="Z33" s="55">
        <f>Z23</f>
        <v>42848</v>
      </c>
      <c r="AA33" s="55">
        <f>AA23</f>
        <v>42849</v>
      </c>
      <c r="AB33" s="55">
        <f>AB23</f>
        <v>42850</v>
      </c>
      <c r="AC33" s="55">
        <f>AC23</f>
        <v>42851</v>
      </c>
      <c r="AD33" s="55">
        <f>AD23</f>
        <v>42852</v>
      </c>
      <c r="AE33" s="55">
        <f>AE23</f>
        <v>42853</v>
      </c>
      <c r="AF33" s="55">
        <f>AF23</f>
        <v>42854</v>
      </c>
      <c r="AG33" s="55">
        <f>AG23</f>
        <v>42855</v>
      </c>
      <c r="AH33" s="55">
        <f>AH23</f>
        <v>42856</v>
      </c>
    </row>
    <row r="34" spans="2:36" ht="15" thickBot="1">
      <c r="B34" s="104" t="s">
        <v>17</v>
      </c>
      <c r="C34" s="105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2"/>
      <c r="AI34" t="s">
        <v>34</v>
      </c>
    </row>
    <row r="35" spans="2:36" s="39" customFormat="1">
      <c r="B35" s="62" t="s">
        <v>18</v>
      </c>
      <c r="C35" s="63"/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50">
        <v>0</v>
      </c>
      <c r="AI35" s="37">
        <f>SUM(D35:AH35)</f>
        <v>0</v>
      </c>
      <c r="AJ35" s="38" t="str">
        <f>B35</f>
        <v>CLOTHES</v>
      </c>
    </row>
    <row r="36" spans="2:36">
      <c r="B36" s="64" t="s">
        <v>19</v>
      </c>
      <c r="C36" s="65"/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8">
        <v>0</v>
      </c>
      <c r="AI36" s="32">
        <f t="shared" ref="AI36:AI49" si="3">SUM(D36:AH36)</f>
        <v>0</v>
      </c>
      <c r="AJ36" s="33" t="str">
        <f t="shared" ref="AJ36:AJ49" si="4">B36</f>
        <v>EATING OUT</v>
      </c>
    </row>
    <row r="37" spans="2:36" s="39" customFormat="1">
      <c r="B37" s="62" t="s">
        <v>20</v>
      </c>
      <c r="C37" s="63"/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8">
        <v>0</v>
      </c>
      <c r="AI37" s="37">
        <f t="shared" si="3"/>
        <v>0</v>
      </c>
      <c r="AJ37" s="38" t="str">
        <f t="shared" si="4"/>
        <v>GROCERIES</v>
      </c>
    </row>
    <row r="38" spans="2:36">
      <c r="B38" s="64" t="s">
        <v>21</v>
      </c>
      <c r="C38" s="65"/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8">
        <v>0</v>
      </c>
      <c r="AI38" s="32">
        <f t="shared" si="3"/>
        <v>0</v>
      </c>
      <c r="AJ38" s="33" t="str">
        <f t="shared" si="4"/>
        <v>CAR</v>
      </c>
    </row>
    <row r="39" spans="2:36" s="39" customFormat="1">
      <c r="B39" s="62" t="s">
        <v>33</v>
      </c>
      <c r="C39" s="63"/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8">
        <v>0</v>
      </c>
      <c r="AI39" s="37">
        <f t="shared" si="3"/>
        <v>0</v>
      </c>
      <c r="AJ39" s="38" t="str">
        <f t="shared" si="4"/>
        <v>ENTERTAINMENT</v>
      </c>
    </row>
    <row r="40" spans="2:36">
      <c r="B40" s="64" t="s">
        <v>36</v>
      </c>
      <c r="C40" s="65"/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8">
        <v>0</v>
      </c>
      <c r="AI40" s="32">
        <f t="shared" si="3"/>
        <v>0</v>
      </c>
      <c r="AJ40" s="33" t="str">
        <f t="shared" si="4"/>
        <v>BILLS</v>
      </c>
    </row>
    <row r="41" spans="2:36" s="39" customFormat="1">
      <c r="B41" s="62" t="s">
        <v>38</v>
      </c>
      <c r="C41" s="63"/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8">
        <v>0</v>
      </c>
      <c r="AI41" s="37">
        <f t="shared" si="3"/>
        <v>0</v>
      </c>
      <c r="AJ41" s="38" t="str">
        <f t="shared" si="4"/>
        <v>ELECTRONICS</v>
      </c>
    </row>
    <row r="42" spans="2:36">
      <c r="B42" s="64" t="s">
        <v>39</v>
      </c>
      <c r="C42" s="65"/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8">
        <v>0</v>
      </c>
      <c r="AI42" s="32">
        <f t="shared" si="3"/>
        <v>0</v>
      </c>
      <c r="AJ42" s="33" t="str">
        <f t="shared" si="4"/>
        <v>FITNESS</v>
      </c>
    </row>
    <row r="43" spans="2:36" s="39" customFormat="1">
      <c r="B43" s="62" t="s">
        <v>40</v>
      </c>
      <c r="C43" s="63"/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8">
        <v>0</v>
      </c>
      <c r="AI43" s="37">
        <f t="shared" si="3"/>
        <v>0</v>
      </c>
      <c r="AJ43" s="38" t="str">
        <f t="shared" si="4"/>
        <v>SUBSCRIPTIONS</v>
      </c>
    </row>
    <row r="44" spans="2:36">
      <c r="B44" s="64" t="s">
        <v>41</v>
      </c>
      <c r="C44" s="65"/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8">
        <v>0</v>
      </c>
      <c r="AI44" s="32">
        <f t="shared" si="3"/>
        <v>0</v>
      </c>
      <c r="AJ44" s="33" t="str">
        <f t="shared" si="4"/>
        <v>HEALTH</v>
      </c>
    </row>
    <row r="45" spans="2:36" s="39" customFormat="1">
      <c r="B45" s="62" t="s">
        <v>42</v>
      </c>
      <c r="C45" s="63"/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8">
        <v>0</v>
      </c>
      <c r="AI45" s="37">
        <f t="shared" si="3"/>
        <v>0</v>
      </c>
      <c r="AJ45" s="38" t="str">
        <f t="shared" si="4"/>
        <v>RENT</v>
      </c>
    </row>
    <row r="46" spans="2:36">
      <c r="B46" s="64" t="s">
        <v>35</v>
      </c>
      <c r="C46" s="65"/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8">
        <v>0</v>
      </c>
      <c r="AI46" s="32">
        <f t="shared" si="3"/>
        <v>0</v>
      </c>
      <c r="AJ46" s="33" t="str">
        <f t="shared" si="4"/>
        <v>-</v>
      </c>
    </row>
    <row r="47" spans="2:36" s="39" customFormat="1">
      <c r="B47" s="62" t="s">
        <v>35</v>
      </c>
      <c r="C47" s="63"/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8">
        <v>0</v>
      </c>
      <c r="AI47" s="37">
        <f t="shared" si="3"/>
        <v>0</v>
      </c>
      <c r="AJ47" s="38" t="str">
        <f t="shared" si="4"/>
        <v>-</v>
      </c>
    </row>
    <row r="48" spans="2:36">
      <c r="B48" s="64" t="s">
        <v>35</v>
      </c>
      <c r="C48" s="65"/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8">
        <v>0</v>
      </c>
      <c r="AI48" s="32">
        <f t="shared" si="3"/>
        <v>0</v>
      </c>
      <c r="AJ48" s="33" t="str">
        <f t="shared" si="4"/>
        <v>-</v>
      </c>
    </row>
    <row r="49" spans="2:36" s="39" customFormat="1" ht="15" thickBot="1">
      <c r="B49" s="62" t="s">
        <v>35</v>
      </c>
      <c r="C49" s="63"/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4">
        <v>0</v>
      </c>
      <c r="AI49" s="37">
        <f t="shared" si="3"/>
        <v>0</v>
      </c>
      <c r="AJ49" s="38" t="str">
        <f t="shared" si="4"/>
        <v>-</v>
      </c>
    </row>
    <row r="50" spans="2:36" ht="15" thickBot="1">
      <c r="B50" s="104" t="s">
        <v>22</v>
      </c>
      <c r="C50" s="105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2"/>
    </row>
    <row r="51" spans="2:36" ht="15" thickBot="1">
      <c r="B51" s="68"/>
      <c r="C51" s="69"/>
      <c r="D51" s="10">
        <f>SUM(D35:D49)</f>
        <v>0</v>
      </c>
      <c r="E51" s="10">
        <f t="shared" ref="E51:AH51" si="5">SUM(E35:E49)</f>
        <v>0</v>
      </c>
      <c r="F51" s="10">
        <f t="shared" si="5"/>
        <v>0</v>
      </c>
      <c r="G51" s="10">
        <f t="shared" si="5"/>
        <v>0</v>
      </c>
      <c r="H51" s="10">
        <f t="shared" si="5"/>
        <v>0</v>
      </c>
      <c r="I51" s="10">
        <f t="shared" si="5"/>
        <v>0</v>
      </c>
      <c r="J51" s="10">
        <f t="shared" si="5"/>
        <v>0</v>
      </c>
      <c r="K51" s="10">
        <f t="shared" si="5"/>
        <v>0</v>
      </c>
      <c r="L51" s="10">
        <f t="shared" si="5"/>
        <v>0</v>
      </c>
      <c r="M51" s="10">
        <f t="shared" si="5"/>
        <v>0</v>
      </c>
      <c r="N51" s="10">
        <f t="shared" si="5"/>
        <v>0</v>
      </c>
      <c r="O51" s="10">
        <f t="shared" si="5"/>
        <v>0</v>
      </c>
      <c r="P51" s="10">
        <f t="shared" si="5"/>
        <v>0</v>
      </c>
      <c r="Q51" s="10">
        <f t="shared" si="5"/>
        <v>0</v>
      </c>
      <c r="R51" s="10">
        <f t="shared" si="5"/>
        <v>0</v>
      </c>
      <c r="S51" s="10">
        <f t="shared" si="5"/>
        <v>0</v>
      </c>
      <c r="T51" s="10">
        <f t="shared" si="5"/>
        <v>0</v>
      </c>
      <c r="U51" s="10">
        <f t="shared" si="5"/>
        <v>0</v>
      </c>
      <c r="V51" s="10">
        <f t="shared" si="5"/>
        <v>0</v>
      </c>
      <c r="W51" s="10">
        <f t="shared" si="5"/>
        <v>0</v>
      </c>
      <c r="X51" s="10">
        <f t="shared" si="5"/>
        <v>0</v>
      </c>
      <c r="Y51" s="10">
        <f t="shared" si="5"/>
        <v>0</v>
      </c>
      <c r="Z51" s="10">
        <f t="shared" si="5"/>
        <v>0</v>
      </c>
      <c r="AA51" s="10">
        <f t="shared" si="5"/>
        <v>0</v>
      </c>
      <c r="AB51" s="10">
        <f t="shared" si="5"/>
        <v>0</v>
      </c>
      <c r="AC51" s="10">
        <f t="shared" si="5"/>
        <v>0</v>
      </c>
      <c r="AD51" s="10">
        <f t="shared" si="5"/>
        <v>0</v>
      </c>
      <c r="AE51" s="10">
        <f t="shared" si="5"/>
        <v>0</v>
      </c>
      <c r="AF51" s="10">
        <f t="shared" si="5"/>
        <v>0</v>
      </c>
      <c r="AG51" s="10">
        <f t="shared" si="5"/>
        <v>0</v>
      </c>
      <c r="AH51" s="11">
        <f t="shared" si="5"/>
        <v>0</v>
      </c>
    </row>
    <row r="52" spans="2:36">
      <c r="D52" s="8"/>
    </row>
    <row r="54" spans="2:36" hidden="1">
      <c r="B54" s="94" t="s">
        <v>49</v>
      </c>
      <c r="C54" s="94"/>
      <c r="D54" s="46">
        <f t="shared" ref="D54:AH54" si="6">D23</f>
        <v>42826</v>
      </c>
      <c r="E54" s="46">
        <f t="shared" si="6"/>
        <v>42827</v>
      </c>
      <c r="F54" s="46">
        <f t="shared" si="6"/>
        <v>42828</v>
      </c>
      <c r="G54" s="46">
        <f t="shared" si="6"/>
        <v>42829</v>
      </c>
      <c r="H54" s="46">
        <f t="shared" si="6"/>
        <v>42830</v>
      </c>
      <c r="I54" s="46">
        <f t="shared" si="6"/>
        <v>42831</v>
      </c>
      <c r="J54" s="46">
        <f t="shared" si="6"/>
        <v>42832</v>
      </c>
      <c r="K54" s="46">
        <f t="shared" si="6"/>
        <v>42833</v>
      </c>
      <c r="L54" s="46">
        <f t="shared" si="6"/>
        <v>42834</v>
      </c>
      <c r="M54" s="46">
        <f t="shared" si="6"/>
        <v>42835</v>
      </c>
      <c r="N54" s="46">
        <f t="shared" si="6"/>
        <v>42836</v>
      </c>
      <c r="O54" s="46">
        <f t="shared" si="6"/>
        <v>42837</v>
      </c>
      <c r="P54" s="46">
        <f t="shared" si="6"/>
        <v>42838</v>
      </c>
      <c r="Q54" s="46">
        <f t="shared" si="6"/>
        <v>42839</v>
      </c>
      <c r="R54" s="46">
        <f t="shared" si="6"/>
        <v>42840</v>
      </c>
      <c r="S54" s="46">
        <f t="shared" si="6"/>
        <v>42841</v>
      </c>
      <c r="T54" s="46">
        <f t="shared" si="6"/>
        <v>42842</v>
      </c>
      <c r="U54" s="46">
        <f t="shared" si="6"/>
        <v>42843</v>
      </c>
      <c r="V54" s="46">
        <f t="shared" si="6"/>
        <v>42844</v>
      </c>
      <c r="W54" s="46">
        <f t="shared" si="6"/>
        <v>42845</v>
      </c>
      <c r="X54" s="46">
        <f t="shared" si="6"/>
        <v>42846</v>
      </c>
      <c r="Y54" s="46">
        <f t="shared" si="6"/>
        <v>42847</v>
      </c>
      <c r="Z54" s="46">
        <f t="shared" si="6"/>
        <v>42848</v>
      </c>
      <c r="AA54" s="46">
        <f t="shared" si="6"/>
        <v>42849</v>
      </c>
      <c r="AB54" s="46">
        <f t="shared" si="6"/>
        <v>42850</v>
      </c>
      <c r="AC54" s="46">
        <f t="shared" si="6"/>
        <v>42851</v>
      </c>
      <c r="AD54" s="46">
        <f t="shared" si="6"/>
        <v>42852</v>
      </c>
      <c r="AE54" s="46">
        <f t="shared" si="6"/>
        <v>42853</v>
      </c>
      <c r="AF54" s="46">
        <f t="shared" si="6"/>
        <v>42854</v>
      </c>
      <c r="AG54" s="46">
        <f t="shared" si="6"/>
        <v>42855</v>
      </c>
      <c r="AH54" s="46">
        <f t="shared" si="6"/>
        <v>42856</v>
      </c>
    </row>
    <row r="55" spans="2:36" hidden="1">
      <c r="B55" s="92" t="s">
        <v>50</v>
      </c>
      <c r="C55" s="92"/>
      <c r="D55" s="45">
        <v>285.5</v>
      </c>
      <c r="E55" s="45">
        <f>D55</f>
        <v>285.5</v>
      </c>
      <c r="F55" s="45">
        <f t="shared" ref="F55:AH56" si="7">E55</f>
        <v>285.5</v>
      </c>
      <c r="G55" s="45">
        <f t="shared" si="7"/>
        <v>285.5</v>
      </c>
      <c r="H55" s="45">
        <f t="shared" si="7"/>
        <v>285.5</v>
      </c>
      <c r="I55" s="45">
        <f t="shared" si="7"/>
        <v>285.5</v>
      </c>
      <c r="J55" s="45">
        <f t="shared" si="7"/>
        <v>285.5</v>
      </c>
      <c r="K55" s="45">
        <f t="shared" si="7"/>
        <v>285.5</v>
      </c>
      <c r="L55" s="45">
        <f t="shared" si="7"/>
        <v>285.5</v>
      </c>
      <c r="M55" s="45">
        <f t="shared" si="7"/>
        <v>285.5</v>
      </c>
      <c r="N55" s="45">
        <f t="shared" si="7"/>
        <v>285.5</v>
      </c>
      <c r="O55" s="45">
        <f t="shared" si="7"/>
        <v>285.5</v>
      </c>
      <c r="P55" s="45">
        <f t="shared" si="7"/>
        <v>285.5</v>
      </c>
      <c r="Q55" s="45">
        <f t="shared" si="7"/>
        <v>285.5</v>
      </c>
      <c r="R55" s="45">
        <f t="shared" si="7"/>
        <v>285.5</v>
      </c>
      <c r="S55" s="45">
        <f t="shared" si="7"/>
        <v>285.5</v>
      </c>
      <c r="T55" s="45">
        <f t="shared" si="7"/>
        <v>285.5</v>
      </c>
      <c r="U55" s="45">
        <f t="shared" si="7"/>
        <v>285.5</v>
      </c>
      <c r="V55" s="45">
        <f t="shared" si="7"/>
        <v>285.5</v>
      </c>
      <c r="W55" s="45">
        <f t="shared" si="7"/>
        <v>285.5</v>
      </c>
      <c r="X55" s="45">
        <f t="shared" si="7"/>
        <v>285.5</v>
      </c>
      <c r="Y55" s="45">
        <f t="shared" si="7"/>
        <v>285.5</v>
      </c>
      <c r="Z55" s="45">
        <f t="shared" si="7"/>
        <v>285.5</v>
      </c>
      <c r="AA55" s="45">
        <f t="shared" si="7"/>
        <v>285.5</v>
      </c>
      <c r="AB55" s="45">
        <f t="shared" si="7"/>
        <v>285.5</v>
      </c>
      <c r="AC55" s="45">
        <f t="shared" si="7"/>
        <v>285.5</v>
      </c>
      <c r="AD55" s="45">
        <f t="shared" si="7"/>
        <v>285.5</v>
      </c>
      <c r="AE55" s="45">
        <f t="shared" si="7"/>
        <v>285.5</v>
      </c>
      <c r="AF55" s="45">
        <f t="shared" si="7"/>
        <v>285.5</v>
      </c>
      <c r="AG55" s="45">
        <f t="shared" si="7"/>
        <v>285.5</v>
      </c>
      <c r="AH55" s="45">
        <f t="shared" si="7"/>
        <v>285.5</v>
      </c>
    </row>
    <row r="56" spans="2:36" hidden="1">
      <c r="B56" s="93" t="s">
        <v>13</v>
      </c>
      <c r="C56" s="93"/>
      <c r="D56" s="45">
        <v>277.61</v>
      </c>
      <c r="E56" s="45">
        <f>D56</f>
        <v>277.61</v>
      </c>
      <c r="F56" s="45">
        <f t="shared" si="7"/>
        <v>277.61</v>
      </c>
      <c r="G56" s="45">
        <f t="shared" si="7"/>
        <v>277.61</v>
      </c>
      <c r="H56" s="45">
        <f t="shared" si="7"/>
        <v>277.61</v>
      </c>
      <c r="I56" s="45">
        <f t="shared" si="7"/>
        <v>277.61</v>
      </c>
      <c r="J56" s="45">
        <f t="shared" si="7"/>
        <v>277.61</v>
      </c>
      <c r="K56" s="45">
        <f t="shared" si="7"/>
        <v>277.61</v>
      </c>
      <c r="L56" s="45">
        <f t="shared" si="7"/>
        <v>277.61</v>
      </c>
      <c r="M56" s="45">
        <f t="shared" si="7"/>
        <v>277.61</v>
      </c>
      <c r="N56" s="45">
        <f t="shared" si="7"/>
        <v>277.61</v>
      </c>
      <c r="O56" s="45">
        <f t="shared" si="7"/>
        <v>277.61</v>
      </c>
      <c r="P56" s="45">
        <f t="shared" si="7"/>
        <v>277.61</v>
      </c>
      <c r="Q56" s="45">
        <f t="shared" si="7"/>
        <v>277.61</v>
      </c>
      <c r="R56" s="45">
        <f t="shared" si="7"/>
        <v>277.61</v>
      </c>
      <c r="S56" s="45">
        <f t="shared" si="7"/>
        <v>277.61</v>
      </c>
      <c r="T56" s="45">
        <f t="shared" si="7"/>
        <v>277.61</v>
      </c>
      <c r="U56" s="45">
        <f t="shared" si="7"/>
        <v>277.61</v>
      </c>
      <c r="V56" s="45">
        <f t="shared" si="7"/>
        <v>277.61</v>
      </c>
      <c r="W56" s="45">
        <f t="shared" si="7"/>
        <v>277.61</v>
      </c>
      <c r="X56" s="45">
        <f t="shared" si="7"/>
        <v>277.61</v>
      </c>
      <c r="Y56" s="45">
        <f t="shared" si="7"/>
        <v>277.61</v>
      </c>
      <c r="Z56" s="45">
        <f t="shared" si="7"/>
        <v>277.61</v>
      </c>
      <c r="AA56" s="45">
        <f t="shared" si="7"/>
        <v>277.61</v>
      </c>
      <c r="AB56" s="45">
        <f t="shared" si="7"/>
        <v>277.61</v>
      </c>
      <c r="AC56" s="45">
        <f t="shared" si="7"/>
        <v>277.61</v>
      </c>
      <c r="AD56" s="45">
        <f t="shared" si="7"/>
        <v>277.61</v>
      </c>
      <c r="AE56" s="45">
        <f t="shared" si="7"/>
        <v>277.61</v>
      </c>
      <c r="AF56" s="45">
        <f t="shared" si="7"/>
        <v>277.61</v>
      </c>
      <c r="AG56" s="45">
        <f t="shared" si="7"/>
        <v>277.61</v>
      </c>
      <c r="AH56" s="45">
        <f t="shared" si="7"/>
        <v>277.61</v>
      </c>
    </row>
  </sheetData>
  <mergeCells count="35">
    <mergeCell ref="B51:C51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44:C44"/>
    <mergeCell ref="B32:AH32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31:AH31"/>
    <mergeCell ref="B33:C33"/>
    <mergeCell ref="B30:C30"/>
    <mergeCell ref="B1:C1"/>
    <mergeCell ref="B6:D6"/>
    <mergeCell ref="F6:H6"/>
    <mergeCell ref="B23:C23"/>
    <mergeCell ref="B24:C24"/>
    <mergeCell ref="B25:C25"/>
    <mergeCell ref="B26:C26"/>
    <mergeCell ref="B27:C27"/>
    <mergeCell ref="B28:C28"/>
    <mergeCell ref="B29:C29"/>
  </mergeCells>
  <conditionalFormatting sqref="D29:AH29">
    <cfRule type="cellIs" dxfId="20" priority="9" operator="lessThan">
      <formula>0</formula>
    </cfRule>
    <cfRule type="cellIs" dxfId="19" priority="10" operator="greaterThanOrEqual">
      <formula>0</formula>
    </cfRule>
  </conditionalFormatting>
  <conditionalFormatting sqref="D30:AH3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7" operator="lessThan">
      <formula>0</formula>
    </cfRule>
    <cfRule type="cellIs" dxfId="17" priority="8" operator="greaterThanOrEqual">
      <formula>0</formula>
    </cfRule>
  </conditionalFormatting>
  <conditionalFormatting sqref="H9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D51:AH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14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6"/>
  <sheetViews>
    <sheetView zoomScale="38" zoomScaleNormal="70" workbookViewId="0">
      <selection activeCell="L62" sqref="L62"/>
    </sheetView>
  </sheetViews>
  <sheetFormatPr defaultRowHeight="14.5"/>
  <cols>
    <col min="1" max="34" width="11.7265625" customWidth="1"/>
    <col min="35" max="35" width="16.453125" customWidth="1"/>
    <col min="36" max="36" width="16.1796875" customWidth="1"/>
  </cols>
  <sheetData>
    <row r="1" spans="2:33">
      <c r="B1" s="70">
        <v>42386</v>
      </c>
      <c r="C1" s="70"/>
      <c r="D1" s="30"/>
      <c r="E1" s="31" t="s">
        <v>25</v>
      </c>
      <c r="F1" s="30"/>
      <c r="I1" s="34"/>
      <c r="J1" t="s">
        <v>26</v>
      </c>
    </row>
    <row r="2" spans="2:33">
      <c r="I2" s="34"/>
      <c r="J2" t="s">
        <v>27</v>
      </c>
    </row>
    <row r="3" spans="2:33">
      <c r="I3" s="34"/>
      <c r="J3" t="s">
        <v>28</v>
      </c>
    </row>
    <row r="4" spans="2:33">
      <c r="I4" s="34" t="s">
        <v>37</v>
      </c>
      <c r="J4" s="60" t="s">
        <v>29</v>
      </c>
    </row>
    <row r="5" spans="2:33" ht="15" thickBot="1">
      <c r="I5" s="34"/>
      <c r="J5" t="s">
        <v>30</v>
      </c>
    </row>
    <row r="6" spans="2:33">
      <c r="B6" s="82" t="s">
        <v>0</v>
      </c>
      <c r="C6" s="83"/>
      <c r="D6" s="84"/>
      <c r="F6" s="85" t="s">
        <v>6</v>
      </c>
      <c r="G6" s="86"/>
      <c r="H6" s="87"/>
      <c r="I6" s="34" t="s">
        <v>37</v>
      </c>
      <c r="J6" s="60" t="s">
        <v>31</v>
      </c>
    </row>
    <row r="7" spans="2:33">
      <c r="B7" s="16" t="s">
        <v>2</v>
      </c>
      <c r="C7" s="8"/>
      <c r="D7" s="17">
        <v>0</v>
      </c>
      <c r="F7" s="21" t="s">
        <v>7</v>
      </c>
      <c r="G7" s="22"/>
      <c r="H7" s="29">
        <f>D12</f>
        <v>0</v>
      </c>
    </row>
    <row r="8" spans="2:33">
      <c r="B8" s="16" t="s">
        <v>3</v>
      </c>
      <c r="C8" s="8"/>
      <c r="D8" s="17">
        <v>0</v>
      </c>
      <c r="F8" s="21" t="s">
        <v>8</v>
      </c>
      <c r="G8" s="22"/>
      <c r="H8" s="23">
        <f>SUM(D51:AH51)</f>
        <v>0</v>
      </c>
    </row>
    <row r="9" spans="2:33" ht="15" thickBot="1">
      <c r="B9" s="16" t="s">
        <v>4</v>
      </c>
      <c r="C9" s="8"/>
      <c r="D9" s="17">
        <v>0</v>
      </c>
      <c r="F9" s="24" t="s">
        <v>9</v>
      </c>
      <c r="G9" s="25"/>
      <c r="H9" s="26">
        <f>-1*H8+H7</f>
        <v>0</v>
      </c>
    </row>
    <row r="10" spans="2:33">
      <c r="B10" s="16" t="s">
        <v>5</v>
      </c>
      <c r="C10" s="8"/>
      <c r="D10" s="17">
        <v>0</v>
      </c>
    </row>
    <row r="11" spans="2:33">
      <c r="B11" s="16" t="s">
        <v>10</v>
      </c>
      <c r="C11" s="8"/>
      <c r="D11" s="17">
        <v>0</v>
      </c>
    </row>
    <row r="12" spans="2:33" ht="15" thickBot="1">
      <c r="B12" s="18" t="s">
        <v>1</v>
      </c>
      <c r="C12" s="19"/>
      <c r="D12" s="20">
        <f>SUM(D7:D11)</f>
        <v>0</v>
      </c>
    </row>
    <row r="16" spans="2:33">
      <c r="AF16" s="8"/>
      <c r="AG16" s="61"/>
    </row>
    <row r="22" spans="2:35" ht="15" thickBot="1"/>
    <row r="23" spans="2:35">
      <c r="B23" s="88" t="s">
        <v>32</v>
      </c>
      <c r="C23" s="98"/>
      <c r="D23" s="55">
        <v>42826</v>
      </c>
      <c r="E23" s="55">
        <v>42827</v>
      </c>
      <c r="F23" s="55">
        <v>42828</v>
      </c>
      <c r="G23" s="55">
        <v>42829</v>
      </c>
      <c r="H23" s="55">
        <v>42830</v>
      </c>
      <c r="I23" s="55">
        <v>42831</v>
      </c>
      <c r="J23" s="55">
        <v>42832</v>
      </c>
      <c r="K23" s="55">
        <v>42833</v>
      </c>
      <c r="L23" s="55">
        <v>42834</v>
      </c>
      <c r="M23" s="55">
        <v>42835</v>
      </c>
      <c r="N23" s="55">
        <v>42836</v>
      </c>
      <c r="O23" s="55">
        <v>42837</v>
      </c>
      <c r="P23" s="55">
        <v>42838</v>
      </c>
      <c r="Q23" s="55">
        <v>42839</v>
      </c>
      <c r="R23" s="55">
        <v>42840</v>
      </c>
      <c r="S23" s="55">
        <v>42841</v>
      </c>
      <c r="T23" s="55">
        <v>42842</v>
      </c>
      <c r="U23" s="55">
        <v>42843</v>
      </c>
      <c r="V23" s="55">
        <v>42844</v>
      </c>
      <c r="W23" s="55">
        <v>42845</v>
      </c>
      <c r="X23" s="55">
        <v>42846</v>
      </c>
      <c r="Y23" s="55">
        <v>42847</v>
      </c>
      <c r="Z23" s="55">
        <v>42848</v>
      </c>
      <c r="AA23" s="55">
        <v>42849</v>
      </c>
      <c r="AB23" s="55">
        <v>42850</v>
      </c>
      <c r="AC23" s="55">
        <v>42851</v>
      </c>
      <c r="AD23" s="55">
        <v>42852</v>
      </c>
      <c r="AE23" s="55">
        <v>42853</v>
      </c>
      <c r="AF23" s="55">
        <v>42854</v>
      </c>
      <c r="AG23" s="55">
        <v>42855</v>
      </c>
      <c r="AH23" s="55">
        <v>42856</v>
      </c>
    </row>
    <row r="24" spans="2:35" s="1" customFormat="1">
      <c r="B24" s="100" t="s">
        <v>24</v>
      </c>
      <c r="C24" s="100"/>
      <c r="D24" s="56">
        <v>0</v>
      </c>
      <c r="E24" s="56">
        <f t="shared" ref="E24:AH28" si="0">D24</f>
        <v>0</v>
      </c>
      <c r="F24" s="56">
        <f t="shared" si="0"/>
        <v>0</v>
      </c>
      <c r="G24" s="56">
        <f t="shared" si="0"/>
        <v>0</v>
      </c>
      <c r="H24" s="56">
        <f t="shared" si="0"/>
        <v>0</v>
      </c>
      <c r="I24" s="56">
        <f t="shared" si="0"/>
        <v>0</v>
      </c>
      <c r="J24" s="56">
        <f t="shared" si="0"/>
        <v>0</v>
      </c>
      <c r="K24" s="56">
        <f t="shared" si="0"/>
        <v>0</v>
      </c>
      <c r="L24" s="56">
        <f t="shared" si="0"/>
        <v>0</v>
      </c>
      <c r="M24" s="56">
        <f t="shared" si="0"/>
        <v>0</v>
      </c>
      <c r="N24" s="56">
        <f t="shared" si="0"/>
        <v>0</v>
      </c>
      <c r="O24" s="56">
        <f t="shared" si="0"/>
        <v>0</v>
      </c>
      <c r="P24" s="56">
        <f t="shared" si="0"/>
        <v>0</v>
      </c>
      <c r="Q24" s="56">
        <f t="shared" si="0"/>
        <v>0</v>
      </c>
      <c r="R24" s="56">
        <f t="shared" si="0"/>
        <v>0</v>
      </c>
      <c r="S24" s="56">
        <f t="shared" si="0"/>
        <v>0</v>
      </c>
      <c r="T24" s="56">
        <f t="shared" si="0"/>
        <v>0</v>
      </c>
      <c r="U24" s="56">
        <f t="shared" si="0"/>
        <v>0</v>
      </c>
      <c r="V24" s="56">
        <f t="shared" si="0"/>
        <v>0</v>
      </c>
      <c r="W24" s="56">
        <f t="shared" si="0"/>
        <v>0</v>
      </c>
      <c r="X24" s="56">
        <f t="shared" si="0"/>
        <v>0</v>
      </c>
      <c r="Y24" s="56">
        <f t="shared" si="0"/>
        <v>0</v>
      </c>
      <c r="Z24" s="56">
        <f t="shared" si="0"/>
        <v>0</v>
      </c>
      <c r="AA24" s="56">
        <f t="shared" si="0"/>
        <v>0</v>
      </c>
      <c r="AB24" s="56">
        <f t="shared" si="0"/>
        <v>0</v>
      </c>
      <c r="AC24" s="56">
        <f t="shared" si="0"/>
        <v>0</v>
      </c>
      <c r="AD24" s="56">
        <f t="shared" si="0"/>
        <v>0</v>
      </c>
      <c r="AE24" s="56">
        <f t="shared" si="0"/>
        <v>0</v>
      </c>
      <c r="AF24" s="56">
        <f t="shared" si="0"/>
        <v>0</v>
      </c>
      <c r="AG24" s="56">
        <f t="shared" si="0"/>
        <v>0</v>
      </c>
      <c r="AH24" s="56">
        <f t="shared" si="0"/>
        <v>0</v>
      </c>
      <c r="AI24" s="3"/>
    </row>
    <row r="25" spans="2:35" s="1" customFormat="1">
      <c r="B25" s="100" t="s">
        <v>12</v>
      </c>
      <c r="C25" s="100"/>
      <c r="D25" s="56">
        <v>0</v>
      </c>
      <c r="E25" s="56">
        <f t="shared" si="0"/>
        <v>0</v>
      </c>
      <c r="F25" s="56">
        <f t="shared" si="0"/>
        <v>0</v>
      </c>
      <c r="G25" s="56">
        <f t="shared" si="0"/>
        <v>0</v>
      </c>
      <c r="H25" s="56">
        <f t="shared" si="0"/>
        <v>0</v>
      </c>
      <c r="I25" s="56">
        <f t="shared" si="0"/>
        <v>0</v>
      </c>
      <c r="J25" s="56">
        <f t="shared" si="0"/>
        <v>0</v>
      </c>
      <c r="K25" s="56">
        <f t="shared" si="0"/>
        <v>0</v>
      </c>
      <c r="L25" s="56">
        <f t="shared" si="0"/>
        <v>0</v>
      </c>
      <c r="M25" s="56">
        <f t="shared" si="0"/>
        <v>0</v>
      </c>
      <c r="N25" s="56">
        <f t="shared" si="0"/>
        <v>0</v>
      </c>
      <c r="O25" s="56">
        <f t="shared" si="0"/>
        <v>0</v>
      </c>
      <c r="P25" s="56">
        <f t="shared" si="0"/>
        <v>0</v>
      </c>
      <c r="Q25" s="56">
        <f t="shared" si="0"/>
        <v>0</v>
      </c>
      <c r="R25" s="56">
        <f t="shared" si="0"/>
        <v>0</v>
      </c>
      <c r="S25" s="56">
        <f t="shared" si="0"/>
        <v>0</v>
      </c>
      <c r="T25" s="56">
        <f t="shared" si="0"/>
        <v>0</v>
      </c>
      <c r="U25" s="56">
        <f t="shared" si="0"/>
        <v>0</v>
      </c>
      <c r="V25" s="56">
        <f t="shared" si="0"/>
        <v>0</v>
      </c>
      <c r="W25" s="56">
        <f t="shared" si="0"/>
        <v>0</v>
      </c>
      <c r="X25" s="56">
        <f t="shared" si="0"/>
        <v>0</v>
      </c>
      <c r="Y25" s="56">
        <f t="shared" si="0"/>
        <v>0</v>
      </c>
      <c r="Z25" s="56">
        <f t="shared" si="0"/>
        <v>0</v>
      </c>
      <c r="AA25" s="56">
        <f t="shared" si="0"/>
        <v>0</v>
      </c>
      <c r="AB25" s="56">
        <f t="shared" si="0"/>
        <v>0</v>
      </c>
      <c r="AC25" s="56">
        <f t="shared" si="0"/>
        <v>0</v>
      </c>
      <c r="AD25" s="56">
        <f t="shared" si="0"/>
        <v>0</v>
      </c>
      <c r="AE25" s="56">
        <f t="shared" si="0"/>
        <v>0</v>
      </c>
      <c r="AF25" s="56">
        <f t="shared" si="0"/>
        <v>0</v>
      </c>
      <c r="AG25" s="56">
        <f t="shared" si="0"/>
        <v>0</v>
      </c>
      <c r="AH25" s="56">
        <f t="shared" si="0"/>
        <v>0</v>
      </c>
      <c r="AI25" s="3"/>
    </row>
    <row r="26" spans="2:35" s="2" customFormat="1">
      <c r="B26" s="101" t="s">
        <v>15</v>
      </c>
      <c r="C26" s="101"/>
      <c r="D26" s="57">
        <v>0</v>
      </c>
      <c r="E26" s="57">
        <f t="shared" si="0"/>
        <v>0</v>
      </c>
      <c r="F26" s="57">
        <f t="shared" si="0"/>
        <v>0</v>
      </c>
      <c r="G26" s="57">
        <f t="shared" si="0"/>
        <v>0</v>
      </c>
      <c r="H26" s="57">
        <f t="shared" si="0"/>
        <v>0</v>
      </c>
      <c r="I26" s="57">
        <f t="shared" si="0"/>
        <v>0</v>
      </c>
      <c r="J26" s="57">
        <f t="shared" si="0"/>
        <v>0</v>
      </c>
      <c r="K26" s="57">
        <f t="shared" si="0"/>
        <v>0</v>
      </c>
      <c r="L26" s="57">
        <f t="shared" si="0"/>
        <v>0</v>
      </c>
      <c r="M26" s="57">
        <f t="shared" si="0"/>
        <v>0</v>
      </c>
      <c r="N26" s="57">
        <f t="shared" si="0"/>
        <v>0</v>
      </c>
      <c r="O26" s="57">
        <f t="shared" si="0"/>
        <v>0</v>
      </c>
      <c r="P26" s="57">
        <f t="shared" si="0"/>
        <v>0</v>
      </c>
      <c r="Q26" s="57">
        <f t="shared" si="0"/>
        <v>0</v>
      </c>
      <c r="R26" s="57">
        <f t="shared" si="0"/>
        <v>0</v>
      </c>
      <c r="S26" s="57">
        <f t="shared" si="0"/>
        <v>0</v>
      </c>
      <c r="T26" s="57">
        <f t="shared" si="0"/>
        <v>0</v>
      </c>
      <c r="U26" s="57">
        <f t="shared" si="0"/>
        <v>0</v>
      </c>
      <c r="V26" s="57">
        <f t="shared" si="0"/>
        <v>0</v>
      </c>
      <c r="W26" s="57">
        <f t="shared" si="0"/>
        <v>0</v>
      </c>
      <c r="X26" s="57">
        <f t="shared" si="0"/>
        <v>0</v>
      </c>
      <c r="Y26" s="57">
        <f t="shared" si="0"/>
        <v>0</v>
      </c>
      <c r="Z26" s="57">
        <f t="shared" si="0"/>
        <v>0</v>
      </c>
      <c r="AA26" s="57">
        <f t="shared" si="0"/>
        <v>0</v>
      </c>
      <c r="AB26" s="57">
        <f t="shared" si="0"/>
        <v>0</v>
      </c>
      <c r="AC26" s="57">
        <f t="shared" si="0"/>
        <v>0</v>
      </c>
      <c r="AD26" s="57">
        <f t="shared" si="0"/>
        <v>0</v>
      </c>
      <c r="AE26" s="57">
        <f t="shared" si="0"/>
        <v>0</v>
      </c>
      <c r="AF26" s="57">
        <f t="shared" si="0"/>
        <v>0</v>
      </c>
      <c r="AG26" s="57">
        <f t="shared" si="0"/>
        <v>0</v>
      </c>
      <c r="AH26" s="57">
        <f t="shared" si="0"/>
        <v>0</v>
      </c>
      <c r="AI26" s="4"/>
    </row>
    <row r="27" spans="2:35">
      <c r="B27" s="102" t="s">
        <v>14</v>
      </c>
      <c r="C27" s="102"/>
      <c r="D27" s="57">
        <v>0</v>
      </c>
      <c r="E27" s="57">
        <f t="shared" si="0"/>
        <v>0</v>
      </c>
      <c r="F27" s="57">
        <f t="shared" si="0"/>
        <v>0</v>
      </c>
      <c r="G27" s="57">
        <f t="shared" si="0"/>
        <v>0</v>
      </c>
      <c r="H27" s="57">
        <f t="shared" si="0"/>
        <v>0</v>
      </c>
      <c r="I27" s="57">
        <f t="shared" si="0"/>
        <v>0</v>
      </c>
      <c r="J27" s="57">
        <f t="shared" si="0"/>
        <v>0</v>
      </c>
      <c r="K27" s="57">
        <f t="shared" si="0"/>
        <v>0</v>
      </c>
      <c r="L27" s="57">
        <f t="shared" si="0"/>
        <v>0</v>
      </c>
      <c r="M27" s="57">
        <f t="shared" si="0"/>
        <v>0</v>
      </c>
      <c r="N27" s="57">
        <f t="shared" si="0"/>
        <v>0</v>
      </c>
      <c r="O27" s="57">
        <f t="shared" si="0"/>
        <v>0</v>
      </c>
      <c r="P27" s="57">
        <f t="shared" si="0"/>
        <v>0</v>
      </c>
      <c r="Q27" s="57">
        <f t="shared" si="0"/>
        <v>0</v>
      </c>
      <c r="R27" s="57">
        <f t="shared" si="0"/>
        <v>0</v>
      </c>
      <c r="S27" s="57">
        <f t="shared" si="0"/>
        <v>0</v>
      </c>
      <c r="T27" s="57">
        <f t="shared" si="0"/>
        <v>0</v>
      </c>
      <c r="U27" s="57">
        <f t="shared" si="0"/>
        <v>0</v>
      </c>
      <c r="V27" s="57">
        <f t="shared" si="0"/>
        <v>0</v>
      </c>
      <c r="W27" s="57">
        <f t="shared" si="0"/>
        <v>0</v>
      </c>
      <c r="X27" s="57">
        <f t="shared" si="0"/>
        <v>0</v>
      </c>
      <c r="Y27" s="57">
        <f t="shared" si="0"/>
        <v>0</v>
      </c>
      <c r="Z27" s="57">
        <f t="shared" si="0"/>
        <v>0</v>
      </c>
      <c r="AA27" s="57">
        <f t="shared" si="0"/>
        <v>0</v>
      </c>
      <c r="AB27" s="57">
        <f t="shared" si="0"/>
        <v>0</v>
      </c>
      <c r="AC27" s="57">
        <f t="shared" si="0"/>
        <v>0</v>
      </c>
      <c r="AD27" s="57">
        <f t="shared" si="0"/>
        <v>0</v>
      </c>
      <c r="AE27" s="57">
        <f t="shared" si="0"/>
        <v>0</v>
      </c>
      <c r="AF27" s="57">
        <f t="shared" si="0"/>
        <v>0</v>
      </c>
      <c r="AG27" s="57">
        <f t="shared" si="0"/>
        <v>0</v>
      </c>
      <c r="AH27" s="57">
        <f t="shared" si="0"/>
        <v>0</v>
      </c>
      <c r="AI27" s="5"/>
    </row>
    <row r="28" spans="2:35">
      <c r="B28" s="102"/>
      <c r="C28" s="102"/>
      <c r="D28" s="57">
        <v>0</v>
      </c>
      <c r="E28" s="57">
        <f t="shared" si="0"/>
        <v>0</v>
      </c>
      <c r="F28" s="57">
        <f t="shared" si="0"/>
        <v>0</v>
      </c>
      <c r="G28" s="57">
        <f t="shared" si="0"/>
        <v>0</v>
      </c>
      <c r="H28" s="57">
        <f t="shared" si="0"/>
        <v>0</v>
      </c>
      <c r="I28" s="57">
        <f t="shared" si="0"/>
        <v>0</v>
      </c>
      <c r="J28" s="57">
        <f t="shared" si="0"/>
        <v>0</v>
      </c>
      <c r="K28" s="57">
        <f t="shared" si="0"/>
        <v>0</v>
      </c>
      <c r="L28" s="57">
        <f t="shared" si="0"/>
        <v>0</v>
      </c>
      <c r="M28" s="57">
        <f t="shared" si="0"/>
        <v>0</v>
      </c>
      <c r="N28" s="57">
        <f t="shared" si="0"/>
        <v>0</v>
      </c>
      <c r="O28" s="57">
        <f t="shared" si="0"/>
        <v>0</v>
      </c>
      <c r="P28" s="57">
        <f t="shared" si="0"/>
        <v>0</v>
      </c>
      <c r="Q28" s="57">
        <f t="shared" si="0"/>
        <v>0</v>
      </c>
      <c r="R28" s="57">
        <f t="shared" si="0"/>
        <v>0</v>
      </c>
      <c r="S28" s="57">
        <f t="shared" si="0"/>
        <v>0</v>
      </c>
      <c r="T28" s="57">
        <f t="shared" si="0"/>
        <v>0</v>
      </c>
      <c r="U28" s="57">
        <f t="shared" si="0"/>
        <v>0</v>
      </c>
      <c r="V28" s="57">
        <f t="shared" si="0"/>
        <v>0</v>
      </c>
      <c r="W28" s="57">
        <f t="shared" si="0"/>
        <v>0</v>
      </c>
      <c r="X28" s="57">
        <f t="shared" si="0"/>
        <v>0</v>
      </c>
      <c r="Y28" s="57">
        <f t="shared" si="0"/>
        <v>0</v>
      </c>
      <c r="Z28" s="57">
        <f t="shared" si="0"/>
        <v>0</v>
      </c>
      <c r="AA28" s="57">
        <f t="shared" si="0"/>
        <v>0</v>
      </c>
      <c r="AB28" s="57">
        <f t="shared" si="0"/>
        <v>0</v>
      </c>
      <c r="AC28" s="57">
        <f t="shared" si="0"/>
        <v>0</v>
      </c>
      <c r="AD28" s="57">
        <f t="shared" si="0"/>
        <v>0</v>
      </c>
      <c r="AE28" s="57">
        <f t="shared" si="0"/>
        <v>0</v>
      </c>
      <c r="AF28" s="57">
        <f t="shared" si="0"/>
        <v>0</v>
      </c>
      <c r="AG28" s="57">
        <f t="shared" si="0"/>
        <v>0</v>
      </c>
      <c r="AH28" s="57">
        <f t="shared" si="0"/>
        <v>0</v>
      </c>
    </row>
    <row r="29" spans="2:35">
      <c r="B29" s="103" t="s">
        <v>1</v>
      </c>
      <c r="C29" s="103"/>
      <c r="D29" s="58">
        <f>-1*SUM(D24:D25)+SUM(D26:D28)</f>
        <v>0</v>
      </c>
      <c r="E29" s="58">
        <f>-1*SUM(E24:E25)+SUM(E26:E28)</f>
        <v>0</v>
      </c>
      <c r="F29" s="58">
        <f>-1*SUM(F24:F25)+SUM(F26:F28)</f>
        <v>0</v>
      </c>
      <c r="G29" s="58">
        <f>-1*SUM(G24:G25)+SUM(G26:G28)</f>
        <v>0</v>
      </c>
      <c r="H29" s="58">
        <f>-1*SUM(H24:H25)+SUM(H26:H28)</f>
        <v>0</v>
      </c>
      <c r="I29" s="58">
        <f>-1*SUM(I24:I25)+SUM(I26:I28)</f>
        <v>0</v>
      </c>
      <c r="J29" s="58">
        <f>-1*SUM(J24:J25)+SUM(J26:J28)</f>
        <v>0</v>
      </c>
      <c r="K29" s="58">
        <f>-1*SUM(K24:K25)+SUM(K26:K28)</f>
        <v>0</v>
      </c>
      <c r="L29" s="58">
        <f>-1*SUM(L24:L25)+SUM(L26:L28)</f>
        <v>0</v>
      </c>
      <c r="M29" s="58">
        <f>-1*SUM(M24:M25)+SUM(M26:M28)</f>
        <v>0</v>
      </c>
      <c r="N29" s="58">
        <f>-1*SUM(N24:N25)+SUM(N26:N28)</f>
        <v>0</v>
      </c>
      <c r="O29" s="58">
        <f>-1*SUM(O24:O25)+SUM(O26:O28)</f>
        <v>0</v>
      </c>
      <c r="P29" s="58">
        <f>-1*SUM(P24:P25)+SUM(P26:P28)</f>
        <v>0</v>
      </c>
      <c r="Q29" s="58">
        <f>-1*SUM(Q24:Q25)+SUM(Q26:Q28)</f>
        <v>0</v>
      </c>
      <c r="R29" s="58">
        <f>-1*SUM(R24:R25)+SUM(R26:R28)</f>
        <v>0</v>
      </c>
      <c r="S29" s="58">
        <f>-1*SUM(S24:S25)+SUM(S26:S28)</f>
        <v>0</v>
      </c>
      <c r="T29" s="58">
        <f>-1*SUM(T24:T25)+SUM(T26:T28)</f>
        <v>0</v>
      </c>
      <c r="U29" s="58">
        <f>-1*SUM(U24:U25)+SUM(U26:U28)</f>
        <v>0</v>
      </c>
      <c r="V29" s="58">
        <f>-1*SUM(V24:V25)+SUM(V26:V28)</f>
        <v>0</v>
      </c>
      <c r="W29" s="58">
        <f>-1*SUM(W24:W25)+SUM(W26:W28)</f>
        <v>0</v>
      </c>
      <c r="X29" s="58">
        <f>-1*SUM(X24:X25)+SUM(X26:X28)</f>
        <v>0</v>
      </c>
      <c r="Y29" s="58">
        <f>-1*SUM(Y24:Y25)+SUM(Y26:Y28)</f>
        <v>0</v>
      </c>
      <c r="Z29" s="58">
        <f>-1*SUM(Z24:Z25)+SUM(Z26:Z28)</f>
        <v>0</v>
      </c>
      <c r="AA29" s="58">
        <f>-1*SUM(AA24:AA25)+SUM(AA26:AA28)</f>
        <v>0</v>
      </c>
      <c r="AB29" s="58">
        <f>-1*SUM(AB24:AB25)+SUM(AB26:AB28)</f>
        <v>0</v>
      </c>
      <c r="AC29" s="58">
        <f>-1*SUM(AC24:AC25)+SUM(AC26:AC28)</f>
        <v>0</v>
      </c>
      <c r="AD29" s="58">
        <f>-1*SUM(AD24:AD25)+SUM(AD26:AD28)</f>
        <v>0</v>
      </c>
      <c r="AE29" s="58">
        <f>-1*SUM(AE24:AE25)+SUM(AE26:AE28)</f>
        <v>0</v>
      </c>
      <c r="AF29" s="58">
        <f>-1*SUM(AF24:AF25)+SUM(AF26:AF28)</f>
        <v>0</v>
      </c>
      <c r="AG29" s="58">
        <f>-1*SUM(AG24:AG25)+SUM(AG26:AG28)</f>
        <v>0</v>
      </c>
      <c r="AH29" s="58">
        <f>-1*SUM(AH24:AH25)+SUM(AH26:AH28)</f>
        <v>0</v>
      </c>
    </row>
    <row r="30" spans="2:35">
      <c r="B30" s="99" t="s">
        <v>23</v>
      </c>
      <c r="C30" s="99"/>
      <c r="D30" s="59"/>
      <c r="E30" s="59">
        <f>E29-D29</f>
        <v>0</v>
      </c>
      <c r="F30" s="59">
        <f t="shared" ref="F30:AH30" si="1">F29-E29</f>
        <v>0</v>
      </c>
      <c r="G30" s="59">
        <f t="shared" si="1"/>
        <v>0</v>
      </c>
      <c r="H30" s="59">
        <f t="shared" si="1"/>
        <v>0</v>
      </c>
      <c r="I30" s="59">
        <f t="shared" si="1"/>
        <v>0</v>
      </c>
      <c r="J30" s="59">
        <f t="shared" si="1"/>
        <v>0</v>
      </c>
      <c r="K30" s="59">
        <f t="shared" si="1"/>
        <v>0</v>
      </c>
      <c r="L30" s="59">
        <f t="shared" si="1"/>
        <v>0</v>
      </c>
      <c r="M30" s="59">
        <f t="shared" si="1"/>
        <v>0</v>
      </c>
      <c r="N30" s="59">
        <f t="shared" si="1"/>
        <v>0</v>
      </c>
      <c r="O30" s="59">
        <f t="shared" si="1"/>
        <v>0</v>
      </c>
      <c r="P30" s="59">
        <f t="shared" si="1"/>
        <v>0</v>
      </c>
      <c r="Q30" s="59">
        <f t="shared" si="1"/>
        <v>0</v>
      </c>
      <c r="R30" s="59">
        <f t="shared" si="1"/>
        <v>0</v>
      </c>
      <c r="S30" s="59">
        <f t="shared" si="1"/>
        <v>0</v>
      </c>
      <c r="T30" s="59">
        <f t="shared" si="1"/>
        <v>0</v>
      </c>
      <c r="U30" s="59">
        <f t="shared" si="1"/>
        <v>0</v>
      </c>
      <c r="V30" s="59">
        <f t="shared" si="1"/>
        <v>0</v>
      </c>
      <c r="W30" s="59">
        <f t="shared" si="1"/>
        <v>0</v>
      </c>
      <c r="X30" s="59">
        <f t="shared" si="1"/>
        <v>0</v>
      </c>
      <c r="Y30" s="59">
        <f t="shared" si="1"/>
        <v>0</v>
      </c>
      <c r="Z30" s="59">
        <f t="shared" si="1"/>
        <v>0</v>
      </c>
      <c r="AA30" s="59">
        <f t="shared" si="1"/>
        <v>0</v>
      </c>
      <c r="AB30" s="59">
        <f t="shared" si="1"/>
        <v>0</v>
      </c>
      <c r="AC30" s="59">
        <f t="shared" si="1"/>
        <v>0</v>
      </c>
      <c r="AD30" s="59">
        <f t="shared" si="1"/>
        <v>0</v>
      </c>
      <c r="AE30" s="59">
        <f t="shared" si="1"/>
        <v>0</v>
      </c>
      <c r="AF30" s="59">
        <f t="shared" si="1"/>
        <v>0</v>
      </c>
      <c r="AG30" s="59">
        <f t="shared" si="1"/>
        <v>0</v>
      </c>
      <c r="AH30" s="59">
        <f t="shared" si="1"/>
        <v>0</v>
      </c>
    </row>
    <row r="31" spans="2:35" ht="15" thickBot="1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7"/>
    </row>
    <row r="32" spans="2:35" ht="15" thickBot="1">
      <c r="B32" s="95" t="s">
        <v>16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7"/>
    </row>
    <row r="33" spans="2:36" ht="15" thickBot="1">
      <c r="B33" s="88"/>
      <c r="C33" s="98"/>
      <c r="D33" s="55">
        <f>D23</f>
        <v>42826</v>
      </c>
      <c r="E33" s="55">
        <f>E23</f>
        <v>42827</v>
      </c>
      <c r="F33" s="55">
        <f>F23</f>
        <v>42828</v>
      </c>
      <c r="G33" s="55">
        <f>G23</f>
        <v>42829</v>
      </c>
      <c r="H33" s="55">
        <f>H23</f>
        <v>42830</v>
      </c>
      <c r="I33" s="55">
        <f>I23</f>
        <v>42831</v>
      </c>
      <c r="J33" s="55">
        <f>J23</f>
        <v>42832</v>
      </c>
      <c r="K33" s="55">
        <f>K23</f>
        <v>42833</v>
      </c>
      <c r="L33" s="55">
        <f>L23</f>
        <v>42834</v>
      </c>
      <c r="M33" s="55">
        <f>M23</f>
        <v>42835</v>
      </c>
      <c r="N33" s="55">
        <f>N23</f>
        <v>42836</v>
      </c>
      <c r="O33" s="55">
        <f>O23</f>
        <v>42837</v>
      </c>
      <c r="P33" s="55">
        <f>P23</f>
        <v>42838</v>
      </c>
      <c r="Q33" s="55">
        <f>Q23</f>
        <v>42839</v>
      </c>
      <c r="R33" s="55">
        <f>R23</f>
        <v>42840</v>
      </c>
      <c r="S33" s="55">
        <f>S23</f>
        <v>42841</v>
      </c>
      <c r="T33" s="55">
        <f>T23</f>
        <v>42842</v>
      </c>
      <c r="U33" s="55">
        <f>U23</f>
        <v>42843</v>
      </c>
      <c r="V33" s="55">
        <f>V23</f>
        <v>42844</v>
      </c>
      <c r="W33" s="55">
        <f>W23</f>
        <v>42845</v>
      </c>
      <c r="X33" s="55">
        <f>X23</f>
        <v>42846</v>
      </c>
      <c r="Y33" s="55">
        <f>Y23</f>
        <v>42847</v>
      </c>
      <c r="Z33" s="55">
        <f>Z23</f>
        <v>42848</v>
      </c>
      <c r="AA33" s="55">
        <f>AA23</f>
        <v>42849</v>
      </c>
      <c r="AB33" s="55">
        <f>AB23</f>
        <v>42850</v>
      </c>
      <c r="AC33" s="55">
        <f>AC23</f>
        <v>42851</v>
      </c>
      <c r="AD33" s="55">
        <f>AD23</f>
        <v>42852</v>
      </c>
      <c r="AE33" s="55">
        <f>AE23</f>
        <v>42853</v>
      </c>
      <c r="AF33" s="55">
        <f>AF23</f>
        <v>42854</v>
      </c>
      <c r="AG33" s="55">
        <f>AG23</f>
        <v>42855</v>
      </c>
      <c r="AH33" s="55">
        <f>AH23</f>
        <v>42856</v>
      </c>
    </row>
    <row r="34" spans="2:36" ht="15" thickBot="1">
      <c r="B34" s="104" t="s">
        <v>17</v>
      </c>
      <c r="C34" s="105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2"/>
      <c r="AI34" t="s">
        <v>34</v>
      </c>
    </row>
    <row r="35" spans="2:36" s="39" customFormat="1">
      <c r="B35" s="62" t="s">
        <v>18</v>
      </c>
      <c r="C35" s="63"/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50">
        <v>0</v>
      </c>
      <c r="AI35" s="37">
        <f>SUM(D35:AH35)</f>
        <v>0</v>
      </c>
      <c r="AJ35" s="38" t="str">
        <f>B35</f>
        <v>CLOTHES</v>
      </c>
    </row>
    <row r="36" spans="2:36">
      <c r="B36" s="64" t="s">
        <v>19</v>
      </c>
      <c r="C36" s="65"/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8">
        <v>0</v>
      </c>
      <c r="AI36" s="32">
        <f t="shared" ref="AI36:AI49" si="2">SUM(D36:AH36)</f>
        <v>0</v>
      </c>
      <c r="AJ36" s="33" t="str">
        <f t="shared" ref="AJ36:AJ49" si="3">B36</f>
        <v>EATING OUT</v>
      </c>
    </row>
    <row r="37" spans="2:36" s="39" customFormat="1">
      <c r="B37" s="62" t="s">
        <v>20</v>
      </c>
      <c r="C37" s="63"/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8">
        <v>0</v>
      </c>
      <c r="AI37" s="37">
        <f t="shared" si="2"/>
        <v>0</v>
      </c>
      <c r="AJ37" s="38" t="str">
        <f t="shared" si="3"/>
        <v>GROCERIES</v>
      </c>
    </row>
    <row r="38" spans="2:36">
      <c r="B38" s="64" t="s">
        <v>21</v>
      </c>
      <c r="C38" s="65"/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8">
        <v>0</v>
      </c>
      <c r="AI38" s="32">
        <f t="shared" si="2"/>
        <v>0</v>
      </c>
      <c r="AJ38" s="33" t="str">
        <f t="shared" si="3"/>
        <v>CAR</v>
      </c>
    </row>
    <row r="39" spans="2:36" s="39" customFormat="1">
      <c r="B39" s="62" t="s">
        <v>33</v>
      </c>
      <c r="C39" s="63"/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8">
        <v>0</v>
      </c>
      <c r="AI39" s="37">
        <f t="shared" si="2"/>
        <v>0</v>
      </c>
      <c r="AJ39" s="38" t="str">
        <f t="shared" si="3"/>
        <v>ENTERTAINMENT</v>
      </c>
    </row>
    <row r="40" spans="2:36">
      <c r="B40" s="64" t="s">
        <v>36</v>
      </c>
      <c r="C40" s="65"/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8">
        <v>0</v>
      </c>
      <c r="AI40" s="32">
        <f t="shared" si="2"/>
        <v>0</v>
      </c>
      <c r="AJ40" s="33" t="str">
        <f t="shared" si="3"/>
        <v>BILLS</v>
      </c>
    </row>
    <row r="41" spans="2:36" s="39" customFormat="1">
      <c r="B41" s="62" t="s">
        <v>38</v>
      </c>
      <c r="C41" s="63"/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8">
        <v>0</v>
      </c>
      <c r="AI41" s="37">
        <f t="shared" si="2"/>
        <v>0</v>
      </c>
      <c r="AJ41" s="38" t="str">
        <f t="shared" si="3"/>
        <v>ELECTRONICS</v>
      </c>
    </row>
    <row r="42" spans="2:36">
      <c r="B42" s="64" t="s">
        <v>39</v>
      </c>
      <c r="C42" s="65"/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8">
        <v>0</v>
      </c>
      <c r="AI42" s="32">
        <f t="shared" si="2"/>
        <v>0</v>
      </c>
      <c r="AJ42" s="33" t="str">
        <f t="shared" si="3"/>
        <v>FITNESS</v>
      </c>
    </row>
    <row r="43" spans="2:36" s="39" customFormat="1">
      <c r="B43" s="62" t="s">
        <v>40</v>
      </c>
      <c r="C43" s="63"/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8">
        <v>0</v>
      </c>
      <c r="AI43" s="37">
        <f t="shared" si="2"/>
        <v>0</v>
      </c>
      <c r="AJ43" s="38" t="str">
        <f t="shared" si="3"/>
        <v>SUBSCRIPTIONS</v>
      </c>
    </row>
    <row r="44" spans="2:36">
      <c r="B44" s="64" t="s">
        <v>41</v>
      </c>
      <c r="C44" s="65"/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8">
        <v>0</v>
      </c>
      <c r="AI44" s="32">
        <f t="shared" si="2"/>
        <v>0</v>
      </c>
      <c r="AJ44" s="33" t="str">
        <f t="shared" si="3"/>
        <v>HEALTH</v>
      </c>
    </row>
    <row r="45" spans="2:36" s="39" customFormat="1">
      <c r="B45" s="62" t="s">
        <v>42</v>
      </c>
      <c r="C45" s="63"/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8">
        <v>0</v>
      </c>
      <c r="AI45" s="37">
        <f t="shared" si="2"/>
        <v>0</v>
      </c>
      <c r="AJ45" s="38" t="str">
        <f t="shared" si="3"/>
        <v>RENT</v>
      </c>
    </row>
    <row r="46" spans="2:36">
      <c r="B46" s="64" t="s">
        <v>35</v>
      </c>
      <c r="C46" s="65"/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8">
        <v>0</v>
      </c>
      <c r="AI46" s="32">
        <f t="shared" si="2"/>
        <v>0</v>
      </c>
      <c r="AJ46" s="33" t="str">
        <f t="shared" si="3"/>
        <v>-</v>
      </c>
    </row>
    <row r="47" spans="2:36" s="39" customFormat="1">
      <c r="B47" s="62" t="s">
        <v>35</v>
      </c>
      <c r="C47" s="63"/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8">
        <v>0</v>
      </c>
      <c r="AI47" s="37">
        <f t="shared" si="2"/>
        <v>0</v>
      </c>
      <c r="AJ47" s="38" t="str">
        <f t="shared" si="3"/>
        <v>-</v>
      </c>
    </row>
    <row r="48" spans="2:36">
      <c r="B48" s="64" t="s">
        <v>35</v>
      </c>
      <c r="C48" s="65"/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8">
        <v>0</v>
      </c>
      <c r="AI48" s="32">
        <f t="shared" si="2"/>
        <v>0</v>
      </c>
      <c r="AJ48" s="33" t="str">
        <f t="shared" si="3"/>
        <v>-</v>
      </c>
    </row>
    <row r="49" spans="2:36" s="39" customFormat="1" ht="15" thickBot="1">
      <c r="B49" s="62" t="s">
        <v>35</v>
      </c>
      <c r="C49" s="63"/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4">
        <v>0</v>
      </c>
      <c r="AI49" s="37">
        <f t="shared" si="2"/>
        <v>0</v>
      </c>
      <c r="AJ49" s="38" t="str">
        <f t="shared" si="3"/>
        <v>-</v>
      </c>
    </row>
    <row r="50" spans="2:36" ht="15" thickBot="1">
      <c r="B50" s="104" t="s">
        <v>22</v>
      </c>
      <c r="C50" s="105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2"/>
    </row>
    <row r="51" spans="2:36" ht="15" thickBot="1">
      <c r="B51" s="68"/>
      <c r="C51" s="69"/>
      <c r="D51" s="10">
        <f>SUM(D35:D49)</f>
        <v>0</v>
      </c>
      <c r="E51" s="10">
        <f t="shared" ref="E51:AH51" si="4">SUM(E35:E49)</f>
        <v>0</v>
      </c>
      <c r="F51" s="10">
        <f t="shared" si="4"/>
        <v>0</v>
      </c>
      <c r="G51" s="10">
        <f t="shared" si="4"/>
        <v>0</v>
      </c>
      <c r="H51" s="10">
        <f t="shared" si="4"/>
        <v>0</v>
      </c>
      <c r="I51" s="10">
        <f t="shared" si="4"/>
        <v>0</v>
      </c>
      <c r="J51" s="10">
        <f t="shared" si="4"/>
        <v>0</v>
      </c>
      <c r="K51" s="10">
        <f t="shared" si="4"/>
        <v>0</v>
      </c>
      <c r="L51" s="10">
        <f t="shared" si="4"/>
        <v>0</v>
      </c>
      <c r="M51" s="10">
        <f t="shared" si="4"/>
        <v>0</v>
      </c>
      <c r="N51" s="10">
        <f t="shared" si="4"/>
        <v>0</v>
      </c>
      <c r="O51" s="10">
        <f t="shared" si="4"/>
        <v>0</v>
      </c>
      <c r="P51" s="10">
        <f t="shared" si="4"/>
        <v>0</v>
      </c>
      <c r="Q51" s="10">
        <f t="shared" si="4"/>
        <v>0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4"/>
        <v>0</v>
      </c>
      <c r="W51" s="10">
        <f t="shared" si="4"/>
        <v>0</v>
      </c>
      <c r="X51" s="10">
        <f t="shared" si="4"/>
        <v>0</v>
      </c>
      <c r="Y51" s="10">
        <f t="shared" si="4"/>
        <v>0</v>
      </c>
      <c r="Z51" s="10">
        <f t="shared" si="4"/>
        <v>0</v>
      </c>
      <c r="AA51" s="10">
        <f t="shared" si="4"/>
        <v>0</v>
      </c>
      <c r="AB51" s="10">
        <f t="shared" si="4"/>
        <v>0</v>
      </c>
      <c r="AC51" s="10">
        <f t="shared" si="4"/>
        <v>0</v>
      </c>
      <c r="AD51" s="10">
        <f t="shared" si="4"/>
        <v>0</v>
      </c>
      <c r="AE51" s="10">
        <f t="shared" si="4"/>
        <v>0</v>
      </c>
      <c r="AF51" s="10">
        <f t="shared" si="4"/>
        <v>0</v>
      </c>
      <c r="AG51" s="10">
        <f t="shared" si="4"/>
        <v>0</v>
      </c>
      <c r="AH51" s="11">
        <f t="shared" si="4"/>
        <v>0</v>
      </c>
    </row>
    <row r="52" spans="2:36">
      <c r="D52" s="8"/>
    </row>
    <row r="54" spans="2:36" hidden="1">
      <c r="B54" s="94" t="s">
        <v>49</v>
      </c>
      <c r="C54" s="94"/>
      <c r="D54" s="46">
        <f t="shared" ref="D54:AH54" si="5">D23</f>
        <v>42826</v>
      </c>
      <c r="E54" s="46">
        <f t="shared" si="5"/>
        <v>42827</v>
      </c>
      <c r="F54" s="46">
        <f t="shared" si="5"/>
        <v>42828</v>
      </c>
      <c r="G54" s="46">
        <f t="shared" si="5"/>
        <v>42829</v>
      </c>
      <c r="H54" s="46">
        <f t="shared" si="5"/>
        <v>42830</v>
      </c>
      <c r="I54" s="46">
        <f t="shared" si="5"/>
        <v>42831</v>
      </c>
      <c r="J54" s="46">
        <f t="shared" si="5"/>
        <v>42832</v>
      </c>
      <c r="K54" s="46">
        <f t="shared" si="5"/>
        <v>42833</v>
      </c>
      <c r="L54" s="46">
        <f t="shared" si="5"/>
        <v>42834</v>
      </c>
      <c r="M54" s="46">
        <f t="shared" si="5"/>
        <v>42835</v>
      </c>
      <c r="N54" s="46">
        <f t="shared" si="5"/>
        <v>42836</v>
      </c>
      <c r="O54" s="46">
        <f t="shared" si="5"/>
        <v>42837</v>
      </c>
      <c r="P54" s="46">
        <f t="shared" si="5"/>
        <v>42838</v>
      </c>
      <c r="Q54" s="46">
        <f t="shared" si="5"/>
        <v>42839</v>
      </c>
      <c r="R54" s="46">
        <f t="shared" si="5"/>
        <v>42840</v>
      </c>
      <c r="S54" s="46">
        <f t="shared" si="5"/>
        <v>42841</v>
      </c>
      <c r="T54" s="46">
        <f t="shared" si="5"/>
        <v>42842</v>
      </c>
      <c r="U54" s="46">
        <f t="shared" si="5"/>
        <v>42843</v>
      </c>
      <c r="V54" s="46">
        <f t="shared" si="5"/>
        <v>42844</v>
      </c>
      <c r="W54" s="46">
        <f t="shared" si="5"/>
        <v>42845</v>
      </c>
      <c r="X54" s="46">
        <f t="shared" si="5"/>
        <v>42846</v>
      </c>
      <c r="Y54" s="46">
        <f t="shared" si="5"/>
        <v>42847</v>
      </c>
      <c r="Z54" s="46">
        <f t="shared" si="5"/>
        <v>42848</v>
      </c>
      <c r="AA54" s="46">
        <f t="shared" si="5"/>
        <v>42849</v>
      </c>
      <c r="AB54" s="46">
        <f t="shared" si="5"/>
        <v>42850</v>
      </c>
      <c r="AC54" s="46">
        <f t="shared" si="5"/>
        <v>42851</v>
      </c>
      <c r="AD54" s="46">
        <f t="shared" si="5"/>
        <v>42852</v>
      </c>
      <c r="AE54" s="46">
        <f t="shared" si="5"/>
        <v>42853</v>
      </c>
      <c r="AF54" s="46">
        <f t="shared" si="5"/>
        <v>42854</v>
      </c>
      <c r="AG54" s="46">
        <f t="shared" si="5"/>
        <v>42855</v>
      </c>
      <c r="AH54" s="46">
        <f t="shared" si="5"/>
        <v>42856</v>
      </c>
    </row>
    <row r="55" spans="2:36" hidden="1">
      <c r="B55" s="92" t="s">
        <v>50</v>
      </c>
      <c r="C55" s="92"/>
      <c r="D55" s="45">
        <v>285.5</v>
      </c>
      <c r="E55" s="45">
        <f>D55</f>
        <v>285.5</v>
      </c>
      <c r="F55" s="45">
        <f t="shared" ref="F55:U56" si="6">E55</f>
        <v>285.5</v>
      </c>
      <c r="G55" s="45">
        <f t="shared" si="6"/>
        <v>285.5</v>
      </c>
      <c r="H55" s="45">
        <f t="shared" si="6"/>
        <v>285.5</v>
      </c>
      <c r="I55" s="45">
        <f t="shared" si="6"/>
        <v>285.5</v>
      </c>
      <c r="J55" s="45">
        <f t="shared" si="6"/>
        <v>285.5</v>
      </c>
      <c r="K55" s="45">
        <f t="shared" si="6"/>
        <v>285.5</v>
      </c>
      <c r="L55" s="45">
        <f t="shared" si="6"/>
        <v>285.5</v>
      </c>
      <c r="M55" s="45">
        <f t="shared" si="6"/>
        <v>285.5</v>
      </c>
      <c r="N55" s="45">
        <f t="shared" si="6"/>
        <v>285.5</v>
      </c>
      <c r="O55" s="45">
        <f t="shared" si="6"/>
        <v>285.5</v>
      </c>
      <c r="P55" s="45">
        <f t="shared" si="6"/>
        <v>285.5</v>
      </c>
      <c r="Q55" s="45">
        <f t="shared" si="6"/>
        <v>285.5</v>
      </c>
      <c r="R55" s="45">
        <f t="shared" si="6"/>
        <v>285.5</v>
      </c>
      <c r="S55" s="45">
        <f t="shared" si="6"/>
        <v>285.5</v>
      </c>
      <c r="T55" s="45">
        <f t="shared" si="6"/>
        <v>285.5</v>
      </c>
      <c r="U55" s="45">
        <f t="shared" si="6"/>
        <v>285.5</v>
      </c>
      <c r="V55" s="45">
        <f t="shared" ref="V55:AH56" si="7">U55</f>
        <v>285.5</v>
      </c>
      <c r="W55" s="45">
        <f t="shared" si="7"/>
        <v>285.5</v>
      </c>
      <c r="X55" s="45">
        <f t="shared" si="7"/>
        <v>285.5</v>
      </c>
      <c r="Y55" s="45">
        <f t="shared" si="7"/>
        <v>285.5</v>
      </c>
      <c r="Z55" s="45">
        <f t="shared" si="7"/>
        <v>285.5</v>
      </c>
      <c r="AA55" s="45">
        <f t="shared" si="7"/>
        <v>285.5</v>
      </c>
      <c r="AB55" s="45">
        <f t="shared" si="7"/>
        <v>285.5</v>
      </c>
      <c r="AC55" s="45">
        <f t="shared" si="7"/>
        <v>285.5</v>
      </c>
      <c r="AD55" s="45">
        <f t="shared" si="7"/>
        <v>285.5</v>
      </c>
      <c r="AE55" s="45">
        <f t="shared" si="7"/>
        <v>285.5</v>
      </c>
      <c r="AF55" s="45">
        <f t="shared" si="7"/>
        <v>285.5</v>
      </c>
      <c r="AG55" s="45">
        <f t="shared" si="7"/>
        <v>285.5</v>
      </c>
      <c r="AH55" s="45">
        <f t="shared" si="7"/>
        <v>285.5</v>
      </c>
    </row>
    <row r="56" spans="2:36" hidden="1">
      <c r="B56" s="93" t="s">
        <v>13</v>
      </c>
      <c r="C56" s="93"/>
      <c r="D56" s="45">
        <v>277.61</v>
      </c>
      <c r="E56" s="45">
        <f>D56</f>
        <v>277.61</v>
      </c>
      <c r="F56" s="45">
        <f t="shared" si="6"/>
        <v>277.61</v>
      </c>
      <c r="G56" s="45">
        <f t="shared" si="6"/>
        <v>277.61</v>
      </c>
      <c r="H56" s="45">
        <f t="shared" si="6"/>
        <v>277.61</v>
      </c>
      <c r="I56" s="45">
        <f t="shared" si="6"/>
        <v>277.61</v>
      </c>
      <c r="J56" s="45">
        <f t="shared" si="6"/>
        <v>277.61</v>
      </c>
      <c r="K56" s="45">
        <f t="shared" si="6"/>
        <v>277.61</v>
      </c>
      <c r="L56" s="45">
        <f t="shared" si="6"/>
        <v>277.61</v>
      </c>
      <c r="M56" s="45">
        <f t="shared" si="6"/>
        <v>277.61</v>
      </c>
      <c r="N56" s="45">
        <f t="shared" si="6"/>
        <v>277.61</v>
      </c>
      <c r="O56" s="45">
        <f t="shared" si="6"/>
        <v>277.61</v>
      </c>
      <c r="P56" s="45">
        <f t="shared" si="6"/>
        <v>277.61</v>
      </c>
      <c r="Q56" s="45">
        <f t="shared" si="6"/>
        <v>277.61</v>
      </c>
      <c r="R56" s="45">
        <f t="shared" si="6"/>
        <v>277.61</v>
      </c>
      <c r="S56" s="45">
        <f t="shared" si="6"/>
        <v>277.61</v>
      </c>
      <c r="T56" s="45">
        <f t="shared" si="6"/>
        <v>277.61</v>
      </c>
      <c r="U56" s="45">
        <f t="shared" si="6"/>
        <v>277.61</v>
      </c>
      <c r="V56" s="45">
        <f t="shared" si="7"/>
        <v>277.61</v>
      </c>
      <c r="W56" s="45">
        <f t="shared" si="7"/>
        <v>277.61</v>
      </c>
      <c r="X56" s="45">
        <f t="shared" si="7"/>
        <v>277.61</v>
      </c>
      <c r="Y56" s="45">
        <f t="shared" si="7"/>
        <v>277.61</v>
      </c>
      <c r="Z56" s="45">
        <f t="shared" si="7"/>
        <v>277.61</v>
      </c>
      <c r="AA56" s="45">
        <f t="shared" si="7"/>
        <v>277.61</v>
      </c>
      <c r="AB56" s="45">
        <f t="shared" si="7"/>
        <v>277.61</v>
      </c>
      <c r="AC56" s="45">
        <f t="shared" si="7"/>
        <v>277.61</v>
      </c>
      <c r="AD56" s="45">
        <f t="shared" si="7"/>
        <v>277.61</v>
      </c>
      <c r="AE56" s="45">
        <f t="shared" si="7"/>
        <v>277.61</v>
      </c>
      <c r="AF56" s="45">
        <f t="shared" si="7"/>
        <v>277.61</v>
      </c>
      <c r="AG56" s="45">
        <f t="shared" si="7"/>
        <v>277.61</v>
      </c>
      <c r="AH56" s="45">
        <f t="shared" si="7"/>
        <v>277.61</v>
      </c>
    </row>
  </sheetData>
  <mergeCells count="35">
    <mergeCell ref="B50:C50"/>
    <mergeCell ref="B51:C51"/>
    <mergeCell ref="B54:C54"/>
    <mergeCell ref="B55:C55"/>
    <mergeCell ref="B56:C56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AH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AH31"/>
    <mergeCell ref="B1:C1"/>
    <mergeCell ref="B6:D6"/>
    <mergeCell ref="F6:H6"/>
    <mergeCell ref="B23:C23"/>
    <mergeCell ref="B24:C24"/>
    <mergeCell ref="B25:C25"/>
  </mergeCells>
  <conditionalFormatting sqref="D29:AH29">
    <cfRule type="cellIs" dxfId="13" priority="9" operator="lessThan">
      <formula>0</formula>
    </cfRule>
    <cfRule type="cellIs" dxfId="12" priority="10" operator="greaterThanOrEqual">
      <formula>0</formula>
    </cfRule>
  </conditionalFormatting>
  <conditionalFormatting sqref="D30:AH3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7" operator="lessThan">
      <formula>0</formula>
    </cfRule>
    <cfRule type="cellIs" dxfId="10" priority="8" operator="greaterThanOrEqual">
      <formula>0</formula>
    </cfRule>
  </conditionalFormatting>
  <conditionalFormatting sqref="H9">
    <cfRule type="cellIs" dxfId="9" priority="5" operator="lessThan">
      <formula>0</formula>
    </cfRule>
    <cfRule type="cellIs" dxfId="8" priority="6" operator="greaterThanOrEqual">
      <formula>0</formula>
    </cfRule>
  </conditionalFormatting>
  <conditionalFormatting sqref="D51:AH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7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6"/>
  <sheetViews>
    <sheetView zoomScale="38" zoomScaleNormal="70" workbookViewId="0">
      <selection activeCell="N61" sqref="N61"/>
    </sheetView>
  </sheetViews>
  <sheetFormatPr defaultRowHeight="14.5"/>
  <cols>
    <col min="1" max="34" width="11.7265625" customWidth="1"/>
    <col min="35" max="35" width="16.453125" customWidth="1"/>
    <col min="36" max="36" width="16.1796875" customWidth="1"/>
  </cols>
  <sheetData>
    <row r="1" spans="2:33">
      <c r="B1" s="70">
        <v>42386</v>
      </c>
      <c r="C1" s="70"/>
      <c r="D1" s="30"/>
      <c r="E1" s="31" t="s">
        <v>25</v>
      </c>
      <c r="F1" s="30"/>
      <c r="I1" s="34"/>
      <c r="J1" t="s">
        <v>26</v>
      </c>
    </row>
    <row r="2" spans="2:33">
      <c r="I2" s="34"/>
      <c r="J2" t="s">
        <v>27</v>
      </c>
    </row>
    <row r="3" spans="2:33">
      <c r="I3" s="34"/>
      <c r="J3" t="s">
        <v>28</v>
      </c>
    </row>
    <row r="4" spans="2:33">
      <c r="I4" s="34" t="s">
        <v>37</v>
      </c>
      <c r="J4" s="60" t="s">
        <v>29</v>
      </c>
    </row>
    <row r="5" spans="2:33" ht="15" thickBot="1">
      <c r="I5" s="34"/>
      <c r="J5" t="s">
        <v>30</v>
      </c>
    </row>
    <row r="6" spans="2:33">
      <c r="B6" s="82" t="s">
        <v>0</v>
      </c>
      <c r="C6" s="83"/>
      <c r="D6" s="84"/>
      <c r="F6" s="85" t="s">
        <v>6</v>
      </c>
      <c r="G6" s="86"/>
      <c r="H6" s="87"/>
      <c r="I6" s="34" t="s">
        <v>37</v>
      </c>
      <c r="J6" s="60" t="s">
        <v>31</v>
      </c>
    </row>
    <row r="7" spans="2:33">
      <c r="B7" s="16" t="s">
        <v>2</v>
      </c>
      <c r="C7" s="8"/>
      <c r="D7" s="17">
        <v>0</v>
      </c>
      <c r="F7" s="21" t="s">
        <v>7</v>
      </c>
      <c r="G7" s="22"/>
      <c r="H7" s="29">
        <f>D12</f>
        <v>0</v>
      </c>
    </row>
    <row r="8" spans="2:33">
      <c r="B8" s="16" t="s">
        <v>3</v>
      </c>
      <c r="C8" s="8"/>
      <c r="D8" s="17">
        <v>0</v>
      </c>
      <c r="F8" s="21" t="s">
        <v>8</v>
      </c>
      <c r="G8" s="22"/>
      <c r="H8" s="23">
        <f>SUM(D51:AH51)</f>
        <v>0</v>
      </c>
    </row>
    <row r="9" spans="2:33" ht="15" thickBot="1">
      <c r="B9" s="16" t="s">
        <v>4</v>
      </c>
      <c r="C9" s="8"/>
      <c r="D9" s="17">
        <v>0</v>
      </c>
      <c r="F9" s="24" t="s">
        <v>9</v>
      </c>
      <c r="G9" s="25"/>
      <c r="H9" s="26">
        <f>-1*H8+H7</f>
        <v>0</v>
      </c>
    </row>
    <row r="10" spans="2:33">
      <c r="B10" s="16" t="s">
        <v>5</v>
      </c>
      <c r="C10" s="8"/>
      <c r="D10" s="17">
        <v>0</v>
      </c>
    </row>
    <row r="11" spans="2:33">
      <c r="B11" s="16" t="s">
        <v>10</v>
      </c>
      <c r="C11" s="8"/>
      <c r="D11" s="17">
        <v>0</v>
      </c>
    </row>
    <row r="12" spans="2:33" ht="15" thickBot="1">
      <c r="B12" s="18" t="s">
        <v>1</v>
      </c>
      <c r="C12" s="19"/>
      <c r="D12" s="20">
        <f>SUM(D7:D11)</f>
        <v>0</v>
      </c>
    </row>
    <row r="16" spans="2:33">
      <c r="AF16" s="8"/>
      <c r="AG16" s="61"/>
    </row>
    <row r="22" spans="2:35" ht="15" thickBot="1"/>
    <row r="23" spans="2:35">
      <c r="B23" s="88" t="s">
        <v>32</v>
      </c>
      <c r="C23" s="98"/>
      <c r="D23" s="55">
        <v>42826</v>
      </c>
      <c r="E23" s="55">
        <v>42827</v>
      </c>
      <c r="F23" s="55">
        <v>42828</v>
      </c>
      <c r="G23" s="55">
        <v>42829</v>
      </c>
      <c r="H23" s="55">
        <v>42830</v>
      </c>
      <c r="I23" s="55">
        <v>42831</v>
      </c>
      <c r="J23" s="55">
        <v>42832</v>
      </c>
      <c r="K23" s="55">
        <v>42833</v>
      </c>
      <c r="L23" s="55">
        <v>42834</v>
      </c>
      <c r="M23" s="55">
        <v>42835</v>
      </c>
      <c r="N23" s="55">
        <v>42836</v>
      </c>
      <c r="O23" s="55">
        <v>42837</v>
      </c>
      <c r="P23" s="55">
        <v>42838</v>
      </c>
      <c r="Q23" s="55">
        <v>42839</v>
      </c>
      <c r="R23" s="55">
        <v>42840</v>
      </c>
      <c r="S23" s="55">
        <v>42841</v>
      </c>
      <c r="T23" s="55">
        <v>42842</v>
      </c>
      <c r="U23" s="55">
        <v>42843</v>
      </c>
      <c r="V23" s="55">
        <v>42844</v>
      </c>
      <c r="W23" s="55">
        <v>42845</v>
      </c>
      <c r="X23" s="55">
        <v>42846</v>
      </c>
      <c r="Y23" s="55">
        <v>42847</v>
      </c>
      <c r="Z23" s="55">
        <v>42848</v>
      </c>
      <c r="AA23" s="55">
        <v>42849</v>
      </c>
      <c r="AB23" s="55">
        <v>42850</v>
      </c>
      <c r="AC23" s="55">
        <v>42851</v>
      </c>
      <c r="AD23" s="55">
        <v>42852</v>
      </c>
      <c r="AE23" s="55">
        <v>42853</v>
      </c>
      <c r="AF23" s="55">
        <v>42854</v>
      </c>
      <c r="AG23" s="55">
        <v>42855</v>
      </c>
      <c r="AH23" s="55">
        <v>42856</v>
      </c>
    </row>
    <row r="24" spans="2:35" s="1" customFormat="1">
      <c r="B24" s="100" t="s">
        <v>24</v>
      </c>
      <c r="C24" s="100"/>
      <c r="D24" s="56">
        <v>0</v>
      </c>
      <c r="E24" s="56">
        <f t="shared" ref="E24:AH28" si="0">D24</f>
        <v>0</v>
      </c>
      <c r="F24" s="56">
        <f t="shared" si="0"/>
        <v>0</v>
      </c>
      <c r="G24" s="56">
        <f t="shared" si="0"/>
        <v>0</v>
      </c>
      <c r="H24" s="56">
        <f t="shared" si="0"/>
        <v>0</v>
      </c>
      <c r="I24" s="56">
        <f t="shared" si="0"/>
        <v>0</v>
      </c>
      <c r="J24" s="56">
        <f t="shared" si="0"/>
        <v>0</v>
      </c>
      <c r="K24" s="56">
        <f t="shared" si="0"/>
        <v>0</v>
      </c>
      <c r="L24" s="56">
        <f t="shared" si="0"/>
        <v>0</v>
      </c>
      <c r="M24" s="56">
        <f t="shared" si="0"/>
        <v>0</v>
      </c>
      <c r="N24" s="56">
        <f t="shared" si="0"/>
        <v>0</v>
      </c>
      <c r="O24" s="56">
        <f t="shared" si="0"/>
        <v>0</v>
      </c>
      <c r="P24" s="56">
        <f t="shared" si="0"/>
        <v>0</v>
      </c>
      <c r="Q24" s="56">
        <f t="shared" si="0"/>
        <v>0</v>
      </c>
      <c r="R24" s="56">
        <f t="shared" si="0"/>
        <v>0</v>
      </c>
      <c r="S24" s="56">
        <f t="shared" si="0"/>
        <v>0</v>
      </c>
      <c r="T24" s="56">
        <f t="shared" si="0"/>
        <v>0</v>
      </c>
      <c r="U24" s="56">
        <f t="shared" si="0"/>
        <v>0</v>
      </c>
      <c r="V24" s="56">
        <f t="shared" si="0"/>
        <v>0</v>
      </c>
      <c r="W24" s="56">
        <f t="shared" si="0"/>
        <v>0</v>
      </c>
      <c r="X24" s="56">
        <f t="shared" si="0"/>
        <v>0</v>
      </c>
      <c r="Y24" s="56">
        <f t="shared" si="0"/>
        <v>0</v>
      </c>
      <c r="Z24" s="56">
        <f t="shared" si="0"/>
        <v>0</v>
      </c>
      <c r="AA24" s="56">
        <f t="shared" si="0"/>
        <v>0</v>
      </c>
      <c r="AB24" s="56">
        <f t="shared" si="0"/>
        <v>0</v>
      </c>
      <c r="AC24" s="56">
        <f t="shared" si="0"/>
        <v>0</v>
      </c>
      <c r="AD24" s="56">
        <f t="shared" si="0"/>
        <v>0</v>
      </c>
      <c r="AE24" s="56">
        <f t="shared" si="0"/>
        <v>0</v>
      </c>
      <c r="AF24" s="56">
        <f t="shared" si="0"/>
        <v>0</v>
      </c>
      <c r="AG24" s="56">
        <f t="shared" si="0"/>
        <v>0</v>
      </c>
      <c r="AH24" s="56">
        <f t="shared" si="0"/>
        <v>0</v>
      </c>
      <c r="AI24" s="3"/>
    </row>
    <row r="25" spans="2:35" s="1" customFormat="1">
      <c r="B25" s="100" t="s">
        <v>12</v>
      </c>
      <c r="C25" s="100"/>
      <c r="D25" s="56">
        <v>0</v>
      </c>
      <c r="E25" s="56">
        <f t="shared" si="0"/>
        <v>0</v>
      </c>
      <c r="F25" s="56">
        <f t="shared" si="0"/>
        <v>0</v>
      </c>
      <c r="G25" s="56">
        <f t="shared" si="0"/>
        <v>0</v>
      </c>
      <c r="H25" s="56">
        <f t="shared" si="0"/>
        <v>0</v>
      </c>
      <c r="I25" s="56">
        <f t="shared" si="0"/>
        <v>0</v>
      </c>
      <c r="J25" s="56">
        <f t="shared" si="0"/>
        <v>0</v>
      </c>
      <c r="K25" s="56">
        <f t="shared" si="0"/>
        <v>0</v>
      </c>
      <c r="L25" s="56">
        <f t="shared" si="0"/>
        <v>0</v>
      </c>
      <c r="M25" s="56">
        <f t="shared" si="0"/>
        <v>0</v>
      </c>
      <c r="N25" s="56">
        <f t="shared" si="0"/>
        <v>0</v>
      </c>
      <c r="O25" s="56">
        <f t="shared" si="0"/>
        <v>0</v>
      </c>
      <c r="P25" s="56">
        <f t="shared" si="0"/>
        <v>0</v>
      </c>
      <c r="Q25" s="56">
        <f t="shared" si="0"/>
        <v>0</v>
      </c>
      <c r="R25" s="56">
        <f t="shared" si="0"/>
        <v>0</v>
      </c>
      <c r="S25" s="56">
        <f t="shared" si="0"/>
        <v>0</v>
      </c>
      <c r="T25" s="56">
        <f t="shared" si="0"/>
        <v>0</v>
      </c>
      <c r="U25" s="56">
        <f t="shared" si="0"/>
        <v>0</v>
      </c>
      <c r="V25" s="56">
        <f t="shared" si="0"/>
        <v>0</v>
      </c>
      <c r="W25" s="56">
        <f t="shared" si="0"/>
        <v>0</v>
      </c>
      <c r="X25" s="56">
        <f t="shared" si="0"/>
        <v>0</v>
      </c>
      <c r="Y25" s="56">
        <f t="shared" si="0"/>
        <v>0</v>
      </c>
      <c r="Z25" s="56">
        <f t="shared" si="0"/>
        <v>0</v>
      </c>
      <c r="AA25" s="56">
        <f t="shared" si="0"/>
        <v>0</v>
      </c>
      <c r="AB25" s="56">
        <f t="shared" si="0"/>
        <v>0</v>
      </c>
      <c r="AC25" s="56">
        <f t="shared" si="0"/>
        <v>0</v>
      </c>
      <c r="AD25" s="56">
        <f t="shared" si="0"/>
        <v>0</v>
      </c>
      <c r="AE25" s="56">
        <f t="shared" si="0"/>
        <v>0</v>
      </c>
      <c r="AF25" s="56">
        <f t="shared" si="0"/>
        <v>0</v>
      </c>
      <c r="AG25" s="56">
        <f t="shared" si="0"/>
        <v>0</v>
      </c>
      <c r="AH25" s="56">
        <f t="shared" si="0"/>
        <v>0</v>
      </c>
      <c r="AI25" s="3"/>
    </row>
    <row r="26" spans="2:35" s="2" customFormat="1">
      <c r="B26" s="101" t="s">
        <v>15</v>
      </c>
      <c r="C26" s="101"/>
      <c r="D26" s="57">
        <v>0</v>
      </c>
      <c r="E26" s="57">
        <f t="shared" si="0"/>
        <v>0</v>
      </c>
      <c r="F26" s="57">
        <f t="shared" si="0"/>
        <v>0</v>
      </c>
      <c r="G26" s="57">
        <f t="shared" si="0"/>
        <v>0</v>
      </c>
      <c r="H26" s="57">
        <f t="shared" si="0"/>
        <v>0</v>
      </c>
      <c r="I26" s="57">
        <f t="shared" si="0"/>
        <v>0</v>
      </c>
      <c r="J26" s="57">
        <f t="shared" si="0"/>
        <v>0</v>
      </c>
      <c r="K26" s="57">
        <f t="shared" si="0"/>
        <v>0</v>
      </c>
      <c r="L26" s="57">
        <f t="shared" si="0"/>
        <v>0</v>
      </c>
      <c r="M26" s="57">
        <f t="shared" si="0"/>
        <v>0</v>
      </c>
      <c r="N26" s="57">
        <f t="shared" si="0"/>
        <v>0</v>
      </c>
      <c r="O26" s="57">
        <f t="shared" si="0"/>
        <v>0</v>
      </c>
      <c r="P26" s="57">
        <f t="shared" si="0"/>
        <v>0</v>
      </c>
      <c r="Q26" s="57">
        <f t="shared" si="0"/>
        <v>0</v>
      </c>
      <c r="R26" s="57">
        <f t="shared" si="0"/>
        <v>0</v>
      </c>
      <c r="S26" s="57">
        <f t="shared" si="0"/>
        <v>0</v>
      </c>
      <c r="T26" s="57">
        <f t="shared" si="0"/>
        <v>0</v>
      </c>
      <c r="U26" s="57">
        <f t="shared" si="0"/>
        <v>0</v>
      </c>
      <c r="V26" s="57">
        <f t="shared" si="0"/>
        <v>0</v>
      </c>
      <c r="W26" s="57">
        <f t="shared" si="0"/>
        <v>0</v>
      </c>
      <c r="X26" s="57">
        <f t="shared" si="0"/>
        <v>0</v>
      </c>
      <c r="Y26" s="57">
        <f t="shared" si="0"/>
        <v>0</v>
      </c>
      <c r="Z26" s="57">
        <f t="shared" si="0"/>
        <v>0</v>
      </c>
      <c r="AA26" s="57">
        <f t="shared" si="0"/>
        <v>0</v>
      </c>
      <c r="AB26" s="57">
        <f t="shared" si="0"/>
        <v>0</v>
      </c>
      <c r="AC26" s="57">
        <f t="shared" si="0"/>
        <v>0</v>
      </c>
      <c r="AD26" s="57">
        <f t="shared" si="0"/>
        <v>0</v>
      </c>
      <c r="AE26" s="57">
        <f t="shared" si="0"/>
        <v>0</v>
      </c>
      <c r="AF26" s="57">
        <f t="shared" si="0"/>
        <v>0</v>
      </c>
      <c r="AG26" s="57">
        <f t="shared" si="0"/>
        <v>0</v>
      </c>
      <c r="AH26" s="57">
        <f t="shared" si="0"/>
        <v>0</v>
      </c>
      <c r="AI26" s="4"/>
    </row>
    <row r="27" spans="2:35">
      <c r="B27" s="102" t="s">
        <v>14</v>
      </c>
      <c r="C27" s="102"/>
      <c r="D27" s="57">
        <v>0</v>
      </c>
      <c r="E27" s="57">
        <f t="shared" si="0"/>
        <v>0</v>
      </c>
      <c r="F27" s="57">
        <f t="shared" si="0"/>
        <v>0</v>
      </c>
      <c r="G27" s="57">
        <f t="shared" si="0"/>
        <v>0</v>
      </c>
      <c r="H27" s="57">
        <f t="shared" si="0"/>
        <v>0</v>
      </c>
      <c r="I27" s="57">
        <f t="shared" si="0"/>
        <v>0</v>
      </c>
      <c r="J27" s="57">
        <f t="shared" si="0"/>
        <v>0</v>
      </c>
      <c r="K27" s="57">
        <f t="shared" si="0"/>
        <v>0</v>
      </c>
      <c r="L27" s="57">
        <f t="shared" si="0"/>
        <v>0</v>
      </c>
      <c r="M27" s="57">
        <f t="shared" si="0"/>
        <v>0</v>
      </c>
      <c r="N27" s="57">
        <f t="shared" si="0"/>
        <v>0</v>
      </c>
      <c r="O27" s="57">
        <f t="shared" si="0"/>
        <v>0</v>
      </c>
      <c r="P27" s="57">
        <f t="shared" si="0"/>
        <v>0</v>
      </c>
      <c r="Q27" s="57">
        <f t="shared" si="0"/>
        <v>0</v>
      </c>
      <c r="R27" s="57">
        <f t="shared" si="0"/>
        <v>0</v>
      </c>
      <c r="S27" s="57">
        <f t="shared" si="0"/>
        <v>0</v>
      </c>
      <c r="T27" s="57">
        <f t="shared" si="0"/>
        <v>0</v>
      </c>
      <c r="U27" s="57">
        <f t="shared" si="0"/>
        <v>0</v>
      </c>
      <c r="V27" s="57">
        <f t="shared" si="0"/>
        <v>0</v>
      </c>
      <c r="W27" s="57">
        <f t="shared" si="0"/>
        <v>0</v>
      </c>
      <c r="X27" s="57">
        <f t="shared" si="0"/>
        <v>0</v>
      </c>
      <c r="Y27" s="57">
        <f t="shared" si="0"/>
        <v>0</v>
      </c>
      <c r="Z27" s="57">
        <f t="shared" si="0"/>
        <v>0</v>
      </c>
      <c r="AA27" s="57">
        <f t="shared" si="0"/>
        <v>0</v>
      </c>
      <c r="AB27" s="57">
        <f t="shared" si="0"/>
        <v>0</v>
      </c>
      <c r="AC27" s="57">
        <f t="shared" si="0"/>
        <v>0</v>
      </c>
      <c r="AD27" s="57">
        <f t="shared" si="0"/>
        <v>0</v>
      </c>
      <c r="AE27" s="57">
        <f t="shared" si="0"/>
        <v>0</v>
      </c>
      <c r="AF27" s="57">
        <f t="shared" si="0"/>
        <v>0</v>
      </c>
      <c r="AG27" s="57">
        <f t="shared" si="0"/>
        <v>0</v>
      </c>
      <c r="AH27" s="57">
        <f t="shared" si="0"/>
        <v>0</v>
      </c>
      <c r="AI27" s="5"/>
    </row>
    <row r="28" spans="2:35">
      <c r="B28" s="102"/>
      <c r="C28" s="102"/>
      <c r="D28" s="57">
        <v>0</v>
      </c>
      <c r="E28" s="57">
        <f t="shared" si="0"/>
        <v>0</v>
      </c>
      <c r="F28" s="57">
        <f t="shared" si="0"/>
        <v>0</v>
      </c>
      <c r="G28" s="57">
        <f t="shared" si="0"/>
        <v>0</v>
      </c>
      <c r="H28" s="57">
        <f t="shared" si="0"/>
        <v>0</v>
      </c>
      <c r="I28" s="57">
        <f t="shared" si="0"/>
        <v>0</v>
      </c>
      <c r="J28" s="57">
        <f t="shared" si="0"/>
        <v>0</v>
      </c>
      <c r="K28" s="57">
        <f t="shared" si="0"/>
        <v>0</v>
      </c>
      <c r="L28" s="57">
        <f t="shared" si="0"/>
        <v>0</v>
      </c>
      <c r="M28" s="57">
        <f t="shared" si="0"/>
        <v>0</v>
      </c>
      <c r="N28" s="57">
        <f t="shared" si="0"/>
        <v>0</v>
      </c>
      <c r="O28" s="57">
        <f t="shared" si="0"/>
        <v>0</v>
      </c>
      <c r="P28" s="57">
        <f t="shared" si="0"/>
        <v>0</v>
      </c>
      <c r="Q28" s="57">
        <f t="shared" si="0"/>
        <v>0</v>
      </c>
      <c r="R28" s="57">
        <f t="shared" si="0"/>
        <v>0</v>
      </c>
      <c r="S28" s="57">
        <f t="shared" si="0"/>
        <v>0</v>
      </c>
      <c r="T28" s="57">
        <f t="shared" si="0"/>
        <v>0</v>
      </c>
      <c r="U28" s="57">
        <f t="shared" si="0"/>
        <v>0</v>
      </c>
      <c r="V28" s="57">
        <f t="shared" si="0"/>
        <v>0</v>
      </c>
      <c r="W28" s="57">
        <f t="shared" si="0"/>
        <v>0</v>
      </c>
      <c r="X28" s="57">
        <f t="shared" si="0"/>
        <v>0</v>
      </c>
      <c r="Y28" s="57">
        <f t="shared" si="0"/>
        <v>0</v>
      </c>
      <c r="Z28" s="57">
        <f t="shared" si="0"/>
        <v>0</v>
      </c>
      <c r="AA28" s="57">
        <f t="shared" si="0"/>
        <v>0</v>
      </c>
      <c r="AB28" s="57">
        <f t="shared" si="0"/>
        <v>0</v>
      </c>
      <c r="AC28" s="57">
        <f t="shared" si="0"/>
        <v>0</v>
      </c>
      <c r="AD28" s="57">
        <f t="shared" si="0"/>
        <v>0</v>
      </c>
      <c r="AE28" s="57">
        <f t="shared" si="0"/>
        <v>0</v>
      </c>
      <c r="AF28" s="57">
        <f t="shared" si="0"/>
        <v>0</v>
      </c>
      <c r="AG28" s="57">
        <f t="shared" si="0"/>
        <v>0</v>
      </c>
      <c r="AH28" s="57">
        <f t="shared" si="0"/>
        <v>0</v>
      </c>
    </row>
    <row r="29" spans="2:35">
      <c r="B29" s="103" t="s">
        <v>1</v>
      </c>
      <c r="C29" s="103"/>
      <c r="D29" s="58">
        <f>-1*SUM(D24:D25)+SUM(D26:D28)</f>
        <v>0</v>
      </c>
      <c r="E29" s="58">
        <f>-1*SUM(E24:E25)+SUM(E26:E28)</f>
        <v>0</v>
      </c>
      <c r="F29" s="58">
        <f>-1*SUM(F24:F25)+SUM(F26:F28)</f>
        <v>0</v>
      </c>
      <c r="G29" s="58">
        <f>-1*SUM(G24:G25)+SUM(G26:G28)</f>
        <v>0</v>
      </c>
      <c r="H29" s="58">
        <f>-1*SUM(H24:H25)+SUM(H26:H28)</f>
        <v>0</v>
      </c>
      <c r="I29" s="58">
        <f>-1*SUM(I24:I25)+SUM(I26:I28)</f>
        <v>0</v>
      </c>
      <c r="J29" s="58">
        <f>-1*SUM(J24:J25)+SUM(J26:J28)</f>
        <v>0</v>
      </c>
      <c r="K29" s="58">
        <f>-1*SUM(K24:K25)+SUM(K26:K28)</f>
        <v>0</v>
      </c>
      <c r="L29" s="58">
        <f>-1*SUM(L24:L25)+SUM(L26:L28)</f>
        <v>0</v>
      </c>
      <c r="M29" s="58">
        <f>-1*SUM(M24:M25)+SUM(M26:M28)</f>
        <v>0</v>
      </c>
      <c r="N29" s="58">
        <f>-1*SUM(N24:N25)+SUM(N26:N28)</f>
        <v>0</v>
      </c>
      <c r="O29" s="58">
        <f>-1*SUM(O24:O25)+SUM(O26:O28)</f>
        <v>0</v>
      </c>
      <c r="P29" s="58">
        <f>-1*SUM(P24:P25)+SUM(P26:P28)</f>
        <v>0</v>
      </c>
      <c r="Q29" s="58">
        <f>-1*SUM(Q24:Q25)+SUM(Q26:Q28)</f>
        <v>0</v>
      </c>
      <c r="R29" s="58">
        <f>-1*SUM(R24:R25)+SUM(R26:R28)</f>
        <v>0</v>
      </c>
      <c r="S29" s="58">
        <f>-1*SUM(S24:S25)+SUM(S26:S28)</f>
        <v>0</v>
      </c>
      <c r="T29" s="58">
        <f>-1*SUM(T24:T25)+SUM(T26:T28)</f>
        <v>0</v>
      </c>
      <c r="U29" s="58">
        <f>-1*SUM(U24:U25)+SUM(U26:U28)</f>
        <v>0</v>
      </c>
      <c r="V29" s="58">
        <f>-1*SUM(V24:V25)+SUM(V26:V28)</f>
        <v>0</v>
      </c>
      <c r="W29" s="58">
        <f>-1*SUM(W24:W25)+SUM(W26:W28)</f>
        <v>0</v>
      </c>
      <c r="X29" s="58">
        <f>-1*SUM(X24:X25)+SUM(X26:X28)</f>
        <v>0</v>
      </c>
      <c r="Y29" s="58">
        <f>-1*SUM(Y24:Y25)+SUM(Y26:Y28)</f>
        <v>0</v>
      </c>
      <c r="Z29" s="58">
        <f>-1*SUM(Z24:Z25)+SUM(Z26:Z28)</f>
        <v>0</v>
      </c>
      <c r="AA29" s="58">
        <f>-1*SUM(AA24:AA25)+SUM(AA26:AA28)</f>
        <v>0</v>
      </c>
      <c r="AB29" s="58">
        <f>-1*SUM(AB24:AB25)+SUM(AB26:AB28)</f>
        <v>0</v>
      </c>
      <c r="AC29" s="58">
        <f>-1*SUM(AC24:AC25)+SUM(AC26:AC28)</f>
        <v>0</v>
      </c>
      <c r="AD29" s="58">
        <f>-1*SUM(AD24:AD25)+SUM(AD26:AD28)</f>
        <v>0</v>
      </c>
      <c r="AE29" s="58">
        <f>-1*SUM(AE24:AE25)+SUM(AE26:AE28)</f>
        <v>0</v>
      </c>
      <c r="AF29" s="58">
        <f>-1*SUM(AF24:AF25)+SUM(AF26:AF28)</f>
        <v>0</v>
      </c>
      <c r="AG29" s="58">
        <f>-1*SUM(AG24:AG25)+SUM(AG26:AG28)</f>
        <v>0</v>
      </c>
      <c r="AH29" s="58">
        <f>-1*SUM(AH24:AH25)+SUM(AH26:AH28)</f>
        <v>0</v>
      </c>
    </row>
    <row r="30" spans="2:35">
      <c r="B30" s="99" t="s">
        <v>23</v>
      </c>
      <c r="C30" s="99"/>
      <c r="D30" s="59"/>
      <c r="E30" s="59">
        <f>E29-D29</f>
        <v>0</v>
      </c>
      <c r="F30" s="59">
        <f t="shared" ref="F30:AH30" si="1">F29-E29</f>
        <v>0</v>
      </c>
      <c r="G30" s="59">
        <f t="shared" si="1"/>
        <v>0</v>
      </c>
      <c r="H30" s="59">
        <f t="shared" si="1"/>
        <v>0</v>
      </c>
      <c r="I30" s="59">
        <f t="shared" si="1"/>
        <v>0</v>
      </c>
      <c r="J30" s="59">
        <f t="shared" si="1"/>
        <v>0</v>
      </c>
      <c r="K30" s="59">
        <f t="shared" si="1"/>
        <v>0</v>
      </c>
      <c r="L30" s="59">
        <f t="shared" si="1"/>
        <v>0</v>
      </c>
      <c r="M30" s="59">
        <f t="shared" si="1"/>
        <v>0</v>
      </c>
      <c r="N30" s="59">
        <f t="shared" si="1"/>
        <v>0</v>
      </c>
      <c r="O30" s="59">
        <f t="shared" si="1"/>
        <v>0</v>
      </c>
      <c r="P30" s="59">
        <f t="shared" si="1"/>
        <v>0</v>
      </c>
      <c r="Q30" s="59">
        <f t="shared" si="1"/>
        <v>0</v>
      </c>
      <c r="R30" s="59">
        <f t="shared" si="1"/>
        <v>0</v>
      </c>
      <c r="S30" s="59">
        <f t="shared" si="1"/>
        <v>0</v>
      </c>
      <c r="T30" s="59">
        <f t="shared" si="1"/>
        <v>0</v>
      </c>
      <c r="U30" s="59">
        <f t="shared" si="1"/>
        <v>0</v>
      </c>
      <c r="V30" s="59">
        <f t="shared" si="1"/>
        <v>0</v>
      </c>
      <c r="W30" s="59">
        <f t="shared" si="1"/>
        <v>0</v>
      </c>
      <c r="X30" s="59">
        <f t="shared" si="1"/>
        <v>0</v>
      </c>
      <c r="Y30" s="59">
        <f t="shared" si="1"/>
        <v>0</v>
      </c>
      <c r="Z30" s="59">
        <f t="shared" si="1"/>
        <v>0</v>
      </c>
      <c r="AA30" s="59">
        <f t="shared" si="1"/>
        <v>0</v>
      </c>
      <c r="AB30" s="59">
        <f t="shared" si="1"/>
        <v>0</v>
      </c>
      <c r="AC30" s="59">
        <f t="shared" si="1"/>
        <v>0</v>
      </c>
      <c r="AD30" s="59">
        <f t="shared" si="1"/>
        <v>0</v>
      </c>
      <c r="AE30" s="59">
        <f t="shared" si="1"/>
        <v>0</v>
      </c>
      <c r="AF30" s="59">
        <f t="shared" si="1"/>
        <v>0</v>
      </c>
      <c r="AG30" s="59">
        <f t="shared" si="1"/>
        <v>0</v>
      </c>
      <c r="AH30" s="59">
        <f t="shared" si="1"/>
        <v>0</v>
      </c>
    </row>
    <row r="31" spans="2:35" ht="15" thickBot="1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7"/>
    </row>
    <row r="32" spans="2:35" ht="15" thickBot="1">
      <c r="B32" s="95" t="s">
        <v>16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7"/>
    </row>
    <row r="33" spans="2:36" ht="15" thickBot="1">
      <c r="B33" s="88"/>
      <c r="C33" s="98"/>
      <c r="D33" s="55">
        <f>D23</f>
        <v>42826</v>
      </c>
      <c r="E33" s="55">
        <f>E23</f>
        <v>42827</v>
      </c>
      <c r="F33" s="55">
        <f>F23</f>
        <v>42828</v>
      </c>
      <c r="G33" s="55">
        <f>G23</f>
        <v>42829</v>
      </c>
      <c r="H33" s="55">
        <f>H23</f>
        <v>42830</v>
      </c>
      <c r="I33" s="55">
        <f>I23</f>
        <v>42831</v>
      </c>
      <c r="J33" s="55">
        <f>J23</f>
        <v>42832</v>
      </c>
      <c r="K33" s="55">
        <f>K23</f>
        <v>42833</v>
      </c>
      <c r="L33" s="55">
        <f>L23</f>
        <v>42834</v>
      </c>
      <c r="M33" s="55">
        <f>M23</f>
        <v>42835</v>
      </c>
      <c r="N33" s="55">
        <f>N23</f>
        <v>42836</v>
      </c>
      <c r="O33" s="55">
        <f>O23</f>
        <v>42837</v>
      </c>
      <c r="P33" s="55">
        <f>P23</f>
        <v>42838</v>
      </c>
      <c r="Q33" s="55">
        <f>Q23</f>
        <v>42839</v>
      </c>
      <c r="R33" s="55">
        <f>R23</f>
        <v>42840</v>
      </c>
      <c r="S33" s="55">
        <f>S23</f>
        <v>42841</v>
      </c>
      <c r="T33" s="55">
        <f>T23</f>
        <v>42842</v>
      </c>
      <c r="U33" s="55">
        <f>U23</f>
        <v>42843</v>
      </c>
      <c r="V33" s="55">
        <f>V23</f>
        <v>42844</v>
      </c>
      <c r="W33" s="55">
        <f>W23</f>
        <v>42845</v>
      </c>
      <c r="X33" s="55">
        <f>X23</f>
        <v>42846</v>
      </c>
      <c r="Y33" s="55">
        <f>Y23</f>
        <v>42847</v>
      </c>
      <c r="Z33" s="55">
        <f>Z23</f>
        <v>42848</v>
      </c>
      <c r="AA33" s="55">
        <f>AA23</f>
        <v>42849</v>
      </c>
      <c r="AB33" s="55">
        <f>AB23</f>
        <v>42850</v>
      </c>
      <c r="AC33" s="55">
        <f>AC23</f>
        <v>42851</v>
      </c>
      <c r="AD33" s="55">
        <f>AD23</f>
        <v>42852</v>
      </c>
      <c r="AE33" s="55">
        <f>AE23</f>
        <v>42853</v>
      </c>
      <c r="AF33" s="55">
        <f>AF23</f>
        <v>42854</v>
      </c>
      <c r="AG33" s="55">
        <f>AG23</f>
        <v>42855</v>
      </c>
      <c r="AH33" s="55">
        <f>AH23</f>
        <v>42856</v>
      </c>
    </row>
    <row r="34" spans="2:36" ht="15" thickBot="1">
      <c r="B34" s="104" t="s">
        <v>17</v>
      </c>
      <c r="C34" s="105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2"/>
      <c r="AI34" t="s">
        <v>34</v>
      </c>
    </row>
    <row r="35" spans="2:36" s="39" customFormat="1">
      <c r="B35" s="62" t="s">
        <v>18</v>
      </c>
      <c r="C35" s="63"/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50">
        <v>0</v>
      </c>
      <c r="AI35" s="37">
        <f>SUM(D35:AH35)</f>
        <v>0</v>
      </c>
      <c r="AJ35" s="38" t="str">
        <f>B35</f>
        <v>CLOTHES</v>
      </c>
    </row>
    <row r="36" spans="2:36">
      <c r="B36" s="64" t="s">
        <v>19</v>
      </c>
      <c r="C36" s="65"/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8">
        <v>0</v>
      </c>
      <c r="AI36" s="32">
        <f t="shared" ref="AI36:AI49" si="2">SUM(D36:AH36)</f>
        <v>0</v>
      </c>
      <c r="AJ36" s="33" t="str">
        <f t="shared" ref="AJ36:AJ49" si="3">B36</f>
        <v>EATING OUT</v>
      </c>
    </row>
    <row r="37" spans="2:36" s="39" customFormat="1">
      <c r="B37" s="62" t="s">
        <v>20</v>
      </c>
      <c r="C37" s="63"/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8">
        <v>0</v>
      </c>
      <c r="AI37" s="37">
        <f t="shared" si="2"/>
        <v>0</v>
      </c>
      <c r="AJ37" s="38" t="str">
        <f t="shared" si="3"/>
        <v>GROCERIES</v>
      </c>
    </row>
    <row r="38" spans="2:36">
      <c r="B38" s="64" t="s">
        <v>21</v>
      </c>
      <c r="C38" s="65"/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47">
        <v>0</v>
      </c>
      <c r="M38" s="47">
        <v>0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8">
        <v>0</v>
      </c>
      <c r="AI38" s="32">
        <f t="shared" si="2"/>
        <v>0</v>
      </c>
      <c r="AJ38" s="33" t="str">
        <f t="shared" si="3"/>
        <v>CAR</v>
      </c>
    </row>
    <row r="39" spans="2:36" s="39" customFormat="1">
      <c r="B39" s="62" t="s">
        <v>33</v>
      </c>
      <c r="C39" s="63"/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8">
        <v>0</v>
      </c>
      <c r="AI39" s="37">
        <f t="shared" si="2"/>
        <v>0</v>
      </c>
      <c r="AJ39" s="38" t="str">
        <f t="shared" si="3"/>
        <v>ENTERTAINMENT</v>
      </c>
    </row>
    <row r="40" spans="2:36">
      <c r="B40" s="64" t="s">
        <v>36</v>
      </c>
      <c r="C40" s="65"/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8">
        <v>0</v>
      </c>
      <c r="AI40" s="32">
        <f t="shared" si="2"/>
        <v>0</v>
      </c>
      <c r="AJ40" s="33" t="str">
        <f t="shared" si="3"/>
        <v>BILLS</v>
      </c>
    </row>
    <row r="41" spans="2:36" s="39" customFormat="1">
      <c r="B41" s="62" t="s">
        <v>38</v>
      </c>
      <c r="C41" s="63"/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8">
        <v>0</v>
      </c>
      <c r="AI41" s="37">
        <f t="shared" si="2"/>
        <v>0</v>
      </c>
      <c r="AJ41" s="38" t="str">
        <f t="shared" si="3"/>
        <v>ELECTRONICS</v>
      </c>
    </row>
    <row r="42" spans="2:36">
      <c r="B42" s="64" t="s">
        <v>39</v>
      </c>
      <c r="C42" s="65"/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8">
        <v>0</v>
      </c>
      <c r="AI42" s="32">
        <f t="shared" si="2"/>
        <v>0</v>
      </c>
      <c r="AJ42" s="33" t="str">
        <f t="shared" si="3"/>
        <v>FITNESS</v>
      </c>
    </row>
    <row r="43" spans="2:36" s="39" customFormat="1">
      <c r="B43" s="62" t="s">
        <v>40</v>
      </c>
      <c r="C43" s="63"/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0</v>
      </c>
      <c r="AF43" s="47">
        <v>0</v>
      </c>
      <c r="AG43" s="47">
        <v>0</v>
      </c>
      <c r="AH43" s="48">
        <v>0</v>
      </c>
      <c r="AI43" s="37">
        <f t="shared" si="2"/>
        <v>0</v>
      </c>
      <c r="AJ43" s="38" t="str">
        <f t="shared" si="3"/>
        <v>SUBSCRIPTIONS</v>
      </c>
    </row>
    <row r="44" spans="2:36">
      <c r="B44" s="64" t="s">
        <v>41</v>
      </c>
      <c r="C44" s="65"/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0</v>
      </c>
      <c r="AF44" s="47">
        <v>0</v>
      </c>
      <c r="AG44" s="47">
        <v>0</v>
      </c>
      <c r="AH44" s="48">
        <v>0</v>
      </c>
      <c r="AI44" s="32">
        <f t="shared" si="2"/>
        <v>0</v>
      </c>
      <c r="AJ44" s="33" t="str">
        <f t="shared" si="3"/>
        <v>HEALTH</v>
      </c>
    </row>
    <row r="45" spans="2:36" s="39" customFormat="1">
      <c r="B45" s="62" t="s">
        <v>42</v>
      </c>
      <c r="C45" s="63"/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8">
        <v>0</v>
      </c>
      <c r="AI45" s="37">
        <f t="shared" si="2"/>
        <v>0</v>
      </c>
      <c r="AJ45" s="38" t="str">
        <f t="shared" si="3"/>
        <v>RENT</v>
      </c>
    </row>
    <row r="46" spans="2:36">
      <c r="B46" s="64" t="s">
        <v>35</v>
      </c>
      <c r="C46" s="65"/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0</v>
      </c>
      <c r="AF46" s="47">
        <v>0</v>
      </c>
      <c r="AG46" s="47">
        <v>0</v>
      </c>
      <c r="AH46" s="48">
        <v>0</v>
      </c>
      <c r="AI46" s="32">
        <f t="shared" si="2"/>
        <v>0</v>
      </c>
      <c r="AJ46" s="33" t="str">
        <f t="shared" si="3"/>
        <v>-</v>
      </c>
    </row>
    <row r="47" spans="2:36" s="39" customFormat="1">
      <c r="B47" s="62" t="s">
        <v>35</v>
      </c>
      <c r="C47" s="63"/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8">
        <v>0</v>
      </c>
      <c r="AI47" s="37">
        <f t="shared" si="2"/>
        <v>0</v>
      </c>
      <c r="AJ47" s="38" t="str">
        <f t="shared" si="3"/>
        <v>-</v>
      </c>
    </row>
    <row r="48" spans="2:36">
      <c r="B48" s="64" t="s">
        <v>35</v>
      </c>
      <c r="C48" s="65"/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8">
        <v>0</v>
      </c>
      <c r="AI48" s="32">
        <f t="shared" si="2"/>
        <v>0</v>
      </c>
      <c r="AJ48" s="33" t="str">
        <f t="shared" si="3"/>
        <v>-</v>
      </c>
    </row>
    <row r="49" spans="2:36" s="39" customFormat="1" ht="15" thickBot="1">
      <c r="B49" s="62" t="s">
        <v>35</v>
      </c>
      <c r="C49" s="63"/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4">
        <v>0</v>
      </c>
      <c r="AI49" s="37">
        <f t="shared" si="2"/>
        <v>0</v>
      </c>
      <c r="AJ49" s="38" t="str">
        <f t="shared" si="3"/>
        <v>-</v>
      </c>
    </row>
    <row r="50" spans="2:36" ht="15" thickBot="1">
      <c r="B50" s="104" t="s">
        <v>22</v>
      </c>
      <c r="C50" s="105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2"/>
    </row>
    <row r="51" spans="2:36" ht="15" thickBot="1">
      <c r="B51" s="68"/>
      <c r="C51" s="69"/>
      <c r="D51" s="10">
        <f>SUM(D35:D49)</f>
        <v>0</v>
      </c>
      <c r="E51" s="10">
        <f t="shared" ref="E51:AH51" si="4">SUM(E35:E49)</f>
        <v>0</v>
      </c>
      <c r="F51" s="10">
        <f t="shared" si="4"/>
        <v>0</v>
      </c>
      <c r="G51" s="10">
        <f t="shared" si="4"/>
        <v>0</v>
      </c>
      <c r="H51" s="10">
        <f t="shared" si="4"/>
        <v>0</v>
      </c>
      <c r="I51" s="10">
        <f t="shared" si="4"/>
        <v>0</v>
      </c>
      <c r="J51" s="10">
        <f t="shared" si="4"/>
        <v>0</v>
      </c>
      <c r="K51" s="10">
        <f t="shared" si="4"/>
        <v>0</v>
      </c>
      <c r="L51" s="10">
        <f t="shared" si="4"/>
        <v>0</v>
      </c>
      <c r="M51" s="10">
        <f t="shared" si="4"/>
        <v>0</v>
      </c>
      <c r="N51" s="10">
        <f t="shared" si="4"/>
        <v>0</v>
      </c>
      <c r="O51" s="10">
        <f t="shared" si="4"/>
        <v>0</v>
      </c>
      <c r="P51" s="10">
        <f t="shared" si="4"/>
        <v>0</v>
      </c>
      <c r="Q51" s="10">
        <f t="shared" si="4"/>
        <v>0</v>
      </c>
      <c r="R51" s="10">
        <f t="shared" si="4"/>
        <v>0</v>
      </c>
      <c r="S51" s="10">
        <f t="shared" si="4"/>
        <v>0</v>
      </c>
      <c r="T51" s="10">
        <f t="shared" si="4"/>
        <v>0</v>
      </c>
      <c r="U51" s="10">
        <f t="shared" si="4"/>
        <v>0</v>
      </c>
      <c r="V51" s="10">
        <f t="shared" si="4"/>
        <v>0</v>
      </c>
      <c r="W51" s="10">
        <f t="shared" si="4"/>
        <v>0</v>
      </c>
      <c r="X51" s="10">
        <f t="shared" si="4"/>
        <v>0</v>
      </c>
      <c r="Y51" s="10">
        <f t="shared" si="4"/>
        <v>0</v>
      </c>
      <c r="Z51" s="10">
        <f t="shared" si="4"/>
        <v>0</v>
      </c>
      <c r="AA51" s="10">
        <f t="shared" si="4"/>
        <v>0</v>
      </c>
      <c r="AB51" s="10">
        <f t="shared" si="4"/>
        <v>0</v>
      </c>
      <c r="AC51" s="10">
        <f t="shared" si="4"/>
        <v>0</v>
      </c>
      <c r="AD51" s="10">
        <f t="shared" si="4"/>
        <v>0</v>
      </c>
      <c r="AE51" s="10">
        <f t="shared" si="4"/>
        <v>0</v>
      </c>
      <c r="AF51" s="10">
        <f t="shared" si="4"/>
        <v>0</v>
      </c>
      <c r="AG51" s="10">
        <f t="shared" si="4"/>
        <v>0</v>
      </c>
      <c r="AH51" s="11">
        <f t="shared" si="4"/>
        <v>0</v>
      </c>
    </row>
    <row r="52" spans="2:36">
      <c r="D52" s="8"/>
    </row>
    <row r="54" spans="2:36" hidden="1">
      <c r="B54" s="94" t="s">
        <v>49</v>
      </c>
      <c r="C54" s="94"/>
      <c r="D54" s="46">
        <f t="shared" ref="D54:AH54" si="5">D23</f>
        <v>42826</v>
      </c>
      <c r="E54" s="46">
        <f t="shared" si="5"/>
        <v>42827</v>
      </c>
      <c r="F54" s="46">
        <f t="shared" si="5"/>
        <v>42828</v>
      </c>
      <c r="G54" s="46">
        <f t="shared" si="5"/>
        <v>42829</v>
      </c>
      <c r="H54" s="46">
        <f t="shared" si="5"/>
        <v>42830</v>
      </c>
      <c r="I54" s="46">
        <f t="shared" si="5"/>
        <v>42831</v>
      </c>
      <c r="J54" s="46">
        <f t="shared" si="5"/>
        <v>42832</v>
      </c>
      <c r="K54" s="46">
        <f t="shared" si="5"/>
        <v>42833</v>
      </c>
      <c r="L54" s="46">
        <f t="shared" si="5"/>
        <v>42834</v>
      </c>
      <c r="M54" s="46">
        <f t="shared" si="5"/>
        <v>42835</v>
      </c>
      <c r="N54" s="46">
        <f t="shared" si="5"/>
        <v>42836</v>
      </c>
      <c r="O54" s="46">
        <f t="shared" si="5"/>
        <v>42837</v>
      </c>
      <c r="P54" s="46">
        <f t="shared" si="5"/>
        <v>42838</v>
      </c>
      <c r="Q54" s="46">
        <f t="shared" si="5"/>
        <v>42839</v>
      </c>
      <c r="R54" s="46">
        <f t="shared" si="5"/>
        <v>42840</v>
      </c>
      <c r="S54" s="46">
        <f t="shared" si="5"/>
        <v>42841</v>
      </c>
      <c r="T54" s="46">
        <f t="shared" si="5"/>
        <v>42842</v>
      </c>
      <c r="U54" s="46">
        <f t="shared" si="5"/>
        <v>42843</v>
      </c>
      <c r="V54" s="46">
        <f t="shared" si="5"/>
        <v>42844</v>
      </c>
      <c r="W54" s="46">
        <f t="shared" si="5"/>
        <v>42845</v>
      </c>
      <c r="X54" s="46">
        <f t="shared" si="5"/>
        <v>42846</v>
      </c>
      <c r="Y54" s="46">
        <f t="shared" si="5"/>
        <v>42847</v>
      </c>
      <c r="Z54" s="46">
        <f t="shared" si="5"/>
        <v>42848</v>
      </c>
      <c r="AA54" s="46">
        <f t="shared" si="5"/>
        <v>42849</v>
      </c>
      <c r="AB54" s="46">
        <f t="shared" si="5"/>
        <v>42850</v>
      </c>
      <c r="AC54" s="46">
        <f t="shared" si="5"/>
        <v>42851</v>
      </c>
      <c r="AD54" s="46">
        <f t="shared" si="5"/>
        <v>42852</v>
      </c>
      <c r="AE54" s="46">
        <f t="shared" si="5"/>
        <v>42853</v>
      </c>
      <c r="AF54" s="46">
        <f t="shared" si="5"/>
        <v>42854</v>
      </c>
      <c r="AG54" s="46">
        <f t="shared" si="5"/>
        <v>42855</v>
      </c>
      <c r="AH54" s="46">
        <f t="shared" si="5"/>
        <v>42856</v>
      </c>
    </row>
    <row r="55" spans="2:36" hidden="1">
      <c r="B55" s="92" t="s">
        <v>50</v>
      </c>
      <c r="C55" s="92"/>
      <c r="D55" s="45">
        <v>285.5</v>
      </c>
      <c r="E55" s="45">
        <f>D55</f>
        <v>285.5</v>
      </c>
      <c r="F55" s="45">
        <f t="shared" ref="F55:U56" si="6">E55</f>
        <v>285.5</v>
      </c>
      <c r="G55" s="45">
        <f t="shared" si="6"/>
        <v>285.5</v>
      </c>
      <c r="H55" s="45">
        <f t="shared" si="6"/>
        <v>285.5</v>
      </c>
      <c r="I55" s="45">
        <f t="shared" si="6"/>
        <v>285.5</v>
      </c>
      <c r="J55" s="45">
        <f t="shared" si="6"/>
        <v>285.5</v>
      </c>
      <c r="K55" s="45">
        <f t="shared" si="6"/>
        <v>285.5</v>
      </c>
      <c r="L55" s="45">
        <f t="shared" si="6"/>
        <v>285.5</v>
      </c>
      <c r="M55" s="45">
        <f t="shared" si="6"/>
        <v>285.5</v>
      </c>
      <c r="N55" s="45">
        <f t="shared" si="6"/>
        <v>285.5</v>
      </c>
      <c r="O55" s="45">
        <f t="shared" si="6"/>
        <v>285.5</v>
      </c>
      <c r="P55" s="45">
        <f t="shared" si="6"/>
        <v>285.5</v>
      </c>
      <c r="Q55" s="45">
        <f t="shared" si="6"/>
        <v>285.5</v>
      </c>
      <c r="R55" s="45">
        <f t="shared" si="6"/>
        <v>285.5</v>
      </c>
      <c r="S55" s="45">
        <f t="shared" si="6"/>
        <v>285.5</v>
      </c>
      <c r="T55" s="45">
        <f t="shared" si="6"/>
        <v>285.5</v>
      </c>
      <c r="U55" s="45">
        <f t="shared" si="6"/>
        <v>285.5</v>
      </c>
      <c r="V55" s="45">
        <f t="shared" ref="V55:AH56" si="7">U55</f>
        <v>285.5</v>
      </c>
      <c r="W55" s="45">
        <f t="shared" si="7"/>
        <v>285.5</v>
      </c>
      <c r="X55" s="45">
        <f t="shared" si="7"/>
        <v>285.5</v>
      </c>
      <c r="Y55" s="45">
        <f t="shared" si="7"/>
        <v>285.5</v>
      </c>
      <c r="Z55" s="45">
        <f t="shared" si="7"/>
        <v>285.5</v>
      </c>
      <c r="AA55" s="45">
        <f t="shared" si="7"/>
        <v>285.5</v>
      </c>
      <c r="AB55" s="45">
        <f t="shared" si="7"/>
        <v>285.5</v>
      </c>
      <c r="AC55" s="45">
        <f t="shared" si="7"/>
        <v>285.5</v>
      </c>
      <c r="AD55" s="45">
        <f t="shared" si="7"/>
        <v>285.5</v>
      </c>
      <c r="AE55" s="45">
        <f t="shared" si="7"/>
        <v>285.5</v>
      </c>
      <c r="AF55" s="45">
        <f t="shared" si="7"/>
        <v>285.5</v>
      </c>
      <c r="AG55" s="45">
        <f t="shared" si="7"/>
        <v>285.5</v>
      </c>
      <c r="AH55" s="45">
        <f t="shared" si="7"/>
        <v>285.5</v>
      </c>
    </row>
    <row r="56" spans="2:36" hidden="1">
      <c r="B56" s="93" t="s">
        <v>13</v>
      </c>
      <c r="C56" s="93"/>
      <c r="D56" s="45">
        <v>277.61</v>
      </c>
      <c r="E56" s="45">
        <f>D56</f>
        <v>277.61</v>
      </c>
      <c r="F56" s="45">
        <f t="shared" si="6"/>
        <v>277.61</v>
      </c>
      <c r="G56" s="45">
        <f t="shared" si="6"/>
        <v>277.61</v>
      </c>
      <c r="H56" s="45">
        <f t="shared" si="6"/>
        <v>277.61</v>
      </c>
      <c r="I56" s="45">
        <f t="shared" si="6"/>
        <v>277.61</v>
      </c>
      <c r="J56" s="45">
        <f t="shared" si="6"/>
        <v>277.61</v>
      </c>
      <c r="K56" s="45">
        <f t="shared" si="6"/>
        <v>277.61</v>
      </c>
      <c r="L56" s="45">
        <f t="shared" si="6"/>
        <v>277.61</v>
      </c>
      <c r="M56" s="45">
        <f t="shared" si="6"/>
        <v>277.61</v>
      </c>
      <c r="N56" s="45">
        <f t="shared" si="6"/>
        <v>277.61</v>
      </c>
      <c r="O56" s="45">
        <f t="shared" si="6"/>
        <v>277.61</v>
      </c>
      <c r="P56" s="45">
        <f t="shared" si="6"/>
        <v>277.61</v>
      </c>
      <c r="Q56" s="45">
        <f t="shared" si="6"/>
        <v>277.61</v>
      </c>
      <c r="R56" s="45">
        <f t="shared" si="6"/>
        <v>277.61</v>
      </c>
      <c r="S56" s="45">
        <f t="shared" si="6"/>
        <v>277.61</v>
      </c>
      <c r="T56" s="45">
        <f t="shared" si="6"/>
        <v>277.61</v>
      </c>
      <c r="U56" s="45">
        <f t="shared" si="6"/>
        <v>277.61</v>
      </c>
      <c r="V56" s="45">
        <f t="shared" si="7"/>
        <v>277.61</v>
      </c>
      <c r="W56" s="45">
        <f t="shared" si="7"/>
        <v>277.61</v>
      </c>
      <c r="X56" s="45">
        <f t="shared" si="7"/>
        <v>277.61</v>
      </c>
      <c r="Y56" s="45">
        <f t="shared" si="7"/>
        <v>277.61</v>
      </c>
      <c r="Z56" s="45">
        <f t="shared" si="7"/>
        <v>277.61</v>
      </c>
      <c r="AA56" s="45">
        <f t="shared" si="7"/>
        <v>277.61</v>
      </c>
      <c r="AB56" s="45">
        <f t="shared" si="7"/>
        <v>277.61</v>
      </c>
      <c r="AC56" s="45">
        <f t="shared" si="7"/>
        <v>277.61</v>
      </c>
      <c r="AD56" s="45">
        <f t="shared" si="7"/>
        <v>277.61</v>
      </c>
      <c r="AE56" s="45">
        <f t="shared" si="7"/>
        <v>277.61</v>
      </c>
      <c r="AF56" s="45">
        <f t="shared" si="7"/>
        <v>277.61</v>
      </c>
      <c r="AG56" s="45">
        <f t="shared" si="7"/>
        <v>277.61</v>
      </c>
      <c r="AH56" s="45">
        <f t="shared" si="7"/>
        <v>277.61</v>
      </c>
    </row>
  </sheetData>
  <mergeCells count="35">
    <mergeCell ref="B50:C50"/>
    <mergeCell ref="B51:C51"/>
    <mergeCell ref="B54:C54"/>
    <mergeCell ref="B55:C55"/>
    <mergeCell ref="B56:C56"/>
    <mergeCell ref="B44:C44"/>
    <mergeCell ref="B45:C45"/>
    <mergeCell ref="B46:C46"/>
    <mergeCell ref="B47:C47"/>
    <mergeCell ref="B48:C48"/>
    <mergeCell ref="B49:C49"/>
    <mergeCell ref="B38:C38"/>
    <mergeCell ref="B39:C39"/>
    <mergeCell ref="B40:C40"/>
    <mergeCell ref="B41:C41"/>
    <mergeCell ref="B42:C42"/>
    <mergeCell ref="B43:C43"/>
    <mergeCell ref="B32:AH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AH31"/>
    <mergeCell ref="B1:C1"/>
    <mergeCell ref="B6:D6"/>
    <mergeCell ref="F6:H6"/>
    <mergeCell ref="B23:C23"/>
    <mergeCell ref="B24:C24"/>
    <mergeCell ref="B25:C25"/>
  </mergeCells>
  <conditionalFormatting sqref="D29:AH29">
    <cfRule type="cellIs" dxfId="6" priority="9" operator="lessThan">
      <formula>0</formula>
    </cfRule>
    <cfRule type="cellIs" dxfId="5" priority="10" operator="greaterThanOrEqual">
      <formula>0</formula>
    </cfRule>
  </conditionalFormatting>
  <conditionalFormatting sqref="D30:AH3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7" operator="lessThan">
      <formula>0</formula>
    </cfRule>
    <cfRule type="cellIs" dxfId="3" priority="8" operator="greaterThanOrEqual">
      <formula>0</formula>
    </cfRule>
  </conditionalFormatting>
  <conditionalFormatting sqref="H9">
    <cfRule type="cellIs" dxfId="2" priority="5" operator="lessThan">
      <formula>0</formula>
    </cfRule>
    <cfRule type="cellIs" dxfId="1" priority="6" operator="greaterThanOrEqual">
      <formula>0</formula>
    </cfRule>
  </conditionalFormatting>
  <conditionalFormatting sqref="D51:AH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2016 (Test)</vt:lpstr>
      <vt:lpstr>July 2016</vt:lpstr>
      <vt:lpstr>Apr 2017</vt:lpstr>
      <vt:lpstr>May 2017</vt:lpstr>
      <vt:lpstr>Jun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Dellere</dc:creator>
  <cp:lastModifiedBy>Hunter Dellere</cp:lastModifiedBy>
  <dcterms:created xsi:type="dcterms:W3CDTF">2016-06-03T00:13:36Z</dcterms:created>
  <dcterms:modified xsi:type="dcterms:W3CDTF">2017-04-28T14:12:14Z</dcterms:modified>
</cp:coreProperties>
</file>