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ox_desktop/repos/ad-hoc/sonic_subs query/ad load test/"/>
    </mc:Choice>
  </mc:AlternateContent>
  <xr:revisionPtr revIDLastSave="0" documentId="13_ncr:1_{3574BBA9-18CB-874E-A6BA-91B429B840E4}" xr6:coauthVersionLast="47" xr6:coauthVersionMax="47" xr10:uidLastSave="{00000000-0000-0000-0000-000000000000}"/>
  <bookViews>
    <workbookView xWindow="38080" yWindow="2940" windowWidth="29120" windowHeight="17060" xr2:uid="{BA8773EB-7E1E-1A40-A5C6-45C3D06EEF0A}"/>
  </bookViews>
  <sheets>
    <sheet name="potential churn" sheetId="1" r:id="rId1"/>
    <sheet name="churn by buckets" sheetId="6" r:id="rId2"/>
    <sheet name="transfers" sheetId="4" r:id="rId3"/>
    <sheet name="engagement by quartile&amp;buckets" sheetId="5" r:id="rId4"/>
    <sheet name="Sheet1" sheetId="7" r:id="rId5"/>
  </sheets>
  <definedNames>
    <definedName name="_xlnm._FilterDatabase" localSheetId="1" hidden="1">'churn by buckets'!$I$41:$N$45</definedName>
    <definedName name="_xlnm._FilterDatabase" localSheetId="3" hidden="1">'engagement by quartile&amp;buckets'!$J$9:$P$25</definedName>
    <definedName name="_xlnm._FilterDatabase" localSheetId="0" hidden="1">#REF!</definedName>
  </definedNames>
  <calcPr calcId="191029"/>
  <pivotCaches>
    <pivotCache cacheId="132" r:id="rId6"/>
    <pivotCache cacheId="133" r:id="rId7"/>
    <pivotCache cacheId="134" r:id="rId8"/>
    <pivotCache cacheId="13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6" l="1"/>
  <c r="H34" i="6"/>
  <c r="H45" i="6"/>
  <c r="H40" i="6"/>
  <c r="H35" i="6"/>
  <c r="H30" i="6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F31" i="6"/>
  <c r="G31" i="6" s="1"/>
  <c r="F32" i="6"/>
  <c r="G32" i="6" s="1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30" i="6"/>
  <c r="G30" i="6" s="1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30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P34" i="5"/>
  <c r="P38" i="5"/>
  <c r="P42" i="5"/>
  <c r="P31" i="5"/>
  <c r="P35" i="5"/>
  <c r="P39" i="5"/>
  <c r="P43" i="5"/>
  <c r="P32" i="5"/>
  <c r="P36" i="5"/>
  <c r="P40" i="5"/>
  <c r="P44" i="5"/>
  <c r="P33" i="5"/>
  <c r="P37" i="5"/>
  <c r="P41" i="5"/>
  <c r="P45" i="5"/>
  <c r="P30" i="5"/>
  <c r="P14" i="5"/>
  <c r="P18" i="5"/>
  <c r="P22" i="5"/>
  <c r="P11" i="5"/>
  <c r="P15" i="5"/>
  <c r="P19" i="5"/>
  <c r="P23" i="5"/>
  <c r="P12" i="5"/>
  <c r="P16" i="5"/>
  <c r="P20" i="5"/>
  <c r="P24" i="5"/>
  <c r="P13" i="5"/>
  <c r="P17" i="5"/>
  <c r="P21" i="5"/>
  <c r="P25" i="5"/>
  <c r="P10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D94" i="5"/>
  <c r="D84" i="5"/>
  <c r="D76" i="5"/>
  <c r="D77" i="5"/>
  <c r="D78" i="5"/>
  <c r="D79" i="5"/>
  <c r="D80" i="5"/>
  <c r="D81" i="5"/>
  <c r="D82" i="5"/>
  <c r="D83" i="5"/>
  <c r="D85" i="5"/>
  <c r="D86" i="5"/>
  <c r="D87" i="5"/>
  <c r="D88" i="5"/>
  <c r="D89" i="5"/>
  <c r="D90" i="5"/>
  <c r="D91" i="5"/>
  <c r="D92" i="5"/>
  <c r="D93" i="5"/>
  <c r="D75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5" i="6"/>
  <c r="G5" i="6" s="1"/>
  <c r="D8" i="1"/>
  <c r="D4" i="1"/>
  <c r="D5" i="1"/>
  <c r="D6" i="1"/>
  <c r="D7" i="1"/>
</calcChain>
</file>

<file path=xl/sharedStrings.xml><?xml version="1.0" encoding="utf-8"?>
<sst xmlns="http://schemas.openxmlformats.org/spreadsheetml/2006/main" count="537" uniqueCount="72">
  <si>
    <t>test_group</t>
  </si>
  <si>
    <t>apr_5m_ads</t>
  </si>
  <si>
    <t>apr_4m_ads</t>
  </si>
  <si>
    <t>jan_5m_ads</t>
  </si>
  <si>
    <t>jan_4m_ads</t>
  </si>
  <si>
    <t>MEDIAN</t>
  </si>
  <si>
    <t>AVG</t>
  </si>
  <si>
    <t>prior</t>
  </si>
  <si>
    <t>after</t>
  </si>
  <si>
    <t>%change</t>
  </si>
  <si>
    <t>subs_cnt</t>
  </si>
  <si>
    <t>overall pop</t>
  </si>
  <si>
    <t>subs active as of 5/5</t>
  </si>
  <si>
    <t>prior: 4/10/21-5/5/21</t>
  </si>
  <si>
    <t>subs active as of 6/10</t>
  </si>
  <si>
    <t>%subs active as of 6/10</t>
  </si>
  <si>
    <t>total_mins/days_active</t>
  </si>
  <si>
    <t>subs_status</t>
  </si>
  <si>
    <t>subs_active_plan</t>
  </si>
  <si>
    <t>closing_active</t>
  </si>
  <si>
    <t>Ad-Free</t>
  </si>
  <si>
    <t>not_closing_active</t>
  </si>
  <si>
    <t>subs_count</t>
  </si>
  <si>
    <t>Ad-Lite</t>
  </si>
  <si>
    <t>%in_test_group</t>
  </si>
  <si>
    <t>quartile</t>
  </si>
  <si>
    <t>subs_active_0505</t>
  </si>
  <si>
    <t>subs closing active 4/10-5/5 &amp; ad minutes &gt; 0; quartile based on hours consumed 4/10-5/5</t>
  </si>
  <si>
    <t>30-60</t>
  </si>
  <si>
    <t>60-100</t>
  </si>
  <si>
    <t>&lt;10</t>
  </si>
  <si>
    <t>&gt;100</t>
  </si>
  <si>
    <t>minutes_bucket</t>
  </si>
  <si>
    <t>10-30</t>
  </si>
  <si>
    <t>%subs_active_0505_in_overall</t>
  </si>
  <si>
    <t>quarter&amp;buckets assigned based on the prior total_mins/days_active</t>
  </si>
  <si>
    <t>%test_group</t>
  </si>
  <si>
    <t>ad minutes&gt;0 (5/6/21-8/3/21)</t>
  </si>
  <si>
    <t>subs_active_0803</t>
  </si>
  <si>
    <t>%active_0803</t>
  </si>
  <si>
    <t>after: 5/6/21-8/3/21</t>
  </si>
  <si>
    <t>ad-tier subs closing active 4/10-8/3 &amp; ad minutes &gt; 0 prior &amp; after</t>
  </si>
  <si>
    <t>jan&amp;apr cohorts</t>
  </si>
  <si>
    <t>subs closing_active on 5/5 and ad minutes&gt;0 (5/6/21-8/3/21); sub_status column is as of 8/3</t>
  </si>
  <si>
    <t>%churn</t>
  </si>
  <si>
    <t>Row Labels</t>
  </si>
  <si>
    <t>Grand Total</t>
  </si>
  <si>
    <t>Column Labels</t>
  </si>
  <si>
    <t>Sum of %churn</t>
  </si>
  <si>
    <t>ad-tier subs closing active 4/10-8/17 &amp; ad minutes &gt;=5 for 5m &gt;=4 for 4m after</t>
  </si>
  <si>
    <t>after: 5/6/21-8/17/21</t>
  </si>
  <si>
    <t>Test Group</t>
  </si>
  <si>
    <t>Quartile</t>
  </si>
  <si>
    <t>Prior</t>
  </si>
  <si>
    <t>After</t>
  </si>
  <si>
    <t>Change</t>
  </si>
  <si>
    <t>Group A</t>
  </si>
  <si>
    <t>Group B</t>
  </si>
  <si>
    <t>Group C</t>
  </si>
  <si>
    <t>Group D</t>
  </si>
  <si>
    <t>Avg Mins/Day
Test Group</t>
  </si>
  <si>
    <t>subs_active_0817</t>
  </si>
  <si>
    <t>%active_0817</t>
  </si>
  <si>
    <t>&lt;10 mins</t>
  </si>
  <si>
    <t>&gt;100 mins</t>
  </si>
  <si>
    <t>10-30 mins</t>
  </si>
  <si>
    <t>30-60 mins</t>
  </si>
  <si>
    <t>60-100 mins</t>
  </si>
  <si>
    <t>subs closing active 4/10-5/5 &amp; ad minutes &gt;=5 for 5m &gt;=4 for 4m after; quartile based on hours consumed 4/10-5/5</t>
  </si>
  <si>
    <t>subs closing_active on 5/5 &amp; ad minutes &gt;=5 for 5m &gt;=4 for 4m after; sub_status column is as of 8/17</t>
  </si>
  <si>
    <t>Sum of %in_test_group</t>
  </si>
  <si>
    <t>Minutes / Day / Subscriber Prior to Ad Load Change (4/10 - 5/5)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</si>
</sst>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2" applyFont="1"/>
    <xf numFmtId="0" fontId="0" fillId="0" borderId="0" xfId="0" applyFill="1"/>
    <xf numFmtId="0" fontId="0" fillId="3" borderId="0" xfId="0" applyFill="1"/>
    <xf numFmtId="9" fontId="0" fillId="0" borderId="0" xfId="2" applyFont="1" applyFill="1"/>
    <xf numFmtId="166" fontId="0" fillId="3" borderId="0" xfId="1" applyNumberFormat="1" applyFont="1" applyFill="1"/>
    <xf numFmtId="9" fontId="0" fillId="3" borderId="0" xfId="2" applyFont="1" applyFill="1"/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4" borderId="0" xfId="0" applyFill="1"/>
    <xf numFmtId="165" fontId="0" fillId="3" borderId="0" xfId="1" applyNumberFormat="1" applyFont="1" applyFill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5" fillId="0" borderId="0" xfId="0" applyFont="1"/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6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2" applyFont="1" applyFill="1" applyAlignment="1">
      <alignment horizontal="center"/>
    </xf>
    <xf numFmtId="166" fontId="0" fillId="7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2" applyFont="1" applyFill="1" applyAlignment="1">
      <alignment horizontal="center"/>
    </xf>
    <xf numFmtId="166" fontId="0" fillId="8" borderId="0" xfId="1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9" fontId="0" fillId="8" borderId="0" xfId="2" applyFont="1" applyFill="1" applyAlignment="1">
      <alignment horizontal="center"/>
    </xf>
    <xf numFmtId="166" fontId="0" fillId="9" borderId="0" xfId="1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9" fontId="0" fillId="9" borderId="0" xfId="2" applyFont="1" applyFill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1" applyNumberFormat="1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0" applyNumberFormat="1"/>
    <xf numFmtId="0" fontId="3" fillId="5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47</xdr:row>
      <xdr:rowOff>0</xdr:rowOff>
    </xdr:from>
    <xdr:to>
      <xdr:col>14</xdr:col>
      <xdr:colOff>12700</xdr:colOff>
      <xdr:row>53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CF2FE-491A-304B-922F-363FAF202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0" y="9550400"/>
          <a:ext cx="6184900" cy="1231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Deng" refreshedDate="44412.338843634258" createdVersion="7" refreshedVersion="7" minRefreshableVersion="3" recordCount="20" xr:uid="{04FFB82A-3087-E74E-8A5E-5779969D59B9}">
  <cacheSource type="worksheet">
    <worksheetSource ref="A4:G24" sheet="churn by buckets"/>
  </cacheSource>
  <cacheFields count="7">
    <cacheField name="test_group" numFmtId="0">
      <sharedItems count="4">
        <s v="apr_4m_ads"/>
        <s v="apr_5m_ads"/>
        <s v="jan_4m_ads"/>
        <s v="jan_5m_ads"/>
      </sharedItems>
    </cacheField>
    <cacheField name="minutes_bucket" numFmtId="0">
      <sharedItems count="5">
        <s v="10-30"/>
        <s v="30-60"/>
        <s v="60-100"/>
        <s v="&lt;10"/>
        <s v="&gt;100"/>
      </sharedItems>
    </cacheField>
    <cacheField name="subs_active_0505" numFmtId="165">
      <sharedItems containsSemiMixedTypes="0" containsString="0" containsNumber="1" containsInteger="1" minValue="1702" maxValue="27720"/>
    </cacheField>
    <cacheField name="%subs_active_0505_in_overall" numFmtId="9">
      <sharedItems containsSemiMixedTypes="0" containsString="0" containsNumber="1" minValue="9.3132262697480095E-2" maxValue="0.36192714453584018"/>
    </cacheField>
    <cacheField name="subs_active_0803" numFmtId="0">
      <sharedItems containsSemiMixedTypes="0" containsString="0" containsNumber="1" containsInteger="1" minValue="1430" maxValue="24949"/>
    </cacheField>
    <cacheField name="%active_0803" numFmtId="9">
      <sharedItems containsSemiMixedTypes="0" containsString="0" containsNumber="1" minValue="0.78252520403264525" maxValue="0.9315633087319084"/>
    </cacheField>
    <cacheField name="%churn" numFmtId="164">
      <sharedItems containsSemiMixedTypes="0" containsString="0" containsNumber="1" minValue="6.8436691268091598E-2" maxValue="0.21747479596735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Deng" refreshedDate="44426.754225925928" createdVersion="7" refreshedVersion="7" minRefreshableVersion="3" recordCount="20" xr:uid="{D921B437-D665-2549-8992-BEDBDAFC077A}">
  <cacheSource type="worksheet">
    <worksheetSource ref="A29:G49" sheet="churn by buckets"/>
  </cacheSource>
  <cacheFields count="7">
    <cacheField name="test_group" numFmtId="0">
      <sharedItems count="4">
        <s v="apr_4m_ads"/>
        <s v="apr_5m_ads"/>
        <s v="jan_4m_ads"/>
        <s v="jan_5m_ads"/>
      </sharedItems>
    </cacheField>
    <cacheField name="minutes_bucket" numFmtId="0">
      <sharedItems count="5">
        <s v="10-30"/>
        <s v="30-60"/>
        <s v="60-100"/>
        <s v="&lt;10"/>
        <s v="&gt;100"/>
      </sharedItems>
    </cacheField>
    <cacheField name="subs_active_0505" numFmtId="165">
      <sharedItems containsSemiMixedTypes="0" containsString="0" containsNumber="1" containsInteger="1" minValue="1025" maxValue="11982"/>
    </cacheField>
    <cacheField name="%subs_active_0505_in_overall" numFmtId="9">
      <sharedItems containsSemiMixedTypes="0" containsString="0" containsNumber="1" minValue="0.10530313305303134" maxValue="0.32502373525023737"/>
    </cacheField>
    <cacheField name="subs_active_0817" numFmtId="0">
      <sharedItems containsSemiMixedTypes="0" containsString="0" containsNumber="1" containsInteger="1" minValue="907" maxValue="11267"/>
    </cacheField>
    <cacheField name="%active_0817" numFmtId="9">
      <sharedItems containsSemiMixedTypes="0" containsString="0" containsNumber="1" minValue="0.84852638793694313" maxValue="0.95068137573004541"/>
    </cacheField>
    <cacheField name="%churn" numFmtId="164">
      <sharedItems containsSemiMixedTypes="0" containsString="0" containsNumber="1" minValue="4.9318624269954592E-2" maxValue="0.15147361206305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Deng" refreshedDate="44426.767262499998" createdVersion="7" refreshedVersion="7" minRefreshableVersion="3" recordCount="16" xr:uid="{EAC676C6-2FCB-FD48-9268-2FC43DDF677F}">
  <cacheSource type="worksheet">
    <worksheetSource ref="A24:E40" sheet="transfers"/>
  </cacheSource>
  <cacheFields count="5">
    <cacheField name="test_group" numFmtId="0">
      <sharedItems count="4">
        <s v="apr_4m_ads"/>
        <s v="apr_5m_ads"/>
        <s v="jan_4m_ads"/>
        <s v="jan_5m_ads"/>
      </sharedItems>
    </cacheField>
    <cacheField name="subs_status" numFmtId="0">
      <sharedItems count="2">
        <s v="closing_active"/>
        <s v="not_closing_active"/>
      </sharedItems>
    </cacheField>
    <cacheField name="subs_active_plan" numFmtId="0">
      <sharedItems count="2">
        <s v="Ad-Lite"/>
        <s v="Ad-Free"/>
      </sharedItems>
    </cacheField>
    <cacheField name="subs_count" numFmtId="165">
      <sharedItems containsSemiMixedTypes="0" containsString="0" containsNumber="1" containsInteger="1" minValue="237" maxValue="50755"/>
    </cacheField>
    <cacheField name="%in_test_group" numFmtId="164">
      <sharedItems containsSemiMixedTypes="0" containsString="0" containsNumber="1" minValue="1.1622224583023479E-2" maxValue="0.81683726020342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Deng" refreshedDate="44426.76763425926" createdVersion="7" refreshedVersion="7" minRefreshableVersion="3" recordCount="16" xr:uid="{0079C56E-C22D-1D4C-A7AC-299748249AEB}">
  <cacheSource type="worksheet">
    <worksheetSource ref="A3:E19" sheet="transfers"/>
  </cacheSource>
  <cacheFields count="5">
    <cacheField name="test_group" numFmtId="0">
      <sharedItems count="4">
        <s v="apr_4m_ads"/>
        <s v="apr_5m_ads"/>
        <s v="jan_4m_ads"/>
        <s v="jan_5m_ads"/>
      </sharedItems>
    </cacheField>
    <cacheField name="subs_status" numFmtId="0">
      <sharedItems count="2">
        <s v="closing_active"/>
        <s v="not_closing_active"/>
      </sharedItems>
    </cacheField>
    <cacheField name="subs_active_plan" numFmtId="0">
      <sharedItems count="2">
        <s v="Ad-Lite"/>
        <s v="Ad-Free"/>
      </sharedItems>
    </cacheField>
    <cacheField name="subs_count" numFmtId="165">
      <sharedItems containsSemiMixedTypes="0" containsString="0" containsNumber="1" containsInteger="1" minValue="457" maxValue="74622"/>
    </cacheField>
    <cacheField name="%in_test_group" numFmtId="164">
      <sharedItems containsSemiMixedTypes="0" containsString="0" containsNumber="1" minValue="1.0583973193862284E-2" maxValue="0.81526477368323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717"/>
    <n v="0.24671445639187575"/>
    <n v="3098"/>
    <n v="0.833467850417003"/>
    <n v="0.166532149582997"/>
  </r>
  <r>
    <x v="0"/>
    <x v="1"/>
    <n v="2693"/>
    <n v="0.17874684720562856"/>
    <n v="2276"/>
    <n v="0.84515410323059781"/>
    <n v="0.15484589676940219"/>
  </r>
  <r>
    <x v="0"/>
    <x v="2"/>
    <n v="1702"/>
    <n v="0.11296960042479756"/>
    <n v="1430"/>
    <n v="0.84018801410105759"/>
    <n v="0.15981198589894241"/>
  </r>
  <r>
    <x v="0"/>
    <x v="3"/>
    <n v="4166"/>
    <n v="0.27651666002920483"/>
    <n v="3260"/>
    <n v="0.78252520403264525"/>
    <n v="0.21747479596735475"/>
  </r>
  <r>
    <x v="0"/>
    <x v="4"/>
    <n v="2788"/>
    <n v="0.1850524359484933"/>
    <n v="2364"/>
    <n v="0.84791965566714489"/>
    <n v="0.15208034433285511"/>
  </r>
  <r>
    <x v="1"/>
    <x v="0"/>
    <n v="3693"/>
    <n v="0.23452086111640313"/>
    <n v="3067"/>
    <n v="0.8304901164365015"/>
    <n v="0.1695098835634985"/>
  </r>
  <r>
    <x v="1"/>
    <x v="1"/>
    <n v="2832"/>
    <n v="0.17984377976757476"/>
    <n v="2395"/>
    <n v="0.84569209039548021"/>
    <n v="0.15430790960451979"/>
  </r>
  <r>
    <x v="1"/>
    <x v="2"/>
    <n v="1949"/>
    <n v="0.12376960690925255"/>
    <n v="1643"/>
    <n v="0.84299640841457157"/>
    <n v="0.15700359158542843"/>
  </r>
  <r>
    <x v="1"/>
    <x v="3"/>
    <n v="3835"/>
    <n v="0.24353845176859085"/>
    <n v="3042"/>
    <n v="0.79322033898305089"/>
    <n v="0.20677966101694911"/>
  </r>
  <r>
    <x v="1"/>
    <x v="4"/>
    <n v="3438"/>
    <n v="0.21832730043817869"/>
    <n v="2923"/>
    <n v="0.85020360674810935"/>
    <n v="0.14979639325189065"/>
  </r>
  <r>
    <x v="2"/>
    <x v="0"/>
    <n v="19684"/>
    <n v="0.25700483091787441"/>
    <n v="18084"/>
    <n v="0.91871570818939241"/>
    <n v="8.128429181060759E-2"/>
  </r>
  <r>
    <x v="2"/>
    <x v="1"/>
    <n v="12085"/>
    <n v="0.15778822300561432"/>
    <n v="11248"/>
    <n v="0.93074058750517175"/>
    <n v="6.9259412494828254E-2"/>
  </r>
  <r>
    <x v="2"/>
    <x v="2"/>
    <n v="7133"/>
    <n v="9.3132262697480095E-2"/>
    <n v="6614"/>
    <n v="0.92723959063507644"/>
    <n v="7.2760409364923562E-2"/>
  </r>
  <r>
    <x v="2"/>
    <x v="3"/>
    <n v="27720"/>
    <n v="0.36192714453584018"/>
    <n v="24949"/>
    <n v="0.90003607503607508"/>
    <n v="9.9963924963924922E-2"/>
  </r>
  <r>
    <x v="2"/>
    <x v="4"/>
    <n v="9968"/>
    <n v="0.13014753884319102"/>
    <n v="9206"/>
    <n v="0.9235553772070626"/>
    <n v="7.64446227929374E-2"/>
  </r>
  <r>
    <x v="3"/>
    <x v="0"/>
    <n v="18218"/>
    <n v="0.23747327806454976"/>
    <n v="16748"/>
    <n v="0.919310571961796"/>
    <n v="8.0689428038204003E-2"/>
  </r>
  <r>
    <x v="3"/>
    <x v="1"/>
    <n v="15040"/>
    <n v="0.19604776057145837"/>
    <n v="13964"/>
    <n v="0.92845744680851061"/>
    <n v="7.1542553191489389E-2"/>
  </r>
  <r>
    <x v="3"/>
    <x v="2"/>
    <n v="10433"/>
    <n v="0.1359950988059857"/>
    <n v="9719"/>
    <n v="0.9315633087319084"/>
    <n v="6.8436691268091598E-2"/>
  </r>
  <r>
    <x v="3"/>
    <x v="3"/>
    <n v="15349"/>
    <n v="0.20007560352468845"/>
    <n v="13804"/>
    <n v="0.89934197667600491"/>
    <n v="0.10065802332399509"/>
  </r>
  <r>
    <x v="3"/>
    <x v="4"/>
    <n v="17676"/>
    <n v="0.23040825903331769"/>
    <n v="16423"/>
    <n v="0.92911292147544688"/>
    <n v="7.088707852455311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868"/>
    <n v="0.23562058526740667"/>
    <n v="1664"/>
    <n v="0.8907922912205567"/>
    <n v="0.1092077087794433"/>
  </r>
  <r>
    <x v="0"/>
    <x v="1"/>
    <n v="1482"/>
    <n v="0.18693239152371341"/>
    <n v="1307"/>
    <n v="0.88191632928475039"/>
    <n v="0.11808367071524961"/>
  </r>
  <r>
    <x v="0"/>
    <x v="2"/>
    <n v="1089"/>
    <n v="0.13736125126135218"/>
    <n v="952"/>
    <n v="0.87419651056014691"/>
    <n v="0.12580348943985309"/>
  </r>
  <r>
    <x v="0"/>
    <x v="3"/>
    <n v="1576"/>
    <n v="0.1987891019172553"/>
    <n v="1356"/>
    <n v="0.86040609137055835"/>
    <n v="0.13959390862944165"/>
  </r>
  <r>
    <x v="0"/>
    <x v="4"/>
    <n v="1913"/>
    <n v="0.24129667003027244"/>
    <n v="1661"/>
    <n v="0.86826973340303193"/>
    <n v="0.13173026659696807"/>
  </r>
  <r>
    <x v="1"/>
    <x v="0"/>
    <n v="1612"/>
    <n v="0.21269296740994853"/>
    <n v="1438"/>
    <n v="0.89205955334987597"/>
    <n v="0.10794044665012403"/>
  </r>
  <r>
    <x v="1"/>
    <x v="1"/>
    <n v="1386"/>
    <n v="0.18287373004354138"/>
    <n v="1230"/>
    <n v="0.88744588744588748"/>
    <n v="0.11255411255411252"/>
  </r>
  <r>
    <x v="1"/>
    <x v="2"/>
    <n v="1025"/>
    <n v="0.13524211637419184"/>
    <n v="907"/>
    <n v="0.88487804878048781"/>
    <n v="0.11512195121951219"/>
  </r>
  <r>
    <x v="1"/>
    <x v="3"/>
    <n v="1459"/>
    <n v="0.19250560759994723"/>
    <n v="1238"/>
    <n v="0.84852638793694313"/>
    <n v="0.15147361206305687"/>
  </r>
  <r>
    <x v="1"/>
    <x v="4"/>
    <n v="2097"/>
    <n v="0.27668557857237103"/>
    <n v="1854"/>
    <n v="0.88412017167381973"/>
    <n v="0.11587982832618027"/>
  </r>
  <r>
    <x v="2"/>
    <x v="0"/>
    <n v="9791"/>
    <n v="0.24722874529707345"/>
    <n v="9182"/>
    <n v="0.93780002042692268"/>
    <n v="6.2199979573077324E-2"/>
  </r>
  <r>
    <x v="2"/>
    <x v="1"/>
    <n v="7460"/>
    <n v="0.18836956796202309"/>
    <n v="7025"/>
    <n v="0.94168900804289546"/>
    <n v="5.8310991957104541E-2"/>
  </r>
  <r>
    <x v="2"/>
    <x v="2"/>
    <n v="4814"/>
    <n v="0.12155644774385779"/>
    <n v="4512"/>
    <n v="0.93726630660573329"/>
    <n v="6.273369339426671E-2"/>
  </r>
  <r>
    <x v="2"/>
    <x v="3"/>
    <n v="10048"/>
    <n v="0.25371815266520215"/>
    <n v="9297"/>
    <n v="0.92525875796178347"/>
    <n v="7.4741242038216527E-2"/>
  </r>
  <r>
    <x v="2"/>
    <x v="4"/>
    <n v="7490"/>
    <n v="0.18912708633184355"/>
    <n v="6949"/>
    <n v="0.92777036048064088"/>
    <n v="7.2229639519359123E-2"/>
  </r>
  <r>
    <x v="3"/>
    <x v="0"/>
    <n v="7168"/>
    <n v="0.1944391699443917"/>
    <n v="6761"/>
    <n v="0.9432198660714286"/>
    <n v="5.6780133928571397E-2"/>
  </r>
  <r>
    <x v="3"/>
    <x v="1"/>
    <n v="7669"/>
    <n v="0.20802929608029297"/>
    <n v="7281"/>
    <n v="0.94940670230799318"/>
    <n v="5.0593297692006822E-2"/>
  </r>
  <r>
    <x v="3"/>
    <x v="2"/>
    <n v="6164"/>
    <n v="0.16720466567204664"/>
    <n v="5860"/>
    <n v="0.95068137573004541"/>
    <n v="4.9318624269954592E-2"/>
  </r>
  <r>
    <x v="3"/>
    <x v="3"/>
    <n v="3882"/>
    <n v="0.10530313305303134"/>
    <n v="3562"/>
    <n v="0.91756826378155587"/>
    <n v="8.2431736218444129E-2"/>
  </r>
  <r>
    <x v="3"/>
    <x v="4"/>
    <n v="11982"/>
    <n v="0.32502373525023737"/>
    <n v="11267"/>
    <n v="0.94032715740277084"/>
    <n v="5.967284259722915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4207"/>
    <n v="0.77991875274483968"/>
  </r>
  <r>
    <x v="0"/>
    <x v="0"/>
    <x v="1"/>
    <n v="282"/>
    <n v="1.5480895915678524E-2"/>
  </r>
  <r>
    <x v="0"/>
    <x v="1"/>
    <x v="1"/>
    <n v="365"/>
    <n v="2.0037329819938516E-2"/>
  </r>
  <r>
    <x v="0"/>
    <x v="1"/>
    <x v="0"/>
    <n v="3362"/>
    <n v="0.18456302151954326"/>
  </r>
  <r>
    <x v="1"/>
    <x v="0"/>
    <x v="0"/>
    <n v="13057"/>
    <n v="0.78543070259865255"/>
  </r>
  <r>
    <x v="1"/>
    <x v="0"/>
    <x v="1"/>
    <n v="237"/>
    <n v="1.4256496631376323E-2"/>
  </r>
  <r>
    <x v="1"/>
    <x v="1"/>
    <x v="0"/>
    <n v="2955"/>
    <n v="0.17775505293551491"/>
  </r>
  <r>
    <x v="1"/>
    <x v="1"/>
    <x v="1"/>
    <n v="375"/>
    <n v="2.2557747834456209E-2"/>
  </r>
  <r>
    <x v="2"/>
    <x v="0"/>
    <x v="0"/>
    <n v="50755"/>
    <n v="0.81683726020342473"/>
  </r>
  <r>
    <x v="2"/>
    <x v="0"/>
    <x v="1"/>
    <n v="823"/>
    <n v="1.3245139693575382E-2"/>
  </r>
  <r>
    <x v="2"/>
    <x v="1"/>
    <x v="0"/>
    <n v="9637"/>
    <n v="0.15509527488090641"/>
  </r>
  <r>
    <x v="2"/>
    <x v="1"/>
    <x v="1"/>
    <n v="921"/>
    <n v="1.4822325222093473E-2"/>
  </r>
  <r>
    <x v="3"/>
    <x v="0"/>
    <x v="0"/>
    <n v="38423"/>
    <n v="0.81638159991501114"/>
  </r>
  <r>
    <x v="3"/>
    <x v="0"/>
    <x v="1"/>
    <n v="547"/>
    <n v="1.1622224583023479E-2"/>
  </r>
  <r>
    <x v="3"/>
    <x v="1"/>
    <x v="0"/>
    <n v="7525"/>
    <n v="0.159885265058961"/>
  </r>
  <r>
    <x v="3"/>
    <x v="1"/>
    <x v="1"/>
    <n v="570"/>
    <n v="1.211091044300435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22395"/>
    <n v="0.76441273850564906"/>
  </r>
  <r>
    <x v="0"/>
    <x v="0"/>
    <x v="1"/>
    <n v="467"/>
    <n v="1.5940198655152404E-2"/>
  </r>
  <r>
    <x v="0"/>
    <x v="1"/>
    <x v="1"/>
    <n v="473"/>
    <n v="1.6144997781342801E-2"/>
  </r>
  <r>
    <x v="0"/>
    <x v="1"/>
    <x v="0"/>
    <n v="5962"/>
    <n v="0.20350206505785576"/>
  </r>
  <r>
    <x v="1"/>
    <x v="0"/>
    <x v="0"/>
    <n v="22831"/>
    <n v="0.77251810245652031"/>
  </r>
  <r>
    <x v="1"/>
    <x v="0"/>
    <x v="1"/>
    <n v="481"/>
    <n v="1.6275292684577385E-2"/>
  </r>
  <r>
    <x v="1"/>
    <x v="1"/>
    <x v="0"/>
    <n v="5785"/>
    <n v="0.19574338499018745"/>
  </r>
  <r>
    <x v="1"/>
    <x v="1"/>
    <x v="1"/>
    <n v="457"/>
    <n v="1.5463219868714895E-2"/>
  </r>
  <r>
    <x v="2"/>
    <x v="0"/>
    <x v="0"/>
    <n v="74622"/>
    <n v="0.81526477368323302"/>
  </r>
  <r>
    <x v="2"/>
    <x v="0"/>
    <x v="1"/>
    <n v="1187"/>
    <n v="1.2968283969365569E-2"/>
  </r>
  <r>
    <x v="2"/>
    <x v="1"/>
    <x v="0"/>
    <n v="14605"/>
    <n v="0.1595634265986387"/>
  </r>
  <r>
    <x v="2"/>
    <x v="1"/>
    <x v="1"/>
    <n v="1117"/>
    <n v="1.2203515748762715E-2"/>
  </r>
  <r>
    <x v="3"/>
    <x v="0"/>
    <x v="0"/>
    <n v="65515"/>
    <n v="0.81005724742510232"/>
  </r>
  <r>
    <x v="3"/>
    <x v="0"/>
    <x v="1"/>
    <n v="1071"/>
    <n v="1.3242330946993583E-2"/>
  </r>
  <r>
    <x v="3"/>
    <x v="1"/>
    <x v="0"/>
    <n v="13435"/>
    <n v="0.16611644843404183"/>
  </r>
  <r>
    <x v="3"/>
    <x v="1"/>
    <x v="1"/>
    <n v="856"/>
    <n v="1.05839731938622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7D1BC-35E5-1940-B6A8-197F542AE587}" name="PivotTable4" cacheId="1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0:O36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numFmtId="165" showAll="0"/>
    <pivotField numFmtId="9" showAll="0"/>
    <pivotField showAll="0"/>
    <pivotField numFmtId="9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%churn" fld="6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616CA-D497-D14D-99A3-E5ADADD62B60}" name="PivotTable3" cacheId="1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5:O11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numFmtId="165" showAll="0"/>
    <pivotField numFmtId="9" showAll="0"/>
    <pivotField showAll="0"/>
    <pivotField numFmtId="9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%churn" fld="6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3A81F-3AAE-364F-8B54-CF93B100E854}" name="PivotTable10" cacheId="1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6:P12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5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%in_test_group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8936E-35BC-8D4E-9EE5-B52B669484AD}" name="PivotTable9" cacheId="1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28:P34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5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%in_test_group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5F76C-0714-D04F-AA0D-5DDC42DEED66}" name="PivotTable8" cacheId="1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K1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numFmtId="165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%in_test_group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8AB66-6BF1-7F4F-A40D-DF141A1E4F78}" name="PivotTable7" cacheId="1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8:K34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numFmtId="165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%in_test_group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A46C-D37F-F749-84C4-50F750DC99C5}">
  <dimension ref="A1:I17"/>
  <sheetViews>
    <sheetView tabSelected="1" workbookViewId="0">
      <selection activeCell="D7" sqref="D7"/>
    </sheetView>
  </sheetViews>
  <sheetFormatPr baseColWidth="10" defaultRowHeight="16" x14ac:dyDescent="0.2"/>
  <cols>
    <col min="1" max="1" width="13.6640625" customWidth="1"/>
    <col min="2" max="2" width="18.1640625" bestFit="1" customWidth="1"/>
    <col min="3" max="3" width="22.83203125" bestFit="1" customWidth="1"/>
    <col min="4" max="4" width="20.6640625" bestFit="1" customWidth="1"/>
  </cols>
  <sheetData>
    <row r="1" spans="1:9" x14ac:dyDescent="0.2">
      <c r="A1" t="s">
        <v>37</v>
      </c>
    </row>
    <row r="2" spans="1:9" x14ac:dyDescent="0.2">
      <c r="B2" t="s">
        <v>12</v>
      </c>
      <c r="C2" t="s">
        <v>14</v>
      </c>
      <c r="D2" t="s">
        <v>15</v>
      </c>
    </row>
    <row r="3" spans="1:9" x14ac:dyDescent="0.2">
      <c r="A3" t="s">
        <v>0</v>
      </c>
    </row>
    <row r="4" spans="1:9" x14ac:dyDescent="0.2">
      <c r="A4" t="s">
        <v>2</v>
      </c>
      <c r="B4" s="2">
        <v>26230</v>
      </c>
      <c r="C4" s="2">
        <v>22297</v>
      </c>
      <c r="D4" s="1">
        <f>C4/B4</f>
        <v>0.85005718642775452</v>
      </c>
      <c r="I4" s="1"/>
    </row>
    <row r="5" spans="1:9" x14ac:dyDescent="0.2">
      <c r="A5" t="s">
        <v>1</v>
      </c>
      <c r="B5" s="2">
        <v>26478</v>
      </c>
      <c r="C5" s="2">
        <v>22728</v>
      </c>
      <c r="D5" s="1">
        <f>C5/B5</f>
        <v>0.85837298889644231</v>
      </c>
      <c r="I5" s="1"/>
    </row>
    <row r="6" spans="1:9" x14ac:dyDescent="0.2">
      <c r="A6" t="s">
        <v>4</v>
      </c>
      <c r="B6" s="2">
        <v>80259</v>
      </c>
      <c r="C6" s="2">
        <v>74373</v>
      </c>
      <c r="D6" s="1">
        <f>C6/B6</f>
        <v>0.92666243038163942</v>
      </c>
      <c r="I6" s="1"/>
    </row>
    <row r="7" spans="1:9" x14ac:dyDescent="0.2">
      <c r="A7" t="s">
        <v>3</v>
      </c>
      <c r="B7" s="2">
        <v>70314</v>
      </c>
      <c r="C7" s="2">
        <v>65363</v>
      </c>
      <c r="D7" s="1">
        <f>C7/B7</f>
        <v>0.92958727991580625</v>
      </c>
      <c r="I7" s="1"/>
    </row>
    <row r="8" spans="1:9" x14ac:dyDescent="0.2">
      <c r="A8" t="s">
        <v>11</v>
      </c>
      <c r="B8">
        <v>1274136</v>
      </c>
      <c r="C8">
        <v>1126659</v>
      </c>
      <c r="D8" s="1">
        <f t="shared" ref="D8" si="0">C8/B8</f>
        <v>0.88425332931492395</v>
      </c>
    </row>
    <row r="11" spans="1:9" x14ac:dyDescent="0.2">
      <c r="B11" s="4"/>
    </row>
    <row r="12" spans="1:9" x14ac:dyDescent="0.2">
      <c r="B12" s="4"/>
    </row>
    <row r="13" spans="1:9" x14ac:dyDescent="0.2">
      <c r="B13" s="4"/>
    </row>
    <row r="14" spans="1:9" x14ac:dyDescent="0.2">
      <c r="C14" s="2"/>
    </row>
    <row r="15" spans="1:9" x14ac:dyDescent="0.2">
      <c r="C15" s="2"/>
    </row>
    <row r="16" spans="1:9" x14ac:dyDescent="0.2">
      <c r="C16" s="2"/>
    </row>
    <row r="17" spans="3:3" x14ac:dyDescent="0.2">
      <c r="C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4E8E-9A87-A944-BAEA-B515703C8FE7}">
  <dimension ref="A1:O49"/>
  <sheetViews>
    <sheetView showGridLines="0" workbookViewId="0"/>
  </sheetViews>
  <sheetFormatPr baseColWidth="10" defaultRowHeight="16" x14ac:dyDescent="0.2"/>
  <cols>
    <col min="1" max="1" width="14.5" customWidth="1"/>
    <col min="2" max="2" width="14.1640625" bestFit="1" customWidth="1"/>
    <col min="3" max="3" width="16.5" style="2" bestFit="1" customWidth="1"/>
    <col min="4" max="4" width="26.6640625" bestFit="1" customWidth="1"/>
    <col min="5" max="5" width="15.6640625" bestFit="1" customWidth="1"/>
    <col min="6" max="6" width="12.5" bestFit="1" customWidth="1"/>
    <col min="8" max="8" width="18.6640625" customWidth="1"/>
    <col min="9" max="9" width="13.5" bestFit="1" customWidth="1"/>
    <col min="10" max="14" width="13.5" customWidth="1"/>
    <col min="15" max="15" width="10.83203125" bestFit="1" customWidth="1"/>
  </cols>
  <sheetData>
    <row r="1" spans="1:15" x14ac:dyDescent="0.2">
      <c r="A1" t="s">
        <v>27</v>
      </c>
    </row>
    <row r="4" spans="1:15" x14ac:dyDescent="0.2">
      <c r="A4" t="s">
        <v>0</v>
      </c>
      <c r="B4" t="s">
        <v>32</v>
      </c>
      <c r="C4" t="s">
        <v>26</v>
      </c>
      <c r="D4" t="s">
        <v>34</v>
      </c>
      <c r="E4" t="s">
        <v>38</v>
      </c>
      <c r="F4" t="s">
        <v>39</v>
      </c>
      <c r="G4" t="s">
        <v>44</v>
      </c>
    </row>
    <row r="5" spans="1:15" x14ac:dyDescent="0.2">
      <c r="A5" t="s">
        <v>2</v>
      </c>
      <c r="B5" s="11" t="s">
        <v>33</v>
      </c>
      <c r="C5" s="2">
        <v>3717</v>
      </c>
      <c r="D5" s="4">
        <f>C5/SUMIF($A$5:$A$24,A5,$C$5:$C$24)</f>
        <v>0.24671445639187575</v>
      </c>
      <c r="E5">
        <v>3098</v>
      </c>
      <c r="F5" s="4">
        <f t="shared" ref="F5:F24" si="0">E5/C5</f>
        <v>0.833467850417003</v>
      </c>
      <c r="G5" s="16">
        <f>1-F5</f>
        <v>0.166532149582997</v>
      </c>
      <c r="I5" s="17" t="s">
        <v>48</v>
      </c>
      <c r="J5" s="17" t="s">
        <v>47</v>
      </c>
    </row>
    <row r="6" spans="1:15" x14ac:dyDescent="0.2">
      <c r="A6" t="s">
        <v>2</v>
      </c>
      <c r="B6" t="s">
        <v>28</v>
      </c>
      <c r="C6" s="2">
        <v>2693</v>
      </c>
      <c r="D6" s="4">
        <f t="shared" ref="D6:D24" si="1">C6/SUMIF($A$5:$A$24,A6,$C$5:$C$24)</f>
        <v>0.17874684720562856</v>
      </c>
      <c r="E6">
        <v>2276</v>
      </c>
      <c r="F6" s="4">
        <f t="shared" si="0"/>
        <v>0.84515410323059781</v>
      </c>
      <c r="G6" s="16">
        <f t="shared" ref="G6:G24" si="2">1-F6</f>
        <v>0.15484589676940219</v>
      </c>
      <c r="I6" s="17" t="s">
        <v>45</v>
      </c>
      <c r="J6" t="s">
        <v>30</v>
      </c>
      <c r="K6" t="s">
        <v>31</v>
      </c>
      <c r="L6" t="s">
        <v>33</v>
      </c>
      <c r="M6" t="s">
        <v>28</v>
      </c>
      <c r="N6" t="s">
        <v>29</v>
      </c>
      <c r="O6" t="s">
        <v>46</v>
      </c>
    </row>
    <row r="7" spans="1:15" x14ac:dyDescent="0.2">
      <c r="A7" t="s">
        <v>2</v>
      </c>
      <c r="B7" t="s">
        <v>29</v>
      </c>
      <c r="C7" s="2">
        <v>1702</v>
      </c>
      <c r="D7" s="4">
        <f t="shared" si="1"/>
        <v>0.11296960042479756</v>
      </c>
      <c r="E7">
        <v>1430</v>
      </c>
      <c r="F7" s="4">
        <f t="shared" si="0"/>
        <v>0.84018801410105759</v>
      </c>
      <c r="G7" s="16">
        <f t="shared" si="2"/>
        <v>0.15981198589894241</v>
      </c>
      <c r="I7" s="12" t="s">
        <v>2</v>
      </c>
      <c r="J7" s="18">
        <v>0.21747479596735475</v>
      </c>
      <c r="K7" s="18">
        <v>0.15208034433285511</v>
      </c>
      <c r="L7" s="18">
        <v>0.166532149582997</v>
      </c>
      <c r="M7" s="18">
        <v>0.15484589676940219</v>
      </c>
      <c r="N7" s="18">
        <v>0.15981198589894241</v>
      </c>
      <c r="O7" s="18">
        <v>0.85074517255155147</v>
      </c>
    </row>
    <row r="8" spans="1:15" x14ac:dyDescent="0.2">
      <c r="A8" t="s">
        <v>2</v>
      </c>
      <c r="B8" t="s">
        <v>30</v>
      </c>
      <c r="C8" s="2">
        <v>4166</v>
      </c>
      <c r="D8" s="4">
        <f t="shared" si="1"/>
        <v>0.27651666002920483</v>
      </c>
      <c r="E8">
        <v>3260</v>
      </c>
      <c r="F8" s="4">
        <f t="shared" si="0"/>
        <v>0.78252520403264525</v>
      </c>
      <c r="G8" s="16">
        <f t="shared" si="2"/>
        <v>0.21747479596735475</v>
      </c>
      <c r="I8" s="12" t="s">
        <v>1</v>
      </c>
      <c r="J8" s="18">
        <v>0.20677966101694911</v>
      </c>
      <c r="K8" s="18">
        <v>0.14979639325189065</v>
      </c>
      <c r="L8" s="18">
        <v>0.1695098835634985</v>
      </c>
      <c r="M8" s="18">
        <v>0.15430790960451979</v>
      </c>
      <c r="N8" s="18">
        <v>0.15700359158542843</v>
      </c>
      <c r="O8" s="18">
        <v>0.83739743902228647</v>
      </c>
    </row>
    <row r="9" spans="1:15" x14ac:dyDescent="0.2">
      <c r="A9" t="s">
        <v>2</v>
      </c>
      <c r="B9" t="s">
        <v>31</v>
      </c>
      <c r="C9" s="2">
        <v>2788</v>
      </c>
      <c r="D9" s="4">
        <f t="shared" si="1"/>
        <v>0.1850524359484933</v>
      </c>
      <c r="E9">
        <v>2364</v>
      </c>
      <c r="F9" s="4">
        <f t="shared" si="0"/>
        <v>0.84791965566714489</v>
      </c>
      <c r="G9" s="16">
        <f t="shared" si="2"/>
        <v>0.15208034433285511</v>
      </c>
      <c r="I9" s="12" t="s">
        <v>4</v>
      </c>
      <c r="J9" s="18">
        <v>9.9963924963924922E-2</v>
      </c>
      <c r="K9" s="18">
        <v>7.64446227929374E-2</v>
      </c>
      <c r="L9" s="18">
        <v>8.128429181060759E-2</v>
      </c>
      <c r="M9" s="18">
        <v>6.9259412494828254E-2</v>
      </c>
      <c r="N9" s="18">
        <v>7.2760409364923562E-2</v>
      </c>
      <c r="O9" s="18">
        <v>0.39971266142722173</v>
      </c>
    </row>
    <row r="10" spans="1:15" x14ac:dyDescent="0.2">
      <c r="A10" t="s">
        <v>1</v>
      </c>
      <c r="B10" s="11" t="s">
        <v>33</v>
      </c>
      <c r="C10" s="2">
        <v>3693</v>
      </c>
      <c r="D10" s="4">
        <f t="shared" si="1"/>
        <v>0.23452086111640313</v>
      </c>
      <c r="E10">
        <v>3067</v>
      </c>
      <c r="F10" s="4">
        <f t="shared" si="0"/>
        <v>0.8304901164365015</v>
      </c>
      <c r="G10" s="16">
        <f t="shared" si="2"/>
        <v>0.1695098835634985</v>
      </c>
      <c r="I10" s="12" t="s">
        <v>3</v>
      </c>
      <c r="J10" s="18">
        <v>0.10065802332399509</v>
      </c>
      <c r="K10" s="18">
        <v>7.0887078524553115E-2</v>
      </c>
      <c r="L10" s="18">
        <v>8.0689428038204003E-2</v>
      </c>
      <c r="M10" s="18">
        <v>7.1542553191489389E-2</v>
      </c>
      <c r="N10" s="18">
        <v>6.8436691268091598E-2</v>
      </c>
      <c r="O10" s="18">
        <v>0.3922137743463332</v>
      </c>
    </row>
    <row r="11" spans="1:15" x14ac:dyDescent="0.2">
      <c r="A11" t="s">
        <v>1</v>
      </c>
      <c r="B11" t="s">
        <v>28</v>
      </c>
      <c r="C11" s="2">
        <v>2832</v>
      </c>
      <c r="D11" s="4">
        <f t="shared" si="1"/>
        <v>0.17984377976757476</v>
      </c>
      <c r="E11">
        <v>2395</v>
      </c>
      <c r="F11" s="4">
        <f t="shared" si="0"/>
        <v>0.84569209039548021</v>
      </c>
      <c r="G11" s="16">
        <f t="shared" si="2"/>
        <v>0.15430790960451979</v>
      </c>
      <c r="I11" s="12" t="s">
        <v>46</v>
      </c>
      <c r="J11" s="18">
        <v>0.62487640527222388</v>
      </c>
      <c r="K11" s="18">
        <v>0.44920843890223627</v>
      </c>
      <c r="L11" s="18">
        <v>0.49801575299530709</v>
      </c>
      <c r="M11" s="18">
        <v>0.44995577206023962</v>
      </c>
      <c r="N11" s="18">
        <v>0.458012678117386</v>
      </c>
      <c r="O11" s="18">
        <v>2.4800690473473925</v>
      </c>
    </row>
    <row r="12" spans="1:15" x14ac:dyDescent="0.2">
      <c r="A12" t="s">
        <v>1</v>
      </c>
      <c r="B12" t="s">
        <v>29</v>
      </c>
      <c r="C12" s="2">
        <v>1949</v>
      </c>
      <c r="D12" s="4">
        <f t="shared" si="1"/>
        <v>0.12376960690925255</v>
      </c>
      <c r="E12">
        <v>1643</v>
      </c>
      <c r="F12" s="4">
        <f t="shared" si="0"/>
        <v>0.84299640841457157</v>
      </c>
      <c r="G12" s="16">
        <f t="shared" si="2"/>
        <v>0.15700359158542843</v>
      </c>
    </row>
    <row r="13" spans="1:15" x14ac:dyDescent="0.2">
      <c r="A13" t="s">
        <v>1</v>
      </c>
      <c r="B13" t="s">
        <v>30</v>
      </c>
      <c r="C13" s="2">
        <v>3835</v>
      </c>
      <c r="D13" s="4">
        <f t="shared" si="1"/>
        <v>0.24353845176859085</v>
      </c>
      <c r="E13">
        <v>3042</v>
      </c>
      <c r="F13" s="4">
        <f t="shared" si="0"/>
        <v>0.79322033898305089</v>
      </c>
      <c r="G13" s="16">
        <f t="shared" si="2"/>
        <v>0.20677966101694911</v>
      </c>
    </row>
    <row r="14" spans="1:15" x14ac:dyDescent="0.2">
      <c r="A14" t="s">
        <v>1</v>
      </c>
      <c r="B14" t="s">
        <v>31</v>
      </c>
      <c r="C14" s="2">
        <v>3438</v>
      </c>
      <c r="D14" s="4">
        <f t="shared" si="1"/>
        <v>0.21832730043817869</v>
      </c>
      <c r="E14">
        <v>2923</v>
      </c>
      <c r="F14" s="4">
        <f t="shared" si="0"/>
        <v>0.85020360674810935</v>
      </c>
      <c r="G14" s="16">
        <f t="shared" si="2"/>
        <v>0.14979639325189065</v>
      </c>
    </row>
    <row r="15" spans="1:15" x14ac:dyDescent="0.2">
      <c r="A15" t="s">
        <v>4</v>
      </c>
      <c r="B15" s="11" t="s">
        <v>33</v>
      </c>
      <c r="C15" s="2">
        <v>19684</v>
      </c>
      <c r="D15" s="4">
        <f t="shared" si="1"/>
        <v>0.25700483091787441</v>
      </c>
      <c r="E15">
        <v>18084</v>
      </c>
      <c r="F15" s="4">
        <f t="shared" si="0"/>
        <v>0.91871570818939241</v>
      </c>
      <c r="G15" s="16">
        <f t="shared" si="2"/>
        <v>8.128429181060759E-2</v>
      </c>
    </row>
    <row r="16" spans="1:15" x14ac:dyDescent="0.2">
      <c r="A16" t="s">
        <v>4</v>
      </c>
      <c r="B16" t="s">
        <v>28</v>
      </c>
      <c r="C16" s="2">
        <v>12085</v>
      </c>
      <c r="D16" s="4">
        <f t="shared" si="1"/>
        <v>0.15778822300561432</v>
      </c>
      <c r="E16">
        <v>11248</v>
      </c>
      <c r="F16" s="4">
        <f t="shared" si="0"/>
        <v>0.93074058750517175</v>
      </c>
      <c r="G16" s="16">
        <f t="shared" si="2"/>
        <v>6.9259412494828254E-2</v>
      </c>
    </row>
    <row r="17" spans="1:15" x14ac:dyDescent="0.2">
      <c r="A17" t="s">
        <v>4</v>
      </c>
      <c r="B17" t="s">
        <v>29</v>
      </c>
      <c r="C17" s="2">
        <v>7133</v>
      </c>
      <c r="D17" s="4">
        <f t="shared" si="1"/>
        <v>9.3132262697480095E-2</v>
      </c>
      <c r="E17">
        <v>6614</v>
      </c>
      <c r="F17" s="4">
        <f t="shared" si="0"/>
        <v>0.92723959063507644</v>
      </c>
      <c r="G17" s="16">
        <f t="shared" si="2"/>
        <v>7.2760409364923562E-2</v>
      </c>
    </row>
    <row r="18" spans="1:15" x14ac:dyDescent="0.2">
      <c r="A18" t="s">
        <v>4</v>
      </c>
      <c r="B18" t="s">
        <v>30</v>
      </c>
      <c r="C18" s="2">
        <v>27720</v>
      </c>
      <c r="D18" s="4">
        <f t="shared" si="1"/>
        <v>0.36192714453584018</v>
      </c>
      <c r="E18">
        <v>24949</v>
      </c>
      <c r="F18" s="4">
        <f t="shared" si="0"/>
        <v>0.90003607503607508</v>
      </c>
      <c r="G18" s="16">
        <f t="shared" si="2"/>
        <v>9.9963924963924922E-2</v>
      </c>
    </row>
    <row r="19" spans="1:15" x14ac:dyDescent="0.2">
      <c r="A19" t="s">
        <v>4</v>
      </c>
      <c r="B19" t="s">
        <v>31</v>
      </c>
      <c r="C19" s="2">
        <v>9968</v>
      </c>
      <c r="D19" s="4">
        <f t="shared" si="1"/>
        <v>0.13014753884319102</v>
      </c>
      <c r="E19">
        <v>9206</v>
      </c>
      <c r="F19" s="4">
        <f t="shared" si="0"/>
        <v>0.9235553772070626</v>
      </c>
      <c r="G19" s="16">
        <f t="shared" si="2"/>
        <v>7.64446227929374E-2</v>
      </c>
    </row>
    <row r="20" spans="1:15" x14ac:dyDescent="0.2">
      <c r="A20" t="s">
        <v>3</v>
      </c>
      <c r="B20" s="11" t="s">
        <v>33</v>
      </c>
      <c r="C20" s="2">
        <v>18218</v>
      </c>
      <c r="D20" s="4">
        <f t="shared" si="1"/>
        <v>0.23747327806454976</v>
      </c>
      <c r="E20">
        <v>16748</v>
      </c>
      <c r="F20" s="4">
        <f t="shared" si="0"/>
        <v>0.919310571961796</v>
      </c>
      <c r="G20" s="16">
        <f t="shared" si="2"/>
        <v>8.0689428038204003E-2</v>
      </c>
    </row>
    <row r="21" spans="1:15" x14ac:dyDescent="0.2">
      <c r="A21" t="s">
        <v>3</v>
      </c>
      <c r="B21" t="s">
        <v>28</v>
      </c>
      <c r="C21" s="2">
        <v>15040</v>
      </c>
      <c r="D21" s="4">
        <f t="shared" si="1"/>
        <v>0.19604776057145837</v>
      </c>
      <c r="E21">
        <v>13964</v>
      </c>
      <c r="F21" s="4">
        <f t="shared" si="0"/>
        <v>0.92845744680851061</v>
      </c>
      <c r="G21" s="16">
        <f t="shared" si="2"/>
        <v>7.1542553191489389E-2</v>
      </c>
    </row>
    <row r="22" spans="1:15" x14ac:dyDescent="0.2">
      <c r="A22" t="s">
        <v>3</v>
      </c>
      <c r="B22" t="s">
        <v>29</v>
      </c>
      <c r="C22" s="2">
        <v>10433</v>
      </c>
      <c r="D22" s="4">
        <f t="shared" si="1"/>
        <v>0.1359950988059857</v>
      </c>
      <c r="E22">
        <v>9719</v>
      </c>
      <c r="F22" s="4">
        <f t="shared" si="0"/>
        <v>0.9315633087319084</v>
      </c>
      <c r="G22" s="16">
        <f t="shared" si="2"/>
        <v>6.8436691268091598E-2</v>
      </c>
    </row>
    <row r="23" spans="1:15" x14ac:dyDescent="0.2">
      <c r="A23" t="s">
        <v>3</v>
      </c>
      <c r="B23" t="s">
        <v>30</v>
      </c>
      <c r="C23" s="2">
        <v>15349</v>
      </c>
      <c r="D23" s="4">
        <f t="shared" si="1"/>
        <v>0.20007560352468845</v>
      </c>
      <c r="E23">
        <v>13804</v>
      </c>
      <c r="F23" s="4">
        <f t="shared" si="0"/>
        <v>0.89934197667600491</v>
      </c>
      <c r="G23" s="16">
        <f t="shared" si="2"/>
        <v>0.10065802332399509</v>
      </c>
    </row>
    <row r="24" spans="1:15" x14ac:dyDescent="0.2">
      <c r="A24" t="s">
        <v>3</v>
      </c>
      <c r="B24" t="s">
        <v>31</v>
      </c>
      <c r="C24" s="2">
        <v>17676</v>
      </c>
      <c r="D24" s="4">
        <f t="shared" si="1"/>
        <v>0.23040825903331769</v>
      </c>
      <c r="E24">
        <v>16423</v>
      </c>
      <c r="F24" s="4">
        <f t="shared" si="0"/>
        <v>0.92911292147544688</v>
      </c>
      <c r="G24" s="16">
        <f t="shared" si="2"/>
        <v>7.0887078524553115E-2</v>
      </c>
    </row>
    <row r="25" spans="1:15" x14ac:dyDescent="0.2">
      <c r="B25" s="11"/>
      <c r="D25" s="4"/>
      <c r="F25" s="4"/>
    </row>
    <row r="26" spans="1:15" x14ac:dyDescent="0.2">
      <c r="D26" s="4"/>
      <c r="F26" s="4"/>
    </row>
    <row r="27" spans="1:15" x14ac:dyDescent="0.2">
      <c r="D27" s="4"/>
      <c r="F27" s="4"/>
    </row>
    <row r="28" spans="1:15" x14ac:dyDescent="0.2">
      <c r="A28" t="s">
        <v>68</v>
      </c>
      <c r="D28" s="4"/>
      <c r="F28" s="4"/>
    </row>
    <row r="29" spans="1:15" x14ac:dyDescent="0.2">
      <c r="A29" t="s">
        <v>0</v>
      </c>
      <c r="B29" t="s">
        <v>32</v>
      </c>
      <c r="C29" s="2" t="s">
        <v>26</v>
      </c>
      <c r="D29" t="s">
        <v>34</v>
      </c>
      <c r="E29" s="4" t="s">
        <v>61</v>
      </c>
      <c r="F29" t="s">
        <v>62</v>
      </c>
      <c r="G29" t="s">
        <v>44</v>
      </c>
    </row>
    <row r="30" spans="1:15" x14ac:dyDescent="0.2">
      <c r="A30" t="s">
        <v>2</v>
      </c>
      <c r="B30" s="11" t="s">
        <v>33</v>
      </c>
      <c r="C30" s="2">
        <v>1868</v>
      </c>
      <c r="D30" s="4">
        <f>C30/SUMIF($A$30:$A$49,A30,$C$30:$C$49)</f>
        <v>0.23562058526740667</v>
      </c>
      <c r="E30">
        <v>1664</v>
      </c>
      <c r="F30" s="4">
        <f t="shared" ref="F30" si="3">E30/C30</f>
        <v>0.8907922912205567</v>
      </c>
      <c r="G30" s="16">
        <f>1-F30</f>
        <v>0.1092077087794433</v>
      </c>
      <c r="H30" s="4">
        <f>1-SUM(E30:E34)/SUM(C30:C34)</f>
        <v>0.12462159434914233</v>
      </c>
      <c r="I30" s="17" t="s">
        <v>48</v>
      </c>
      <c r="J30" s="17" t="s">
        <v>47</v>
      </c>
    </row>
    <row r="31" spans="1:15" x14ac:dyDescent="0.2">
      <c r="A31" t="s">
        <v>2</v>
      </c>
      <c r="B31" t="s">
        <v>28</v>
      </c>
      <c r="C31" s="2">
        <v>1482</v>
      </c>
      <c r="D31" s="4">
        <f t="shared" ref="D31:D49" si="4">C31/SUMIF($A$30:$A$49,A31,$C$30:$C$49)</f>
        <v>0.18693239152371341</v>
      </c>
      <c r="E31">
        <v>1307</v>
      </c>
      <c r="F31" s="4">
        <f t="shared" ref="F31:F49" si="5">E31/C31</f>
        <v>0.88191632928475039</v>
      </c>
      <c r="G31" s="16">
        <f t="shared" ref="G31:G49" si="6">1-F31</f>
        <v>0.11808367071524961</v>
      </c>
      <c r="I31" s="17" t="s">
        <v>45</v>
      </c>
      <c r="J31" t="s">
        <v>30</v>
      </c>
      <c r="K31" t="s">
        <v>31</v>
      </c>
      <c r="L31" t="s">
        <v>33</v>
      </c>
      <c r="M31" t="s">
        <v>28</v>
      </c>
      <c r="N31" t="s">
        <v>29</v>
      </c>
      <c r="O31" t="s">
        <v>46</v>
      </c>
    </row>
    <row r="32" spans="1:15" x14ac:dyDescent="0.2">
      <c r="A32" t="s">
        <v>2</v>
      </c>
      <c r="B32" t="s">
        <v>29</v>
      </c>
      <c r="C32" s="2">
        <v>1089</v>
      </c>
      <c r="D32" s="4">
        <f t="shared" si="4"/>
        <v>0.13736125126135218</v>
      </c>
      <c r="E32">
        <v>952</v>
      </c>
      <c r="F32" s="4">
        <f t="shared" si="5"/>
        <v>0.87419651056014691</v>
      </c>
      <c r="G32" s="16">
        <f t="shared" si="6"/>
        <v>0.12580348943985309</v>
      </c>
      <c r="I32" s="12" t="s">
        <v>2</v>
      </c>
      <c r="J32" s="39">
        <v>0.13959390862944165</v>
      </c>
      <c r="K32" s="39">
        <v>0.13173026659696807</v>
      </c>
      <c r="L32" s="39">
        <v>0.1092077087794433</v>
      </c>
      <c r="M32" s="39">
        <v>0.11808367071524961</v>
      </c>
      <c r="N32" s="39">
        <v>0.12580348943985309</v>
      </c>
      <c r="O32" s="39">
        <v>0.62441904416095573</v>
      </c>
    </row>
    <row r="33" spans="1:15" x14ac:dyDescent="0.2">
      <c r="A33" t="s">
        <v>2</v>
      </c>
      <c r="B33" t="s">
        <v>30</v>
      </c>
      <c r="C33" s="2">
        <v>1576</v>
      </c>
      <c r="D33" s="4">
        <f t="shared" si="4"/>
        <v>0.1987891019172553</v>
      </c>
      <c r="E33">
        <v>1356</v>
      </c>
      <c r="F33" s="4">
        <f t="shared" si="5"/>
        <v>0.86040609137055835</v>
      </c>
      <c r="G33" s="16">
        <f t="shared" si="6"/>
        <v>0.13959390862944165</v>
      </c>
      <c r="I33" s="12" t="s">
        <v>1</v>
      </c>
      <c r="J33" s="39">
        <v>0.15147361206305687</v>
      </c>
      <c r="K33" s="39">
        <v>0.11587982832618027</v>
      </c>
      <c r="L33" s="39">
        <v>0.10794044665012403</v>
      </c>
      <c r="M33" s="39">
        <v>0.11255411255411252</v>
      </c>
      <c r="N33" s="39">
        <v>0.11512195121951219</v>
      </c>
      <c r="O33" s="39">
        <v>0.60296995081298588</v>
      </c>
    </row>
    <row r="34" spans="1:15" x14ac:dyDescent="0.2">
      <c r="A34" t="s">
        <v>2</v>
      </c>
      <c r="B34" t="s">
        <v>31</v>
      </c>
      <c r="C34" s="2">
        <v>1913</v>
      </c>
      <c r="D34" s="4">
        <f t="shared" si="4"/>
        <v>0.24129667003027244</v>
      </c>
      <c r="E34">
        <v>1661</v>
      </c>
      <c r="F34" s="4">
        <f t="shared" si="5"/>
        <v>0.86826973340303193</v>
      </c>
      <c r="G34" s="16">
        <f t="shared" si="6"/>
        <v>0.13173026659696807</v>
      </c>
      <c r="H34" s="39">
        <f>H35-H30</f>
        <v>-4.2890966581540235E-3</v>
      </c>
      <c r="I34" s="12" t="s">
        <v>4</v>
      </c>
      <c r="J34" s="39">
        <v>7.4741242038216527E-2</v>
      </c>
      <c r="K34" s="39">
        <v>7.2229639519359123E-2</v>
      </c>
      <c r="L34" s="39">
        <v>6.2199979573077324E-2</v>
      </c>
      <c r="M34" s="39">
        <v>5.8310991957104541E-2</v>
      </c>
      <c r="N34" s="39">
        <v>6.273369339426671E-2</v>
      </c>
      <c r="O34" s="39">
        <v>0.33021554648202422</v>
      </c>
    </row>
    <row r="35" spans="1:15" x14ac:dyDescent="0.2">
      <c r="A35" t="s">
        <v>1</v>
      </c>
      <c r="B35" s="11" t="s">
        <v>33</v>
      </c>
      <c r="C35" s="2">
        <v>1612</v>
      </c>
      <c r="D35" s="4">
        <f t="shared" si="4"/>
        <v>0.21269296740994853</v>
      </c>
      <c r="E35">
        <v>1438</v>
      </c>
      <c r="F35" s="4">
        <f t="shared" si="5"/>
        <v>0.89205955334987597</v>
      </c>
      <c r="G35" s="16">
        <f t="shared" si="6"/>
        <v>0.10794044665012403</v>
      </c>
      <c r="H35" s="4">
        <f>1-SUM(E35:E39)/SUM(C35:C39)</f>
        <v>0.1203324976909883</v>
      </c>
      <c r="I35" s="12" t="s">
        <v>3</v>
      </c>
      <c r="J35" s="39">
        <v>8.2431736218444129E-2</v>
      </c>
      <c r="K35" s="39">
        <v>5.9672842597229159E-2</v>
      </c>
      <c r="L35" s="39">
        <v>5.6780133928571397E-2</v>
      </c>
      <c r="M35" s="39">
        <v>5.0593297692006822E-2</v>
      </c>
      <c r="N35" s="39">
        <v>4.9318624269954592E-2</v>
      </c>
      <c r="O35" s="39">
        <v>0.2987966347062061</v>
      </c>
    </row>
    <row r="36" spans="1:15" x14ac:dyDescent="0.2">
      <c r="A36" t="s">
        <v>1</v>
      </c>
      <c r="B36" t="s">
        <v>28</v>
      </c>
      <c r="C36" s="2">
        <v>1386</v>
      </c>
      <c r="D36" s="4">
        <f t="shared" si="4"/>
        <v>0.18287373004354138</v>
      </c>
      <c r="E36">
        <v>1230</v>
      </c>
      <c r="F36" s="4">
        <f t="shared" si="5"/>
        <v>0.88744588744588748</v>
      </c>
      <c r="G36" s="16">
        <f t="shared" si="6"/>
        <v>0.11255411255411252</v>
      </c>
      <c r="I36" s="12" t="s">
        <v>46</v>
      </c>
      <c r="J36" s="39">
        <v>0.44824049894915918</v>
      </c>
      <c r="K36" s="39">
        <v>0.37951257703973662</v>
      </c>
      <c r="L36" s="39">
        <v>0.33612826893121606</v>
      </c>
      <c r="M36" s="39">
        <v>0.33954207291847349</v>
      </c>
      <c r="N36" s="39">
        <v>0.35297775832358658</v>
      </c>
      <c r="O36" s="39">
        <v>1.8564011761621719</v>
      </c>
    </row>
    <row r="37" spans="1:15" x14ac:dyDescent="0.2">
      <c r="A37" t="s">
        <v>1</v>
      </c>
      <c r="B37" t="s">
        <v>29</v>
      </c>
      <c r="C37" s="2">
        <v>1025</v>
      </c>
      <c r="D37" s="4">
        <f t="shared" si="4"/>
        <v>0.13524211637419184</v>
      </c>
      <c r="E37">
        <v>907</v>
      </c>
      <c r="F37" s="4">
        <f t="shared" si="5"/>
        <v>0.88487804878048781</v>
      </c>
      <c r="G37" s="16">
        <f t="shared" si="6"/>
        <v>0.11512195121951219</v>
      </c>
    </row>
    <row r="38" spans="1:15" x14ac:dyDescent="0.2">
      <c r="A38" t="s">
        <v>1</v>
      </c>
      <c r="B38" t="s">
        <v>30</v>
      </c>
      <c r="C38" s="2">
        <v>1459</v>
      </c>
      <c r="D38" s="4">
        <f t="shared" si="4"/>
        <v>0.19250560759994723</v>
      </c>
      <c r="E38">
        <v>1238</v>
      </c>
      <c r="F38" s="4">
        <f t="shared" si="5"/>
        <v>0.84852638793694313</v>
      </c>
      <c r="G38" s="16">
        <f t="shared" si="6"/>
        <v>0.15147361206305687</v>
      </c>
    </row>
    <row r="39" spans="1:15" x14ac:dyDescent="0.2">
      <c r="A39" t="s">
        <v>1</v>
      </c>
      <c r="B39" s="10" t="s">
        <v>31</v>
      </c>
      <c r="C39" s="2">
        <v>2097</v>
      </c>
      <c r="D39" s="4">
        <f t="shared" si="4"/>
        <v>0.27668557857237103</v>
      </c>
      <c r="E39">
        <v>1854</v>
      </c>
      <c r="F39" s="4">
        <f t="shared" si="5"/>
        <v>0.88412017167381973</v>
      </c>
      <c r="G39" s="16">
        <f t="shared" si="6"/>
        <v>0.11587982832618027</v>
      </c>
    </row>
    <row r="40" spans="1:15" x14ac:dyDescent="0.2">
      <c r="A40" t="s">
        <v>4</v>
      </c>
      <c r="B40" s="11" t="s">
        <v>33</v>
      </c>
      <c r="C40" s="2">
        <v>9791</v>
      </c>
      <c r="D40" s="4">
        <f t="shared" si="4"/>
        <v>0.24722874529707345</v>
      </c>
      <c r="E40">
        <v>9182</v>
      </c>
      <c r="F40" s="4">
        <f t="shared" si="5"/>
        <v>0.93780002042692268</v>
      </c>
      <c r="G40" s="16">
        <f t="shared" si="6"/>
        <v>6.2199979573077324E-2</v>
      </c>
      <c r="H40" s="4">
        <f>1-SUM(E40:E44)/SUM(C40:C44)</f>
        <v>6.6611115319546554E-2</v>
      </c>
      <c r="I40" s="43" t="s">
        <v>51</v>
      </c>
      <c r="J40" s="42" t="s">
        <v>71</v>
      </c>
      <c r="K40" s="42"/>
      <c r="L40" s="42"/>
      <c r="M40" s="42"/>
      <c r="N40" s="42"/>
    </row>
    <row r="41" spans="1:15" x14ac:dyDescent="0.2">
      <c r="A41" t="s">
        <v>4</v>
      </c>
      <c r="B41" t="s">
        <v>28</v>
      </c>
      <c r="C41" s="2">
        <v>7460</v>
      </c>
      <c r="D41" s="4">
        <f t="shared" si="4"/>
        <v>0.18836956796202309</v>
      </c>
      <c r="E41">
        <v>7025</v>
      </c>
      <c r="F41" s="4">
        <f t="shared" si="5"/>
        <v>0.94168900804289546</v>
      </c>
      <c r="G41" s="16">
        <f t="shared" si="6"/>
        <v>5.8310991957104541E-2</v>
      </c>
      <c r="I41" s="44"/>
      <c r="J41" s="40" t="s">
        <v>63</v>
      </c>
      <c r="K41" s="40" t="s">
        <v>65</v>
      </c>
      <c r="L41" s="40" t="s">
        <v>66</v>
      </c>
      <c r="M41" s="40" t="s">
        <v>67</v>
      </c>
      <c r="N41" s="40" t="s">
        <v>64</v>
      </c>
    </row>
    <row r="42" spans="1:15" x14ac:dyDescent="0.2">
      <c r="A42" t="s">
        <v>4</v>
      </c>
      <c r="B42" t="s">
        <v>29</v>
      </c>
      <c r="C42" s="2">
        <v>4814</v>
      </c>
      <c r="D42" s="4">
        <f t="shared" si="4"/>
        <v>0.12155644774385779</v>
      </c>
      <c r="E42">
        <v>4512</v>
      </c>
      <c r="F42" s="4">
        <f t="shared" si="5"/>
        <v>0.93726630660573329</v>
      </c>
      <c r="G42" s="16">
        <f t="shared" si="6"/>
        <v>6.273369339426671E-2</v>
      </c>
      <c r="I42" s="21" t="s">
        <v>3</v>
      </c>
      <c r="J42" s="41">
        <v>8.2431736218444129E-2</v>
      </c>
      <c r="K42" s="41">
        <v>5.6780133928571397E-2</v>
      </c>
      <c r="L42" s="41">
        <v>5.0593297692006822E-2</v>
      </c>
      <c r="M42" s="41">
        <v>4.9318624269954592E-2</v>
      </c>
      <c r="N42" s="41">
        <v>5.9672842597229159E-2</v>
      </c>
    </row>
    <row r="43" spans="1:15" x14ac:dyDescent="0.2">
      <c r="A43" t="s">
        <v>4</v>
      </c>
      <c r="B43" t="s">
        <v>30</v>
      </c>
      <c r="C43" s="2">
        <v>10048</v>
      </c>
      <c r="D43" s="4">
        <f t="shared" si="4"/>
        <v>0.25371815266520215</v>
      </c>
      <c r="E43">
        <v>9297</v>
      </c>
      <c r="F43" s="4">
        <f t="shared" si="5"/>
        <v>0.92525875796178347</v>
      </c>
      <c r="G43" s="16">
        <f t="shared" si="6"/>
        <v>7.4741242038216527E-2</v>
      </c>
      <c r="I43" s="21" t="s">
        <v>4</v>
      </c>
      <c r="J43" s="41">
        <v>7.4741242038216527E-2</v>
      </c>
      <c r="K43" s="41">
        <v>6.2199979573077324E-2</v>
      </c>
      <c r="L43" s="41">
        <v>5.8310991957104541E-2</v>
      </c>
      <c r="M43" s="41">
        <v>6.273369339426671E-2</v>
      </c>
      <c r="N43" s="41">
        <v>7.2229639519359123E-2</v>
      </c>
    </row>
    <row r="44" spans="1:15" x14ac:dyDescent="0.2">
      <c r="A44" t="s">
        <v>4</v>
      </c>
      <c r="B44" t="s">
        <v>31</v>
      </c>
      <c r="C44" s="2">
        <v>7490</v>
      </c>
      <c r="D44" s="4">
        <f t="shared" si="4"/>
        <v>0.18912708633184355</v>
      </c>
      <c r="E44">
        <v>6949</v>
      </c>
      <c r="F44" s="4">
        <f t="shared" si="5"/>
        <v>0.92777036048064088</v>
      </c>
      <c r="G44" s="16">
        <f t="shared" si="6"/>
        <v>7.2229639519359123E-2</v>
      </c>
      <c r="H44" s="39">
        <f>H45-H40</f>
        <v>-8.7242307406777408E-3</v>
      </c>
      <c r="I44" s="21" t="s">
        <v>1</v>
      </c>
      <c r="J44" s="41">
        <v>0.15147361206305687</v>
      </c>
      <c r="K44" s="41">
        <v>0.10794044665012403</v>
      </c>
      <c r="L44" s="41">
        <v>0.11255411255411252</v>
      </c>
      <c r="M44" s="41">
        <v>0.11512195121951219</v>
      </c>
      <c r="N44" s="41">
        <v>0.11587982832618027</v>
      </c>
    </row>
    <row r="45" spans="1:15" x14ac:dyDescent="0.2">
      <c r="A45" t="s">
        <v>3</v>
      </c>
      <c r="B45" s="11" t="s">
        <v>33</v>
      </c>
      <c r="C45" s="2">
        <v>7168</v>
      </c>
      <c r="D45" s="4">
        <f t="shared" si="4"/>
        <v>0.1944391699443917</v>
      </c>
      <c r="E45">
        <v>6761</v>
      </c>
      <c r="F45" s="4">
        <f t="shared" si="5"/>
        <v>0.9432198660714286</v>
      </c>
      <c r="G45" s="16">
        <f t="shared" si="6"/>
        <v>5.6780133928571397E-2</v>
      </c>
      <c r="H45" s="4">
        <f>1-SUM(E45:E49)/SUM(C45:C49)</f>
        <v>5.7886884578868814E-2</v>
      </c>
      <c r="I45" s="21" t="s">
        <v>2</v>
      </c>
      <c r="J45" s="41">
        <v>0.13959390862944165</v>
      </c>
      <c r="K45" s="41">
        <v>0.1092077087794433</v>
      </c>
      <c r="L45" s="41">
        <v>0.11808367071524961</v>
      </c>
      <c r="M45" s="41">
        <v>0.12580348943985309</v>
      </c>
      <c r="N45" s="41">
        <v>0.13173026659696807</v>
      </c>
    </row>
    <row r="46" spans="1:15" x14ac:dyDescent="0.2">
      <c r="A46" t="s">
        <v>3</v>
      </c>
      <c r="B46" t="s">
        <v>28</v>
      </c>
      <c r="C46" s="2">
        <v>7669</v>
      </c>
      <c r="D46" s="4">
        <f t="shared" si="4"/>
        <v>0.20802929608029297</v>
      </c>
      <c r="E46">
        <v>7281</v>
      </c>
      <c r="F46" s="4">
        <f t="shared" si="5"/>
        <v>0.94940670230799318</v>
      </c>
      <c r="G46" s="16">
        <f t="shared" si="6"/>
        <v>5.0593297692006822E-2</v>
      </c>
    </row>
    <row r="47" spans="1:15" x14ac:dyDescent="0.2">
      <c r="A47" t="s">
        <v>3</v>
      </c>
      <c r="B47" t="s">
        <v>29</v>
      </c>
      <c r="C47" s="2">
        <v>6164</v>
      </c>
      <c r="D47" s="4">
        <f t="shared" si="4"/>
        <v>0.16720466567204664</v>
      </c>
      <c r="E47">
        <v>5860</v>
      </c>
      <c r="F47" s="4">
        <f t="shared" si="5"/>
        <v>0.95068137573004541</v>
      </c>
      <c r="G47" s="16">
        <f t="shared" si="6"/>
        <v>4.9318624269954592E-2</v>
      </c>
    </row>
    <row r="48" spans="1:15" x14ac:dyDescent="0.2">
      <c r="A48" t="s">
        <v>3</v>
      </c>
      <c r="B48" t="s">
        <v>30</v>
      </c>
      <c r="C48" s="2">
        <v>3882</v>
      </c>
      <c r="D48" s="4">
        <f t="shared" si="4"/>
        <v>0.10530313305303134</v>
      </c>
      <c r="E48">
        <v>3562</v>
      </c>
      <c r="F48" s="4">
        <f t="shared" si="5"/>
        <v>0.91756826378155587</v>
      </c>
      <c r="G48" s="16">
        <f t="shared" si="6"/>
        <v>8.2431736218444129E-2</v>
      </c>
    </row>
    <row r="49" spans="1:7" x14ac:dyDescent="0.2">
      <c r="A49" t="s">
        <v>3</v>
      </c>
      <c r="B49" t="s">
        <v>31</v>
      </c>
      <c r="C49" s="2">
        <v>11982</v>
      </c>
      <c r="D49" s="4">
        <f t="shared" si="4"/>
        <v>0.32502373525023737</v>
      </c>
      <c r="E49">
        <v>11267</v>
      </c>
      <c r="F49" s="4">
        <f t="shared" si="5"/>
        <v>0.94032715740277084</v>
      </c>
      <c r="G49" s="16">
        <f t="shared" si="6"/>
        <v>5.9672842597229159E-2</v>
      </c>
    </row>
  </sheetData>
  <mergeCells count="2">
    <mergeCell ref="J40:N40"/>
    <mergeCell ref="I40:I4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6472-0DE8-1744-8314-C30A6B418007}">
  <dimension ref="A1:P40"/>
  <sheetViews>
    <sheetView workbookViewId="0">
      <selection activeCell="P18" sqref="P18"/>
    </sheetView>
  </sheetViews>
  <sheetFormatPr baseColWidth="10" defaultRowHeight="16" x14ac:dyDescent="0.2"/>
  <cols>
    <col min="1" max="1" width="12.5" bestFit="1" customWidth="1"/>
    <col min="2" max="2" width="16.5" bestFit="1" customWidth="1"/>
    <col min="3" max="3" width="17.6640625" bestFit="1" customWidth="1"/>
    <col min="4" max="4" width="14.1640625" style="2" bestFit="1" customWidth="1"/>
    <col min="8" max="8" width="20.5" bestFit="1" customWidth="1"/>
    <col min="9" max="9" width="15.5" bestFit="1" customWidth="1"/>
    <col min="10" max="10" width="7.1640625" bestFit="1" customWidth="1"/>
    <col min="13" max="13" width="20.5" bestFit="1" customWidth="1"/>
    <col min="14" max="14" width="19" bestFit="1" customWidth="1"/>
    <col min="15" max="15" width="7" bestFit="1" customWidth="1"/>
  </cols>
  <sheetData>
    <row r="1" spans="1:16" x14ac:dyDescent="0.2">
      <c r="A1" t="s">
        <v>43</v>
      </c>
    </row>
    <row r="3" spans="1:16" x14ac:dyDescent="0.2">
      <c r="A3" s="15" t="s">
        <v>0</v>
      </c>
      <c r="B3" s="15" t="s">
        <v>17</v>
      </c>
      <c r="C3" s="15" t="s">
        <v>18</v>
      </c>
      <c r="D3" s="15" t="s">
        <v>22</v>
      </c>
      <c r="E3" s="15" t="s">
        <v>24</v>
      </c>
    </row>
    <row r="4" spans="1:16" x14ac:dyDescent="0.2">
      <c r="A4" t="s">
        <v>2</v>
      </c>
      <c r="B4" t="s">
        <v>19</v>
      </c>
      <c r="C4" t="s">
        <v>23</v>
      </c>
      <c r="D4" s="2">
        <v>22395</v>
      </c>
      <c r="E4" s="1">
        <f>D4/SUMIF($A$4:$A$19,A4,$D$4:$D$19)</f>
        <v>0.76441273850564906</v>
      </c>
      <c r="H4" s="17" t="s">
        <v>70</v>
      </c>
      <c r="I4" s="17" t="s">
        <v>47</v>
      </c>
      <c r="M4" s="17" t="s">
        <v>17</v>
      </c>
      <c r="N4" t="s">
        <v>21</v>
      </c>
    </row>
    <row r="5" spans="1:16" x14ac:dyDescent="0.2">
      <c r="A5" t="s">
        <v>2</v>
      </c>
      <c r="B5" t="s">
        <v>19</v>
      </c>
      <c r="C5" t="s">
        <v>20</v>
      </c>
      <c r="D5" s="2">
        <v>467</v>
      </c>
      <c r="E5" s="1">
        <f t="shared" ref="E5:E19" si="0">D5/SUMIF($A$4:$A$19,A5,$D$4:$D$19)</f>
        <v>1.5940198655152404E-2</v>
      </c>
      <c r="H5" s="17" t="s">
        <v>45</v>
      </c>
      <c r="I5" t="s">
        <v>20</v>
      </c>
      <c r="J5" t="s">
        <v>23</v>
      </c>
      <c r="K5" t="s">
        <v>46</v>
      </c>
    </row>
    <row r="6" spans="1:16" x14ac:dyDescent="0.2">
      <c r="A6" t="s">
        <v>2</v>
      </c>
      <c r="B6" t="s">
        <v>21</v>
      </c>
      <c r="C6" t="s">
        <v>20</v>
      </c>
      <c r="D6" s="2">
        <v>473</v>
      </c>
      <c r="E6" s="1">
        <f t="shared" si="0"/>
        <v>1.6144997781342801E-2</v>
      </c>
      <c r="H6" s="12" t="s">
        <v>2</v>
      </c>
      <c r="I6" s="16">
        <v>3.2085196436495204E-2</v>
      </c>
      <c r="J6" s="16">
        <v>0.96791480356350479</v>
      </c>
      <c r="K6" s="16">
        <v>1</v>
      </c>
      <c r="M6" s="17" t="s">
        <v>70</v>
      </c>
      <c r="N6" s="17" t="s">
        <v>47</v>
      </c>
    </row>
    <row r="7" spans="1:16" x14ac:dyDescent="0.2">
      <c r="A7" t="s">
        <v>2</v>
      </c>
      <c r="B7" t="s">
        <v>21</v>
      </c>
      <c r="C7" t="s">
        <v>23</v>
      </c>
      <c r="D7" s="2">
        <v>5962</v>
      </c>
      <c r="E7" s="1">
        <f t="shared" si="0"/>
        <v>0.20350206505785576</v>
      </c>
      <c r="H7" s="12" t="s">
        <v>1</v>
      </c>
      <c r="I7" s="16">
        <v>3.1738512553292283E-2</v>
      </c>
      <c r="J7" s="16">
        <v>0.9682614874467077</v>
      </c>
      <c r="K7" s="16">
        <v>1</v>
      </c>
      <c r="M7" s="17" t="s">
        <v>45</v>
      </c>
      <c r="N7" t="s">
        <v>20</v>
      </c>
      <c r="O7" t="s">
        <v>23</v>
      </c>
      <c r="P7" t="s">
        <v>46</v>
      </c>
    </row>
    <row r="8" spans="1:16" x14ac:dyDescent="0.2">
      <c r="A8" t="s">
        <v>1</v>
      </c>
      <c r="B8" t="s">
        <v>19</v>
      </c>
      <c r="C8" t="s">
        <v>23</v>
      </c>
      <c r="D8" s="2">
        <v>22831</v>
      </c>
      <c r="E8" s="1">
        <f t="shared" si="0"/>
        <v>0.77251810245652031</v>
      </c>
      <c r="H8" s="12" t="s">
        <v>4</v>
      </c>
      <c r="I8" s="16">
        <v>2.5171799718128284E-2</v>
      </c>
      <c r="J8" s="16">
        <v>0.97482820028187178</v>
      </c>
      <c r="K8" s="16">
        <v>1</v>
      </c>
      <c r="M8" s="12" t="s">
        <v>2</v>
      </c>
      <c r="N8" s="16">
        <v>1.6144997781342801E-2</v>
      </c>
      <c r="O8" s="16">
        <v>0.20350206505785576</v>
      </c>
      <c r="P8" s="16">
        <v>0.21964706283919855</v>
      </c>
    </row>
    <row r="9" spans="1:16" x14ac:dyDescent="0.2">
      <c r="A9" t="s">
        <v>1</v>
      </c>
      <c r="B9" t="s">
        <v>19</v>
      </c>
      <c r="C9" t="s">
        <v>20</v>
      </c>
      <c r="D9" s="2">
        <v>481</v>
      </c>
      <c r="E9" s="1">
        <f t="shared" si="0"/>
        <v>1.6275292684577385E-2</v>
      </c>
      <c r="H9" s="12" t="s">
        <v>3</v>
      </c>
      <c r="I9" s="16">
        <v>2.3826304140855868E-2</v>
      </c>
      <c r="J9" s="16">
        <v>0.97617369585914415</v>
      </c>
      <c r="K9" s="16">
        <v>1</v>
      </c>
      <c r="M9" s="12" t="s">
        <v>1</v>
      </c>
      <c r="N9" s="16">
        <v>1.5463219868714895E-2</v>
      </c>
      <c r="O9" s="16">
        <v>0.19574338499018745</v>
      </c>
      <c r="P9" s="16">
        <v>0.21120660485890236</v>
      </c>
    </row>
    <row r="10" spans="1:16" x14ac:dyDescent="0.2">
      <c r="A10" t="s">
        <v>1</v>
      </c>
      <c r="B10" t="s">
        <v>21</v>
      </c>
      <c r="C10" t="s">
        <v>23</v>
      </c>
      <c r="D10" s="2">
        <v>5785</v>
      </c>
      <c r="E10" s="1">
        <f t="shared" si="0"/>
        <v>0.19574338499018745</v>
      </c>
      <c r="H10" s="12" t="s">
        <v>46</v>
      </c>
      <c r="I10" s="16">
        <v>0.11282181284877163</v>
      </c>
      <c r="J10" s="16">
        <v>3.8871781871512288</v>
      </c>
      <c r="K10" s="16">
        <v>4</v>
      </c>
      <c r="M10" s="12" t="s">
        <v>4</v>
      </c>
      <c r="N10" s="16">
        <v>1.2203515748762715E-2</v>
      </c>
      <c r="O10" s="16">
        <v>0.1595634265986387</v>
      </c>
      <c r="P10" s="16">
        <v>0.17176694234740142</v>
      </c>
    </row>
    <row r="11" spans="1:16" x14ac:dyDescent="0.2">
      <c r="A11" t="s">
        <v>1</v>
      </c>
      <c r="B11" t="s">
        <v>21</v>
      </c>
      <c r="C11" t="s">
        <v>20</v>
      </c>
      <c r="D11" s="2">
        <v>457</v>
      </c>
      <c r="E11" s="1">
        <f t="shared" si="0"/>
        <v>1.5463219868714895E-2</v>
      </c>
      <c r="M11" s="12" t="s">
        <v>3</v>
      </c>
      <c r="N11" s="16">
        <v>1.0583973193862284E-2</v>
      </c>
      <c r="O11" s="16">
        <v>0.16611644843404183</v>
      </c>
      <c r="P11" s="16">
        <v>0.17670042162790411</v>
      </c>
    </row>
    <row r="12" spans="1:16" x14ac:dyDescent="0.2">
      <c r="A12" t="s">
        <v>4</v>
      </c>
      <c r="B12" t="s">
        <v>19</v>
      </c>
      <c r="C12" t="s">
        <v>23</v>
      </c>
      <c r="D12" s="2">
        <v>74622</v>
      </c>
      <c r="E12" s="1">
        <f t="shared" si="0"/>
        <v>0.81526477368323302</v>
      </c>
      <c r="M12" s="12" t="s">
        <v>46</v>
      </c>
      <c r="N12" s="16">
        <v>5.4395706592682697E-2</v>
      </c>
      <c r="O12" s="16">
        <v>0.72492532508072371</v>
      </c>
      <c r="P12" s="16">
        <v>0.77932103167340638</v>
      </c>
    </row>
    <row r="13" spans="1:16" x14ac:dyDescent="0.2">
      <c r="A13" t="s">
        <v>4</v>
      </c>
      <c r="B13" t="s">
        <v>19</v>
      </c>
      <c r="C13" t="s">
        <v>20</v>
      </c>
      <c r="D13" s="2">
        <v>1187</v>
      </c>
      <c r="E13" s="1">
        <f t="shared" si="0"/>
        <v>1.2968283969365569E-2</v>
      </c>
    </row>
    <row r="14" spans="1:16" x14ac:dyDescent="0.2">
      <c r="A14" t="s">
        <v>4</v>
      </c>
      <c r="B14" t="s">
        <v>21</v>
      </c>
      <c r="C14" t="s">
        <v>23</v>
      </c>
      <c r="D14" s="2">
        <v>14605</v>
      </c>
      <c r="E14" s="1">
        <f t="shared" si="0"/>
        <v>0.1595634265986387</v>
      </c>
    </row>
    <row r="15" spans="1:16" x14ac:dyDescent="0.2">
      <c r="A15" t="s">
        <v>4</v>
      </c>
      <c r="B15" t="s">
        <v>21</v>
      </c>
      <c r="C15" t="s">
        <v>20</v>
      </c>
      <c r="D15" s="2">
        <v>1117</v>
      </c>
      <c r="E15" s="1">
        <f t="shared" si="0"/>
        <v>1.2203515748762715E-2</v>
      </c>
    </row>
    <row r="16" spans="1:16" x14ac:dyDescent="0.2">
      <c r="A16" t="s">
        <v>3</v>
      </c>
      <c r="B16" t="s">
        <v>19</v>
      </c>
      <c r="C16" t="s">
        <v>23</v>
      </c>
      <c r="D16" s="2">
        <v>65515</v>
      </c>
      <c r="E16" s="1">
        <f t="shared" si="0"/>
        <v>0.81005724742510232</v>
      </c>
    </row>
    <row r="17" spans="1:16" x14ac:dyDescent="0.2">
      <c r="A17" t="s">
        <v>3</v>
      </c>
      <c r="B17" t="s">
        <v>19</v>
      </c>
      <c r="C17" t="s">
        <v>20</v>
      </c>
      <c r="D17" s="2">
        <v>1071</v>
      </c>
      <c r="E17" s="1">
        <f t="shared" si="0"/>
        <v>1.3242330946993583E-2</v>
      </c>
    </row>
    <row r="18" spans="1:16" x14ac:dyDescent="0.2">
      <c r="A18" t="s">
        <v>3</v>
      </c>
      <c r="B18" t="s">
        <v>21</v>
      </c>
      <c r="C18" t="s">
        <v>23</v>
      </c>
      <c r="D18" s="2">
        <v>13435</v>
      </c>
      <c r="E18" s="1">
        <f t="shared" si="0"/>
        <v>0.16611644843404183</v>
      </c>
    </row>
    <row r="19" spans="1:16" x14ac:dyDescent="0.2">
      <c r="A19" t="s">
        <v>3</v>
      </c>
      <c r="B19" t="s">
        <v>21</v>
      </c>
      <c r="C19" t="s">
        <v>20</v>
      </c>
      <c r="D19" s="2">
        <v>856</v>
      </c>
      <c r="E19" s="1">
        <f t="shared" si="0"/>
        <v>1.0583973193862284E-2</v>
      </c>
    </row>
    <row r="23" spans="1:16" x14ac:dyDescent="0.2">
      <c r="A23" t="s">
        <v>69</v>
      </c>
    </row>
    <row r="24" spans="1:16" x14ac:dyDescent="0.2">
      <c r="A24" s="15" t="s">
        <v>0</v>
      </c>
      <c r="B24" s="15" t="s">
        <v>17</v>
      </c>
      <c r="C24" s="15" t="s">
        <v>18</v>
      </c>
      <c r="D24" s="15" t="s">
        <v>22</v>
      </c>
      <c r="E24" s="15" t="s">
        <v>24</v>
      </c>
    </row>
    <row r="25" spans="1:16" x14ac:dyDescent="0.2">
      <c r="A25" t="s">
        <v>2</v>
      </c>
      <c r="B25" t="s">
        <v>19</v>
      </c>
      <c r="C25" t="s">
        <v>23</v>
      </c>
      <c r="D25" s="2">
        <v>14207</v>
      </c>
      <c r="E25" s="1">
        <f>D25/SUMIF($A$25:$A$40,A25,$D$25:$D$40)</f>
        <v>0.77991875274483968</v>
      </c>
    </row>
    <row r="26" spans="1:16" x14ac:dyDescent="0.2">
      <c r="A26" t="s">
        <v>2</v>
      </c>
      <c r="B26" t="s">
        <v>19</v>
      </c>
      <c r="C26" t="s">
        <v>20</v>
      </c>
      <c r="D26" s="2">
        <v>282</v>
      </c>
      <c r="E26" s="1">
        <f t="shared" ref="E26:E40" si="1">D26/SUMIF($A$25:$A$40,A26,$D$25:$D$40)</f>
        <v>1.5480895915678524E-2</v>
      </c>
      <c r="M26" s="17" t="s">
        <v>17</v>
      </c>
      <c r="N26" t="s">
        <v>21</v>
      </c>
    </row>
    <row r="27" spans="1:16" x14ac:dyDescent="0.2">
      <c r="A27" t="s">
        <v>2</v>
      </c>
      <c r="B27" t="s">
        <v>21</v>
      </c>
      <c r="C27" t="s">
        <v>20</v>
      </c>
      <c r="D27" s="2">
        <v>365</v>
      </c>
      <c r="E27" s="1">
        <f t="shared" si="1"/>
        <v>2.0037329819938516E-2</v>
      </c>
    </row>
    <row r="28" spans="1:16" x14ac:dyDescent="0.2">
      <c r="A28" t="s">
        <v>2</v>
      </c>
      <c r="B28" t="s">
        <v>21</v>
      </c>
      <c r="C28" t="s">
        <v>23</v>
      </c>
      <c r="D28" s="2">
        <v>3362</v>
      </c>
      <c r="E28" s="1">
        <f t="shared" si="1"/>
        <v>0.18456302151954326</v>
      </c>
      <c r="H28" s="17" t="s">
        <v>70</v>
      </c>
      <c r="I28" s="17" t="s">
        <v>47</v>
      </c>
      <c r="M28" s="17" t="s">
        <v>70</v>
      </c>
      <c r="N28" s="17" t="s">
        <v>47</v>
      </c>
    </row>
    <row r="29" spans="1:16" x14ac:dyDescent="0.2">
      <c r="A29" t="s">
        <v>1</v>
      </c>
      <c r="B29" t="s">
        <v>19</v>
      </c>
      <c r="C29" t="s">
        <v>23</v>
      </c>
      <c r="D29" s="2">
        <v>13057</v>
      </c>
      <c r="E29" s="1">
        <f t="shared" si="1"/>
        <v>0.78543070259865255</v>
      </c>
      <c r="H29" s="17" t="s">
        <v>45</v>
      </c>
      <c r="I29" t="s">
        <v>20</v>
      </c>
      <c r="J29" t="s">
        <v>23</v>
      </c>
      <c r="K29" t="s">
        <v>46</v>
      </c>
      <c r="M29" s="17" t="s">
        <v>45</v>
      </c>
      <c r="N29" t="s">
        <v>20</v>
      </c>
      <c r="O29" t="s">
        <v>23</v>
      </c>
      <c r="P29" t="s">
        <v>46</v>
      </c>
    </row>
    <row r="30" spans="1:16" x14ac:dyDescent="0.2">
      <c r="A30" t="s">
        <v>1</v>
      </c>
      <c r="B30" t="s">
        <v>19</v>
      </c>
      <c r="C30" t="s">
        <v>20</v>
      </c>
      <c r="D30" s="2">
        <v>237</v>
      </c>
      <c r="E30" s="1">
        <f t="shared" si="1"/>
        <v>1.4256496631376323E-2</v>
      </c>
      <c r="H30" s="12" t="s">
        <v>2</v>
      </c>
      <c r="I30" s="16">
        <v>3.551822573561704E-2</v>
      </c>
      <c r="J30" s="16">
        <v>0.96448177426438297</v>
      </c>
      <c r="K30" s="16">
        <v>1</v>
      </c>
      <c r="M30" s="12" t="s">
        <v>2</v>
      </c>
      <c r="N30" s="16">
        <v>2.0037329819938516E-2</v>
      </c>
      <c r="O30" s="16">
        <v>0.18456302151954326</v>
      </c>
      <c r="P30" s="16">
        <v>0.20460035133948179</v>
      </c>
    </row>
    <row r="31" spans="1:16" x14ac:dyDescent="0.2">
      <c r="A31" t="s">
        <v>1</v>
      </c>
      <c r="B31" t="s">
        <v>21</v>
      </c>
      <c r="C31" t="s">
        <v>23</v>
      </c>
      <c r="D31" s="2">
        <v>2955</v>
      </c>
      <c r="E31" s="1">
        <f t="shared" si="1"/>
        <v>0.17775505293551491</v>
      </c>
      <c r="H31" s="12" t="s">
        <v>1</v>
      </c>
      <c r="I31" s="16">
        <v>3.6814244465832535E-2</v>
      </c>
      <c r="J31" s="16">
        <v>0.96318575553416741</v>
      </c>
      <c r="K31" s="16">
        <v>1</v>
      </c>
      <c r="M31" s="12" t="s">
        <v>1</v>
      </c>
      <c r="N31" s="16">
        <v>2.2557747834456209E-2</v>
      </c>
      <c r="O31" s="16">
        <v>0.17775505293551491</v>
      </c>
      <c r="P31" s="16">
        <v>0.20031280076997113</v>
      </c>
    </row>
    <row r="32" spans="1:16" x14ac:dyDescent="0.2">
      <c r="A32" t="s">
        <v>1</v>
      </c>
      <c r="B32" t="s">
        <v>21</v>
      </c>
      <c r="C32" t="s">
        <v>20</v>
      </c>
      <c r="D32" s="2">
        <v>375</v>
      </c>
      <c r="E32" s="1">
        <f t="shared" si="1"/>
        <v>2.2557747834456209E-2</v>
      </c>
      <c r="H32" s="12" t="s">
        <v>4</v>
      </c>
      <c r="I32" s="16">
        <v>2.8067464915668854E-2</v>
      </c>
      <c r="J32" s="16">
        <v>0.97193253508433108</v>
      </c>
      <c r="K32" s="16">
        <v>0.99999999999999989</v>
      </c>
      <c r="M32" s="12" t="s">
        <v>4</v>
      </c>
      <c r="N32" s="16">
        <v>1.4822325222093473E-2</v>
      </c>
      <c r="O32" s="16">
        <v>0.15509527488090641</v>
      </c>
      <c r="P32" s="16">
        <v>0.16991760010299989</v>
      </c>
    </row>
    <row r="33" spans="1:16" x14ac:dyDescent="0.2">
      <c r="A33" t="s">
        <v>4</v>
      </c>
      <c r="B33" t="s">
        <v>19</v>
      </c>
      <c r="C33" t="s">
        <v>23</v>
      </c>
      <c r="D33" s="2">
        <v>50755</v>
      </c>
      <c r="E33" s="1">
        <f t="shared" si="1"/>
        <v>0.81683726020342473</v>
      </c>
      <c r="H33" s="12" t="s">
        <v>3</v>
      </c>
      <c r="I33" s="16">
        <v>2.3733135026027835E-2</v>
      </c>
      <c r="J33" s="16">
        <v>0.97626686497397208</v>
      </c>
      <c r="K33" s="16">
        <v>0.99999999999999989</v>
      </c>
      <c r="M33" s="12" t="s">
        <v>3</v>
      </c>
      <c r="N33" s="16">
        <v>1.2110910443004356E-2</v>
      </c>
      <c r="O33" s="16">
        <v>0.159885265058961</v>
      </c>
      <c r="P33" s="16">
        <v>0.17199617550196536</v>
      </c>
    </row>
    <row r="34" spans="1:16" x14ac:dyDescent="0.2">
      <c r="A34" t="s">
        <v>4</v>
      </c>
      <c r="B34" t="s">
        <v>19</v>
      </c>
      <c r="C34" t="s">
        <v>20</v>
      </c>
      <c r="D34" s="2">
        <v>823</v>
      </c>
      <c r="E34" s="1">
        <f t="shared" si="1"/>
        <v>1.3245139693575382E-2</v>
      </c>
      <c r="H34" s="12" t="s">
        <v>46</v>
      </c>
      <c r="I34" s="16">
        <v>0.12413307014314626</v>
      </c>
      <c r="J34" s="16">
        <v>3.875866929856854</v>
      </c>
      <c r="K34" s="16">
        <v>4</v>
      </c>
      <c r="M34" s="12" t="s">
        <v>46</v>
      </c>
      <c r="N34" s="16">
        <v>6.9528313319492552E-2</v>
      </c>
      <c r="O34" s="16">
        <v>0.67729861439492556</v>
      </c>
      <c r="P34" s="16">
        <v>0.74682692771441805</v>
      </c>
    </row>
    <row r="35" spans="1:16" x14ac:dyDescent="0.2">
      <c r="A35" t="s">
        <v>4</v>
      </c>
      <c r="B35" t="s">
        <v>21</v>
      </c>
      <c r="C35" t="s">
        <v>23</v>
      </c>
      <c r="D35" s="2">
        <v>9637</v>
      </c>
      <c r="E35" s="1">
        <f t="shared" si="1"/>
        <v>0.15509527488090641</v>
      </c>
    </row>
    <row r="36" spans="1:16" x14ac:dyDescent="0.2">
      <c r="A36" t="s">
        <v>4</v>
      </c>
      <c r="B36" t="s">
        <v>21</v>
      </c>
      <c r="C36" t="s">
        <v>20</v>
      </c>
      <c r="D36" s="2">
        <v>921</v>
      </c>
      <c r="E36" s="1">
        <f t="shared" si="1"/>
        <v>1.4822325222093473E-2</v>
      </c>
    </row>
    <row r="37" spans="1:16" x14ac:dyDescent="0.2">
      <c r="A37" t="s">
        <v>3</v>
      </c>
      <c r="B37" t="s">
        <v>19</v>
      </c>
      <c r="C37" t="s">
        <v>23</v>
      </c>
      <c r="D37" s="2">
        <v>38423</v>
      </c>
      <c r="E37" s="1">
        <f t="shared" si="1"/>
        <v>0.81638159991501114</v>
      </c>
    </row>
    <row r="38" spans="1:16" x14ac:dyDescent="0.2">
      <c r="A38" t="s">
        <v>3</v>
      </c>
      <c r="B38" t="s">
        <v>19</v>
      </c>
      <c r="C38" t="s">
        <v>20</v>
      </c>
      <c r="D38" s="2">
        <v>547</v>
      </c>
      <c r="E38" s="1">
        <f t="shared" si="1"/>
        <v>1.1622224583023479E-2</v>
      </c>
    </row>
    <row r="39" spans="1:16" x14ac:dyDescent="0.2">
      <c r="A39" t="s">
        <v>3</v>
      </c>
      <c r="B39" t="s">
        <v>21</v>
      </c>
      <c r="C39" t="s">
        <v>23</v>
      </c>
      <c r="D39" s="2">
        <v>7525</v>
      </c>
      <c r="E39" s="1">
        <f t="shared" si="1"/>
        <v>0.159885265058961</v>
      </c>
    </row>
    <row r="40" spans="1:16" x14ac:dyDescent="0.2">
      <c r="A40" t="s">
        <v>3</v>
      </c>
      <c r="B40" t="s">
        <v>21</v>
      </c>
      <c r="C40" t="s">
        <v>20</v>
      </c>
      <c r="D40" s="2">
        <v>570</v>
      </c>
      <c r="E40" s="1">
        <f t="shared" si="1"/>
        <v>1.2110910443004356E-2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02E7-CD80-3C44-A0F1-E4EB1F396D0C}">
  <dimension ref="A1:W94"/>
  <sheetViews>
    <sheetView showGridLines="0" workbookViewId="0">
      <selection activeCell="A2" sqref="A2"/>
    </sheetView>
  </sheetViews>
  <sheetFormatPr baseColWidth="10" defaultRowHeight="16" x14ac:dyDescent="0.2"/>
  <cols>
    <col min="1" max="1" width="19.5" customWidth="1"/>
    <col min="2" max="2" width="14.1640625" bestFit="1" customWidth="1"/>
    <col min="3" max="3" width="12.1640625" style="2" customWidth="1"/>
    <col min="4" max="4" width="12.83203125" style="3" customWidth="1"/>
    <col min="5" max="5" width="9" style="3" customWidth="1"/>
    <col min="6" max="6" width="11" customWidth="1"/>
    <col min="7" max="7" width="8.83203125" style="3" customWidth="1"/>
    <col min="8" max="8" width="9" style="3" customWidth="1"/>
    <col min="9" max="9" width="11" customWidth="1"/>
    <col min="10" max="10" width="8.83203125" style="3" bestFit="1" customWidth="1"/>
    <col min="11" max="11" width="16.1640625" style="3" customWidth="1"/>
    <col min="12" max="12" width="11" bestFit="1" customWidth="1"/>
    <col min="13" max="13" width="10.83203125" customWidth="1"/>
    <col min="14" max="14" width="11.1640625" style="3" bestFit="1" customWidth="1"/>
    <col min="15" max="16" width="10.83203125" style="3"/>
    <col min="17" max="17" width="18.83203125" style="3" customWidth="1"/>
    <col min="18" max="18" width="10.83203125" customWidth="1"/>
    <col min="19" max="20" width="10.83203125" style="3" customWidth="1"/>
    <col min="21" max="21" width="10.83203125" customWidth="1"/>
    <col min="22" max="23" width="10.83203125" style="3" customWidth="1"/>
    <col min="24" max="25" width="10.83203125" customWidth="1"/>
  </cols>
  <sheetData>
    <row r="1" spans="1:23" x14ac:dyDescent="0.2">
      <c r="A1" t="s">
        <v>42</v>
      </c>
      <c r="F1" s="3"/>
      <c r="I1" s="3"/>
      <c r="K1" t="s">
        <v>42</v>
      </c>
    </row>
    <row r="2" spans="1:23" x14ac:dyDescent="0.2">
      <c r="A2" t="s">
        <v>41</v>
      </c>
      <c r="F2" s="3"/>
      <c r="I2" s="3"/>
      <c r="K2" t="s">
        <v>49</v>
      </c>
    </row>
    <row r="3" spans="1:23" x14ac:dyDescent="0.2">
      <c r="A3" s="5" t="s">
        <v>13</v>
      </c>
      <c r="F3" s="3"/>
      <c r="I3" s="3"/>
      <c r="K3" s="5" t="s">
        <v>13</v>
      </c>
    </row>
    <row r="4" spans="1:23" x14ac:dyDescent="0.2">
      <c r="A4" s="5" t="s">
        <v>40</v>
      </c>
      <c r="F4" s="3"/>
      <c r="I4" s="3"/>
      <c r="K4" s="5" t="s">
        <v>50</v>
      </c>
    </row>
    <row r="5" spans="1:23" x14ac:dyDescent="0.2">
      <c r="A5" s="5"/>
      <c r="F5" s="3"/>
      <c r="I5" s="3"/>
      <c r="K5" s="5"/>
    </row>
    <row r="6" spans="1:23" x14ac:dyDescent="0.2">
      <c r="A6" t="s">
        <v>35</v>
      </c>
      <c r="B6" s="2"/>
      <c r="F6" s="3"/>
      <c r="I6" s="3"/>
      <c r="K6" t="s">
        <v>35</v>
      </c>
    </row>
    <row r="7" spans="1:23" x14ac:dyDescent="0.2">
      <c r="B7" s="2"/>
      <c r="F7" s="3"/>
      <c r="I7" s="3"/>
    </row>
    <row r="8" spans="1:23" x14ac:dyDescent="0.2">
      <c r="A8" s="6" t="s">
        <v>5</v>
      </c>
      <c r="D8" s="45" t="s">
        <v>16</v>
      </c>
      <c r="E8" s="45"/>
      <c r="F8" s="45"/>
      <c r="I8" s="3"/>
      <c r="K8" s="6" t="s">
        <v>5</v>
      </c>
      <c r="N8" s="45" t="s">
        <v>16</v>
      </c>
      <c r="O8" s="45"/>
      <c r="P8" s="45"/>
      <c r="S8"/>
      <c r="T8"/>
      <c r="V8"/>
      <c r="W8"/>
    </row>
    <row r="9" spans="1:23" ht="34" x14ac:dyDescent="0.2">
      <c r="A9" t="s">
        <v>0</v>
      </c>
      <c r="B9" s="13" t="s">
        <v>25</v>
      </c>
      <c r="C9" s="2" t="s">
        <v>10</v>
      </c>
      <c r="D9" s="3" t="s">
        <v>7</v>
      </c>
      <c r="E9" s="3" t="s">
        <v>8</v>
      </c>
      <c r="F9" t="s">
        <v>9</v>
      </c>
      <c r="I9" s="3"/>
      <c r="K9" s="35" t="s">
        <v>60</v>
      </c>
      <c r="L9" s="36" t="s">
        <v>52</v>
      </c>
      <c r="M9" s="37" t="s">
        <v>10</v>
      </c>
      <c r="N9" s="38" t="s">
        <v>53</v>
      </c>
      <c r="O9" s="38" t="s">
        <v>54</v>
      </c>
      <c r="P9" s="37" t="s">
        <v>55</v>
      </c>
      <c r="S9"/>
      <c r="T9"/>
      <c r="V9"/>
      <c r="W9"/>
    </row>
    <row r="10" spans="1:23" x14ac:dyDescent="0.2">
      <c r="A10" t="s">
        <v>2</v>
      </c>
      <c r="B10">
        <v>1</v>
      </c>
      <c r="C10" s="2">
        <v>2388</v>
      </c>
      <c r="D10" s="3">
        <v>154.44630000000001</v>
      </c>
      <c r="E10" s="3">
        <v>113.27249999999999</v>
      </c>
      <c r="F10" s="4">
        <f t="shared" ref="F10:F25" si="0">E10/D10-1</f>
        <v>-0.26658974672750346</v>
      </c>
      <c r="I10" s="3"/>
      <c r="J10" s="3" t="s">
        <v>58</v>
      </c>
      <c r="K10" s="22" t="s">
        <v>2</v>
      </c>
      <c r="L10" s="23">
        <v>1</v>
      </c>
      <c r="M10" s="23">
        <v>1587</v>
      </c>
      <c r="N10" s="22">
        <v>179.22919999999999</v>
      </c>
      <c r="O10" s="22">
        <v>86.140199999999993</v>
      </c>
      <c r="P10" s="24">
        <f t="shared" ref="P10:P25" si="1">O10/N10-1</f>
        <v>-0.51938523410247883</v>
      </c>
      <c r="S10"/>
      <c r="T10"/>
      <c r="V10"/>
      <c r="W10"/>
    </row>
    <row r="11" spans="1:23" x14ac:dyDescent="0.2">
      <c r="A11" t="s">
        <v>2</v>
      </c>
      <c r="B11">
        <v>2</v>
      </c>
      <c r="C11" s="2">
        <v>2388</v>
      </c>
      <c r="D11" s="3">
        <v>54.921100000000003</v>
      </c>
      <c r="E11" s="3">
        <v>37.573099999999997</v>
      </c>
      <c r="F11" s="4">
        <f t="shared" si="0"/>
        <v>-0.31587131357529263</v>
      </c>
      <c r="I11" s="3"/>
      <c r="J11" s="3" t="s">
        <v>59</v>
      </c>
      <c r="K11" s="22" t="s">
        <v>1</v>
      </c>
      <c r="L11" s="23">
        <v>1</v>
      </c>
      <c r="M11" s="23">
        <v>1513</v>
      </c>
      <c r="N11" s="22">
        <v>202.4188</v>
      </c>
      <c r="O11" s="22">
        <v>104.6039</v>
      </c>
      <c r="P11" s="24">
        <f t="shared" si="1"/>
        <v>-0.48323031259942262</v>
      </c>
      <c r="S11"/>
      <c r="T11"/>
      <c r="V11"/>
      <c r="W11"/>
    </row>
    <row r="12" spans="1:23" x14ac:dyDescent="0.2">
      <c r="A12" t="s">
        <v>2</v>
      </c>
      <c r="B12">
        <v>3</v>
      </c>
      <c r="C12" s="2">
        <v>2387</v>
      </c>
      <c r="D12" s="3">
        <v>22.6919</v>
      </c>
      <c r="E12" s="3">
        <v>16.785799999999998</v>
      </c>
      <c r="F12" s="4">
        <f t="shared" si="0"/>
        <v>-0.26027348965930586</v>
      </c>
      <c r="I12" s="3"/>
      <c r="J12" s="3" t="s">
        <v>56</v>
      </c>
      <c r="K12" s="22" t="s">
        <v>4</v>
      </c>
      <c r="L12" s="23">
        <v>1</v>
      </c>
      <c r="M12" s="23">
        <v>8817</v>
      </c>
      <c r="N12" s="22">
        <v>141.96729999999999</v>
      </c>
      <c r="O12" s="22">
        <v>88.905100000000004</v>
      </c>
      <c r="P12" s="24">
        <f t="shared" si="1"/>
        <v>-0.37376353568744347</v>
      </c>
      <c r="S12"/>
      <c r="T12"/>
      <c r="V12"/>
      <c r="W12"/>
    </row>
    <row r="13" spans="1:23" x14ac:dyDescent="0.2">
      <c r="A13" t="s">
        <v>2</v>
      </c>
      <c r="B13">
        <v>4</v>
      </c>
      <c r="C13" s="2">
        <v>2387</v>
      </c>
      <c r="D13" s="3">
        <v>5.7453000000000003</v>
      </c>
      <c r="E13" s="3">
        <v>6.9728000000000003</v>
      </c>
      <c r="F13" s="4">
        <f t="shared" si="0"/>
        <v>0.2136528988912676</v>
      </c>
      <c r="I13" s="3"/>
      <c r="J13" s="3" t="s">
        <v>57</v>
      </c>
      <c r="K13" s="22" t="s">
        <v>3</v>
      </c>
      <c r="L13" s="23">
        <v>1</v>
      </c>
      <c r="M13" s="23">
        <v>8302</v>
      </c>
      <c r="N13" s="22">
        <v>221.63380000000001</v>
      </c>
      <c r="O13" s="22">
        <v>141.3956</v>
      </c>
      <c r="P13" s="24">
        <f t="shared" si="1"/>
        <v>-0.36203052061553787</v>
      </c>
      <c r="S13"/>
      <c r="T13"/>
      <c r="V13"/>
      <c r="W13"/>
    </row>
    <row r="14" spans="1:23" x14ac:dyDescent="0.2">
      <c r="A14" s="6" t="s">
        <v>1</v>
      </c>
      <c r="B14" s="6">
        <v>1</v>
      </c>
      <c r="C14" s="14">
        <v>2555</v>
      </c>
      <c r="D14" s="8">
        <v>175.7234</v>
      </c>
      <c r="E14" s="8">
        <v>130.22329999999999</v>
      </c>
      <c r="F14" s="9">
        <f t="shared" si="0"/>
        <v>-0.25893022784671826</v>
      </c>
      <c r="I14" s="3"/>
      <c r="J14" s="3" t="s">
        <v>58</v>
      </c>
      <c r="K14" s="25" t="s">
        <v>2</v>
      </c>
      <c r="L14" s="26">
        <v>2</v>
      </c>
      <c r="M14" s="26">
        <v>1587</v>
      </c>
      <c r="N14" s="25">
        <v>65.214600000000004</v>
      </c>
      <c r="O14" s="25">
        <v>32.784700000000001</v>
      </c>
      <c r="P14" s="27">
        <f t="shared" si="1"/>
        <v>-0.49727975023997695</v>
      </c>
      <c r="S14"/>
      <c r="T14"/>
      <c r="V14"/>
      <c r="W14"/>
    </row>
    <row r="15" spans="1:23" x14ac:dyDescent="0.2">
      <c r="A15" s="6" t="s">
        <v>1</v>
      </c>
      <c r="B15" s="6">
        <v>2</v>
      </c>
      <c r="C15" s="14">
        <v>2555</v>
      </c>
      <c r="D15" s="8">
        <v>64.128</v>
      </c>
      <c r="E15" s="8">
        <v>43.405299999999997</v>
      </c>
      <c r="F15" s="9">
        <f t="shared" si="0"/>
        <v>-0.32314589570858288</v>
      </c>
      <c r="I15" s="3"/>
      <c r="J15" s="3" t="s">
        <v>59</v>
      </c>
      <c r="K15" s="25" t="s">
        <v>1</v>
      </c>
      <c r="L15" s="26">
        <v>2</v>
      </c>
      <c r="M15" s="26">
        <v>1513</v>
      </c>
      <c r="N15" s="25">
        <v>74.970299999999995</v>
      </c>
      <c r="O15" s="25">
        <v>38.846400000000003</v>
      </c>
      <c r="P15" s="27">
        <f t="shared" si="1"/>
        <v>-0.48184280975266203</v>
      </c>
      <c r="S15"/>
      <c r="T15"/>
      <c r="V15"/>
      <c r="W15"/>
    </row>
    <row r="16" spans="1:23" x14ac:dyDescent="0.2">
      <c r="A16" s="6" t="s">
        <v>1</v>
      </c>
      <c r="B16" s="6">
        <v>3</v>
      </c>
      <c r="C16" s="14">
        <v>2555</v>
      </c>
      <c r="D16" s="8">
        <v>26.343800000000002</v>
      </c>
      <c r="E16" s="8">
        <v>18.953299999999999</v>
      </c>
      <c r="F16" s="9">
        <f t="shared" si="0"/>
        <v>-0.28054039280589749</v>
      </c>
      <c r="I16" s="3"/>
      <c r="J16" s="3" t="s">
        <v>56</v>
      </c>
      <c r="K16" s="25" t="s">
        <v>4</v>
      </c>
      <c r="L16" s="26">
        <v>2</v>
      </c>
      <c r="M16" s="26">
        <v>8817</v>
      </c>
      <c r="N16" s="25">
        <v>49.497300000000003</v>
      </c>
      <c r="O16" s="25">
        <v>32.502899999999997</v>
      </c>
      <c r="P16" s="27">
        <f t="shared" si="1"/>
        <v>-0.34333993975428978</v>
      </c>
      <c r="S16"/>
      <c r="T16"/>
      <c r="V16"/>
      <c r="W16"/>
    </row>
    <row r="17" spans="1:23" x14ac:dyDescent="0.2">
      <c r="A17" s="6" t="s">
        <v>1</v>
      </c>
      <c r="B17" s="6">
        <v>4</v>
      </c>
      <c r="C17" s="14">
        <v>2555</v>
      </c>
      <c r="D17" s="8">
        <v>6.6449999999999996</v>
      </c>
      <c r="E17" s="8">
        <v>6.9649999999999999</v>
      </c>
      <c r="F17" s="9">
        <f t="shared" si="0"/>
        <v>4.8156508653122598E-2</v>
      </c>
      <c r="I17" s="3"/>
      <c r="J17" s="3" t="s">
        <v>57</v>
      </c>
      <c r="K17" s="25" t="s">
        <v>3</v>
      </c>
      <c r="L17" s="26">
        <v>2</v>
      </c>
      <c r="M17" s="26">
        <v>8302</v>
      </c>
      <c r="N17" s="25">
        <v>88.710700000000003</v>
      </c>
      <c r="O17" s="25">
        <v>56.6417</v>
      </c>
      <c r="P17" s="27">
        <f t="shared" si="1"/>
        <v>-0.36150092378935128</v>
      </c>
      <c r="S17"/>
      <c r="T17"/>
      <c r="V17"/>
      <c r="W17"/>
    </row>
    <row r="18" spans="1:23" x14ac:dyDescent="0.2">
      <c r="A18" t="s">
        <v>4</v>
      </c>
      <c r="B18">
        <v>1</v>
      </c>
      <c r="C18" s="2">
        <v>13991</v>
      </c>
      <c r="D18" s="3">
        <v>115.7642</v>
      </c>
      <c r="E18" s="3">
        <v>108.1319</v>
      </c>
      <c r="F18" s="4">
        <f t="shared" si="0"/>
        <v>-6.5929708839174817E-2</v>
      </c>
      <c r="I18" s="3"/>
      <c r="J18" s="3" t="s">
        <v>58</v>
      </c>
      <c r="K18" s="28" t="s">
        <v>2</v>
      </c>
      <c r="L18" s="29">
        <v>3</v>
      </c>
      <c r="M18" s="29">
        <v>1587</v>
      </c>
      <c r="N18" s="28">
        <v>27.038399999999999</v>
      </c>
      <c r="O18" s="28">
        <v>15.4796</v>
      </c>
      <c r="P18" s="30">
        <f t="shared" si="1"/>
        <v>-0.42749570980531393</v>
      </c>
      <c r="S18"/>
      <c r="T18"/>
      <c r="V18"/>
      <c r="W18"/>
    </row>
    <row r="19" spans="1:23" x14ac:dyDescent="0.2">
      <c r="A19" t="s">
        <v>4</v>
      </c>
      <c r="B19">
        <v>2</v>
      </c>
      <c r="C19" s="2">
        <v>13990</v>
      </c>
      <c r="D19" s="3">
        <v>37.586100000000002</v>
      </c>
      <c r="E19" s="3">
        <v>34.747999999999998</v>
      </c>
      <c r="F19" s="4">
        <f t="shared" si="0"/>
        <v>-7.5509297320019986E-2</v>
      </c>
      <c r="I19" s="3"/>
      <c r="J19" s="3" t="s">
        <v>59</v>
      </c>
      <c r="K19" s="28" t="s">
        <v>1</v>
      </c>
      <c r="L19" s="29">
        <v>3</v>
      </c>
      <c r="M19" s="29">
        <v>1512</v>
      </c>
      <c r="N19" s="28">
        <v>30.9557</v>
      </c>
      <c r="O19" s="28">
        <v>18.2028</v>
      </c>
      <c r="P19" s="30">
        <f t="shared" si="1"/>
        <v>-0.41197259309270995</v>
      </c>
      <c r="S19"/>
      <c r="T19"/>
      <c r="V19"/>
      <c r="W19"/>
    </row>
    <row r="20" spans="1:23" x14ac:dyDescent="0.2">
      <c r="A20" t="s">
        <v>4</v>
      </c>
      <c r="B20">
        <v>3</v>
      </c>
      <c r="C20" s="2">
        <v>13990</v>
      </c>
      <c r="D20" s="3">
        <v>14.2582</v>
      </c>
      <c r="E20" s="3">
        <v>15.281599999999999</v>
      </c>
      <c r="F20" s="4">
        <f t="shared" si="0"/>
        <v>7.1776241040243383E-2</v>
      </c>
      <c r="I20" s="3"/>
      <c r="J20" s="3" t="s">
        <v>56</v>
      </c>
      <c r="K20" s="28" t="s">
        <v>4</v>
      </c>
      <c r="L20" s="29">
        <v>3</v>
      </c>
      <c r="M20" s="29">
        <v>8817</v>
      </c>
      <c r="N20" s="28">
        <v>19.471499999999999</v>
      </c>
      <c r="O20" s="28">
        <v>16.319600000000001</v>
      </c>
      <c r="P20" s="30">
        <f t="shared" si="1"/>
        <v>-0.16187248029170831</v>
      </c>
      <c r="S20"/>
      <c r="T20"/>
      <c r="V20"/>
      <c r="W20"/>
    </row>
    <row r="21" spans="1:23" x14ac:dyDescent="0.2">
      <c r="A21" t="s">
        <v>4</v>
      </c>
      <c r="B21">
        <v>4</v>
      </c>
      <c r="C21" s="2">
        <v>13990</v>
      </c>
      <c r="D21" s="3">
        <v>3.3997999999999999</v>
      </c>
      <c r="E21" s="3">
        <v>6.0848000000000004</v>
      </c>
      <c r="F21" s="4">
        <f t="shared" si="0"/>
        <v>0.78975233837284553</v>
      </c>
      <c r="I21" s="3"/>
      <c r="J21" s="3" t="s">
        <v>57</v>
      </c>
      <c r="K21" s="28" t="s">
        <v>3</v>
      </c>
      <c r="L21" s="29">
        <v>3</v>
      </c>
      <c r="M21" s="29">
        <v>8301</v>
      </c>
      <c r="N21" s="28">
        <v>41.924599999999998</v>
      </c>
      <c r="O21" s="28">
        <v>29.462900000000001</v>
      </c>
      <c r="P21" s="30">
        <f t="shared" si="1"/>
        <v>-0.29724076079437844</v>
      </c>
      <c r="S21"/>
      <c r="T21"/>
      <c r="V21"/>
      <c r="W21"/>
    </row>
    <row r="22" spans="1:23" x14ac:dyDescent="0.2">
      <c r="A22" s="6" t="s">
        <v>3</v>
      </c>
      <c r="B22" s="6">
        <v>1</v>
      </c>
      <c r="C22" s="14">
        <v>14546</v>
      </c>
      <c r="D22" s="8">
        <v>179.04990000000001</v>
      </c>
      <c r="E22" s="8">
        <v>169.8065</v>
      </c>
      <c r="F22" s="9">
        <f t="shared" si="0"/>
        <v>-5.1624714674512573E-2</v>
      </c>
      <c r="I22" s="3"/>
      <c r="J22" s="3" t="s">
        <v>58</v>
      </c>
      <c r="K22" s="31" t="s">
        <v>2</v>
      </c>
      <c r="L22" s="32">
        <v>4</v>
      </c>
      <c r="M22" s="32">
        <v>1587</v>
      </c>
      <c r="N22" s="31">
        <v>6.5246000000000004</v>
      </c>
      <c r="O22" s="31">
        <v>6.5427999999999997</v>
      </c>
      <c r="P22" s="33">
        <f t="shared" si="1"/>
        <v>2.7894430309902685E-3</v>
      </c>
      <c r="S22"/>
      <c r="T22"/>
      <c r="V22"/>
      <c r="W22"/>
    </row>
    <row r="23" spans="1:23" x14ac:dyDescent="0.2">
      <c r="A23" s="6" t="s">
        <v>3</v>
      </c>
      <c r="B23" s="6">
        <v>2</v>
      </c>
      <c r="C23" s="14">
        <v>14546</v>
      </c>
      <c r="D23" s="8">
        <v>66.3797</v>
      </c>
      <c r="E23" s="8">
        <v>59.6858</v>
      </c>
      <c r="F23" s="9">
        <f t="shared" si="0"/>
        <v>-0.10084257687214615</v>
      </c>
      <c r="I23" s="3"/>
      <c r="J23" s="3" t="s">
        <v>59</v>
      </c>
      <c r="K23" s="31" t="s">
        <v>1</v>
      </c>
      <c r="L23" s="32">
        <v>4</v>
      </c>
      <c r="M23" s="32">
        <v>1512</v>
      </c>
      <c r="N23" s="31">
        <v>7.0624000000000002</v>
      </c>
      <c r="O23" s="31">
        <v>6.8832000000000004</v>
      </c>
      <c r="P23" s="33">
        <f t="shared" si="1"/>
        <v>-2.5373810602628E-2</v>
      </c>
      <c r="S23"/>
      <c r="T23"/>
      <c r="V23"/>
      <c r="W23"/>
    </row>
    <row r="24" spans="1:23" x14ac:dyDescent="0.2">
      <c r="A24" s="6" t="s">
        <v>3</v>
      </c>
      <c r="B24" s="6">
        <v>3</v>
      </c>
      <c r="C24" s="14">
        <v>14545</v>
      </c>
      <c r="D24" s="8">
        <v>28.621500000000001</v>
      </c>
      <c r="E24" s="8">
        <v>27.312799999999999</v>
      </c>
      <c r="F24" s="9">
        <f t="shared" si="0"/>
        <v>-4.572436804500124E-2</v>
      </c>
      <c r="I24" s="3"/>
      <c r="J24" s="3" t="s">
        <v>56</v>
      </c>
      <c r="K24" s="31" t="s">
        <v>4</v>
      </c>
      <c r="L24" s="32">
        <v>4</v>
      </c>
      <c r="M24" s="32">
        <v>8816</v>
      </c>
      <c r="N24" s="31">
        <v>4.1022999999999996</v>
      </c>
      <c r="O24" s="31">
        <v>7.2956000000000003</v>
      </c>
      <c r="P24" s="33">
        <f t="shared" si="1"/>
        <v>0.77841698559344774</v>
      </c>
      <c r="S24"/>
      <c r="T24"/>
      <c r="V24"/>
      <c r="W24"/>
    </row>
    <row r="25" spans="1:23" x14ac:dyDescent="0.2">
      <c r="A25" s="6" t="s">
        <v>3</v>
      </c>
      <c r="B25" s="6">
        <v>4</v>
      </c>
      <c r="C25" s="14">
        <v>14545</v>
      </c>
      <c r="D25" s="8">
        <v>8.0306999999999995</v>
      </c>
      <c r="E25" s="8">
        <v>9.1607000000000003</v>
      </c>
      <c r="F25" s="9">
        <f t="shared" si="0"/>
        <v>0.14071002527799581</v>
      </c>
      <c r="I25" s="3"/>
      <c r="J25" s="3" t="s">
        <v>57</v>
      </c>
      <c r="K25" s="31" t="s">
        <v>3</v>
      </c>
      <c r="L25" s="32">
        <v>4</v>
      </c>
      <c r="M25" s="32">
        <v>8301</v>
      </c>
      <c r="N25" s="31">
        <v>12.973000000000001</v>
      </c>
      <c r="O25" s="31">
        <v>13.286899999999999</v>
      </c>
      <c r="P25" s="33">
        <f t="shared" si="1"/>
        <v>2.4196407924150121E-2</v>
      </c>
    </row>
    <row r="26" spans="1:23" x14ac:dyDescent="0.2">
      <c r="B26" s="2"/>
      <c r="F26" s="3"/>
      <c r="I26" s="3"/>
      <c r="K26" s="20"/>
      <c r="L26" s="21"/>
      <c r="M26" s="21"/>
      <c r="N26" s="20"/>
      <c r="O26" s="20"/>
      <c r="P26" s="20"/>
    </row>
    <row r="27" spans="1:23" x14ac:dyDescent="0.2">
      <c r="A27" s="6" t="s">
        <v>5</v>
      </c>
      <c r="C27"/>
      <c r="D27" s="2"/>
      <c r="E27" s="45" t="s">
        <v>16</v>
      </c>
      <c r="F27" s="45"/>
      <c r="G27" s="45"/>
      <c r="H27"/>
      <c r="J27" s="12"/>
      <c r="K27" s="20"/>
      <c r="L27" s="21"/>
      <c r="M27" s="20"/>
      <c r="N27" s="20"/>
      <c r="O27" s="20"/>
      <c r="P27" s="21"/>
      <c r="R27" s="3"/>
      <c r="S27"/>
      <c r="T27"/>
      <c r="V27"/>
      <c r="W27"/>
    </row>
    <row r="28" spans="1:23" x14ac:dyDescent="0.2">
      <c r="A28" t="s">
        <v>0</v>
      </c>
      <c r="B28" s="13" t="s">
        <v>32</v>
      </c>
      <c r="C28" s="2" t="s">
        <v>10</v>
      </c>
      <c r="D28" s="3" t="s">
        <v>36</v>
      </c>
      <c r="E28" s="3" t="s">
        <v>7</v>
      </c>
      <c r="F28" s="3" t="s">
        <v>8</v>
      </c>
      <c r="G28" t="s">
        <v>9</v>
      </c>
      <c r="H28"/>
      <c r="J28" s="12"/>
      <c r="K28" s="34" t="s">
        <v>6</v>
      </c>
      <c r="L28" s="21"/>
      <c r="M28" s="20"/>
      <c r="N28" s="45" t="s">
        <v>16</v>
      </c>
      <c r="O28" s="45"/>
      <c r="P28" s="45"/>
      <c r="R28" s="3"/>
      <c r="S28"/>
      <c r="T28"/>
      <c r="V28"/>
      <c r="W28"/>
    </row>
    <row r="29" spans="1:23" ht="34" x14ac:dyDescent="0.2">
      <c r="A29" t="s">
        <v>2</v>
      </c>
      <c r="B29" s="11" t="s">
        <v>30</v>
      </c>
      <c r="C29" s="2">
        <v>1916</v>
      </c>
      <c r="D29" s="7">
        <f t="shared" ref="D29:D48" si="2">C29/SUMIF($A$29:$A$48,A29,$C$29:$C$48)</f>
        <v>0.20062827225130889</v>
      </c>
      <c r="E29" s="3">
        <v>4.4523999999999999</v>
      </c>
      <c r="F29" s="3">
        <v>6.0945</v>
      </c>
      <c r="G29" s="4">
        <f t="shared" ref="G29:G48" si="3">F29/E29-1</f>
        <v>0.36881232593657365</v>
      </c>
      <c r="H29"/>
      <c r="J29" s="12"/>
      <c r="K29" s="35" t="s">
        <v>60</v>
      </c>
      <c r="L29" s="36" t="s">
        <v>52</v>
      </c>
      <c r="M29" s="37" t="s">
        <v>10</v>
      </c>
      <c r="N29" s="38" t="s">
        <v>53</v>
      </c>
      <c r="O29" s="38" t="s">
        <v>54</v>
      </c>
      <c r="P29" s="37" t="s">
        <v>55</v>
      </c>
      <c r="R29" s="3"/>
      <c r="S29"/>
      <c r="T29"/>
      <c r="V29"/>
      <c r="W29"/>
    </row>
    <row r="30" spans="1:23" x14ac:dyDescent="0.2">
      <c r="A30" t="s">
        <v>2</v>
      </c>
      <c r="B30" t="s">
        <v>31</v>
      </c>
      <c r="C30" s="2">
        <v>2088</v>
      </c>
      <c r="D30" s="7">
        <f t="shared" si="2"/>
        <v>0.21863874345549739</v>
      </c>
      <c r="E30" s="3">
        <v>169.23490000000001</v>
      </c>
      <c r="F30" s="3">
        <v>122.1893</v>
      </c>
      <c r="G30" s="4">
        <f t="shared" si="3"/>
        <v>-0.27798994179096637</v>
      </c>
      <c r="H30"/>
      <c r="J30" s="3" t="s">
        <v>58</v>
      </c>
      <c r="K30" s="22" t="s">
        <v>2</v>
      </c>
      <c r="L30" s="23">
        <v>1</v>
      </c>
      <c r="M30" s="23">
        <v>1587</v>
      </c>
      <c r="N30" s="22">
        <v>228.82679999999999</v>
      </c>
      <c r="O30" s="22">
        <v>126.3244</v>
      </c>
      <c r="P30" s="24">
        <f t="shared" ref="P30:P45" si="4">O30/N30-1</f>
        <v>-0.44794753062141324</v>
      </c>
      <c r="R30" s="3"/>
      <c r="S30"/>
      <c r="T30"/>
      <c r="V30"/>
      <c r="W30"/>
    </row>
    <row r="31" spans="1:23" x14ac:dyDescent="0.2">
      <c r="A31" t="s">
        <v>2</v>
      </c>
      <c r="B31" t="s">
        <v>33</v>
      </c>
      <c r="C31" s="2">
        <v>2384</v>
      </c>
      <c r="D31" s="7">
        <f t="shared" si="2"/>
        <v>0.24963350785340313</v>
      </c>
      <c r="E31" s="3">
        <v>18.561399999999999</v>
      </c>
      <c r="F31" s="3">
        <v>14.725899999999999</v>
      </c>
      <c r="G31" s="4">
        <f t="shared" si="3"/>
        <v>-0.20663850787117355</v>
      </c>
      <c r="H31"/>
      <c r="J31" s="3" t="s">
        <v>59</v>
      </c>
      <c r="K31" s="22" t="s">
        <v>1</v>
      </c>
      <c r="L31" s="23">
        <v>1</v>
      </c>
      <c r="M31" s="23">
        <v>1513</v>
      </c>
      <c r="N31" s="22">
        <v>261.32929999999999</v>
      </c>
      <c r="O31" s="22">
        <v>146.5385</v>
      </c>
      <c r="P31" s="24">
        <f t="shared" si="4"/>
        <v>-0.43925728955765775</v>
      </c>
      <c r="R31" s="3"/>
      <c r="S31"/>
      <c r="T31"/>
      <c r="V31"/>
      <c r="W31"/>
    </row>
    <row r="32" spans="1:23" x14ac:dyDescent="0.2">
      <c r="A32" t="s">
        <v>2</v>
      </c>
      <c r="B32" t="s">
        <v>28</v>
      </c>
      <c r="C32" s="2">
        <v>1906</v>
      </c>
      <c r="D32" s="7">
        <f t="shared" si="2"/>
        <v>0.19958115183246072</v>
      </c>
      <c r="E32" s="3">
        <v>42.337800000000001</v>
      </c>
      <c r="F32" s="3">
        <v>29.546299999999999</v>
      </c>
      <c r="G32" s="4">
        <f t="shared" si="3"/>
        <v>-0.30212953908800178</v>
      </c>
      <c r="H32"/>
      <c r="J32" s="3" t="s">
        <v>56</v>
      </c>
      <c r="K32" s="22" t="s">
        <v>4</v>
      </c>
      <c r="L32" s="23">
        <v>1</v>
      </c>
      <c r="M32" s="23">
        <v>8817</v>
      </c>
      <c r="N32" s="22">
        <v>190.6977</v>
      </c>
      <c r="O32" s="22">
        <v>126.5313</v>
      </c>
      <c r="P32" s="24">
        <f t="shared" si="4"/>
        <v>-0.3364822963255456</v>
      </c>
      <c r="R32" s="3"/>
      <c r="S32"/>
      <c r="T32"/>
      <c r="V32"/>
      <c r="W32"/>
    </row>
    <row r="33" spans="1:23" x14ac:dyDescent="0.2">
      <c r="A33" t="s">
        <v>2</v>
      </c>
      <c r="B33" t="s">
        <v>29</v>
      </c>
      <c r="C33" s="2">
        <v>1256</v>
      </c>
      <c r="D33" s="7">
        <f t="shared" si="2"/>
        <v>0.13151832460732985</v>
      </c>
      <c r="E33" s="3">
        <v>75.853200000000001</v>
      </c>
      <c r="F33" s="3">
        <v>51.551000000000002</v>
      </c>
      <c r="G33" s="4">
        <f t="shared" si="3"/>
        <v>-0.32038463769491599</v>
      </c>
      <c r="H33"/>
      <c r="J33" s="3" t="s">
        <v>57</v>
      </c>
      <c r="K33" s="22" t="s">
        <v>3</v>
      </c>
      <c r="L33" s="23">
        <v>1</v>
      </c>
      <c r="M33" s="23">
        <v>8302</v>
      </c>
      <c r="N33" s="22">
        <v>281.34960000000001</v>
      </c>
      <c r="O33" s="22">
        <v>190.14400000000001</v>
      </c>
      <c r="P33" s="24">
        <f t="shared" si="4"/>
        <v>-0.32417177774555217</v>
      </c>
      <c r="R33" s="3"/>
      <c r="S33"/>
      <c r="T33"/>
      <c r="V33"/>
      <c r="W33"/>
    </row>
    <row r="34" spans="1:23" x14ac:dyDescent="0.2">
      <c r="A34" s="6" t="s">
        <v>1</v>
      </c>
      <c r="B34" s="6" t="s">
        <v>30</v>
      </c>
      <c r="C34" s="14">
        <v>1802</v>
      </c>
      <c r="D34" s="9">
        <f t="shared" si="2"/>
        <v>0.17632093933463797</v>
      </c>
      <c r="E34" s="8">
        <v>4.3611000000000004</v>
      </c>
      <c r="F34" s="8">
        <v>5.9531000000000001</v>
      </c>
      <c r="G34" s="9">
        <f t="shared" si="3"/>
        <v>0.36504551603953117</v>
      </c>
      <c r="H34"/>
      <c r="J34" s="3" t="s">
        <v>58</v>
      </c>
      <c r="K34" s="25" t="s">
        <v>2</v>
      </c>
      <c r="L34" s="26">
        <v>2</v>
      </c>
      <c r="M34" s="26">
        <v>1587</v>
      </c>
      <c r="N34" s="25">
        <v>67.2881</v>
      </c>
      <c r="O34" s="25">
        <v>44.682499999999997</v>
      </c>
      <c r="P34" s="27">
        <f t="shared" si="4"/>
        <v>-0.33595241952143107</v>
      </c>
      <c r="R34" s="3"/>
      <c r="S34"/>
      <c r="T34"/>
      <c r="V34"/>
      <c r="W34"/>
    </row>
    <row r="35" spans="1:23" x14ac:dyDescent="0.2">
      <c r="A35" s="6" t="s">
        <v>1</v>
      </c>
      <c r="B35" s="6" t="s">
        <v>31</v>
      </c>
      <c r="C35" s="14">
        <v>2593</v>
      </c>
      <c r="D35" s="9">
        <f t="shared" si="2"/>
        <v>0.25371819960861058</v>
      </c>
      <c r="E35" s="8">
        <v>173.49340000000001</v>
      </c>
      <c r="F35" s="8">
        <v>129.46209999999999</v>
      </c>
      <c r="G35" s="9">
        <f t="shared" si="3"/>
        <v>-0.25379236328298371</v>
      </c>
      <c r="H35"/>
      <c r="J35" s="3" t="s">
        <v>59</v>
      </c>
      <c r="K35" s="25" t="s">
        <v>1</v>
      </c>
      <c r="L35" s="26">
        <v>2</v>
      </c>
      <c r="M35" s="26">
        <v>1513</v>
      </c>
      <c r="N35" s="25">
        <v>78.124600000000001</v>
      </c>
      <c r="O35" s="25">
        <v>51.101500000000001</v>
      </c>
      <c r="P35" s="27">
        <f t="shared" si="4"/>
        <v>-0.34589745099494906</v>
      </c>
      <c r="R35" s="3"/>
      <c r="S35"/>
      <c r="T35"/>
      <c r="V35"/>
      <c r="W35"/>
    </row>
    <row r="36" spans="1:23" x14ac:dyDescent="0.2">
      <c r="A36" s="6" t="s">
        <v>1</v>
      </c>
      <c r="B36" s="6" t="s">
        <v>33</v>
      </c>
      <c r="C36" s="14">
        <v>2360</v>
      </c>
      <c r="D36" s="9">
        <f t="shared" si="2"/>
        <v>0.2309197651663405</v>
      </c>
      <c r="E36" s="8">
        <v>18.5367</v>
      </c>
      <c r="F36" s="8">
        <v>14.159599999999999</v>
      </c>
      <c r="G36" s="9">
        <f t="shared" si="3"/>
        <v>-0.23613156602847329</v>
      </c>
      <c r="H36"/>
      <c r="J36" s="3" t="s">
        <v>56</v>
      </c>
      <c r="K36" s="25" t="s">
        <v>4</v>
      </c>
      <c r="L36" s="26">
        <v>2</v>
      </c>
      <c r="M36" s="26">
        <v>8817</v>
      </c>
      <c r="N36" s="25">
        <v>51.536000000000001</v>
      </c>
      <c r="O36" s="25">
        <v>42.226999999999997</v>
      </c>
      <c r="P36" s="27">
        <f t="shared" si="4"/>
        <v>-0.180631015212667</v>
      </c>
      <c r="R36" s="3"/>
      <c r="S36"/>
      <c r="T36"/>
      <c r="V36"/>
      <c r="W36"/>
    </row>
    <row r="37" spans="1:23" x14ac:dyDescent="0.2">
      <c r="A37" s="6" t="s">
        <v>1</v>
      </c>
      <c r="B37" s="6" t="s">
        <v>28</v>
      </c>
      <c r="C37" s="14">
        <v>2029</v>
      </c>
      <c r="D37" s="9">
        <f t="shared" si="2"/>
        <v>0.19853228962818004</v>
      </c>
      <c r="E37" s="8">
        <v>42.783799999999999</v>
      </c>
      <c r="F37" s="8">
        <v>29.837299999999999</v>
      </c>
      <c r="G37" s="9">
        <f t="shared" si="3"/>
        <v>-0.30260285435141343</v>
      </c>
      <c r="H37"/>
      <c r="J37" s="3" t="s">
        <v>57</v>
      </c>
      <c r="K37" s="25" t="s">
        <v>3</v>
      </c>
      <c r="L37" s="26">
        <v>2</v>
      </c>
      <c r="M37" s="26">
        <v>8302</v>
      </c>
      <c r="N37" s="25">
        <v>91.296700000000001</v>
      </c>
      <c r="O37" s="25">
        <v>67.988900000000001</v>
      </c>
      <c r="P37" s="27">
        <f t="shared" si="4"/>
        <v>-0.25529728894910764</v>
      </c>
      <c r="Q37"/>
      <c r="S37"/>
      <c r="T37"/>
      <c r="V37"/>
      <c r="W37"/>
    </row>
    <row r="38" spans="1:23" x14ac:dyDescent="0.2">
      <c r="A38" s="6" t="s">
        <v>1</v>
      </c>
      <c r="B38" s="6" t="s">
        <v>29</v>
      </c>
      <c r="C38" s="14">
        <v>1436</v>
      </c>
      <c r="D38" s="9">
        <f t="shared" si="2"/>
        <v>0.14050880626223092</v>
      </c>
      <c r="E38" s="8">
        <v>76.701499999999996</v>
      </c>
      <c r="F38" s="8">
        <v>48.930500000000002</v>
      </c>
      <c r="G38" s="9">
        <f t="shared" si="3"/>
        <v>-0.36206593091399775</v>
      </c>
      <c r="H38"/>
      <c r="J38" s="3" t="s">
        <v>58</v>
      </c>
      <c r="K38" s="28" t="s">
        <v>2</v>
      </c>
      <c r="L38" s="29">
        <v>3</v>
      </c>
      <c r="M38" s="29">
        <v>1587</v>
      </c>
      <c r="N38" s="28">
        <v>27.5335</v>
      </c>
      <c r="O38" s="28">
        <v>23.213699999999999</v>
      </c>
      <c r="P38" s="30">
        <f t="shared" si="4"/>
        <v>-0.15689251275718674</v>
      </c>
      <c r="Q38"/>
      <c r="S38"/>
      <c r="T38"/>
      <c r="V38"/>
      <c r="W38"/>
    </row>
    <row r="39" spans="1:23" x14ac:dyDescent="0.2">
      <c r="A39" t="s">
        <v>4</v>
      </c>
      <c r="B39" s="11" t="s">
        <v>30</v>
      </c>
      <c r="C39" s="2">
        <v>16575</v>
      </c>
      <c r="D39" s="7">
        <f t="shared" si="2"/>
        <v>0.29618841693322134</v>
      </c>
      <c r="E39" s="3">
        <v>4.0296000000000003</v>
      </c>
      <c r="F39" s="3">
        <v>6.7403000000000004</v>
      </c>
      <c r="G39" s="4">
        <f t="shared" si="3"/>
        <v>0.67269704189001378</v>
      </c>
      <c r="H39"/>
      <c r="J39" s="3" t="s">
        <v>59</v>
      </c>
      <c r="K39" s="28" t="s">
        <v>1</v>
      </c>
      <c r="L39" s="29">
        <v>3</v>
      </c>
      <c r="M39" s="29">
        <v>1512</v>
      </c>
      <c r="N39" s="28">
        <v>31.656600000000001</v>
      </c>
      <c r="O39" s="28">
        <v>28.758199999999999</v>
      </c>
      <c r="P39" s="30">
        <f t="shared" si="4"/>
        <v>-9.15575267084906E-2</v>
      </c>
      <c r="Q39"/>
      <c r="S39"/>
      <c r="T39"/>
      <c r="V39"/>
      <c r="W39"/>
    </row>
    <row r="40" spans="1:23" x14ac:dyDescent="0.2">
      <c r="A40" t="s">
        <v>4</v>
      </c>
      <c r="B40" t="s">
        <v>31</v>
      </c>
      <c r="C40" s="2">
        <v>8444</v>
      </c>
      <c r="D40" s="7">
        <f t="shared" si="2"/>
        <v>0.15089079894926824</v>
      </c>
      <c r="E40" s="3">
        <v>164.25550000000001</v>
      </c>
      <c r="F40" s="3">
        <v>154.63740000000001</v>
      </c>
      <c r="G40" s="4">
        <f t="shared" si="3"/>
        <v>-5.8555725683462678E-2</v>
      </c>
      <c r="H40"/>
      <c r="J40" s="3" t="s">
        <v>56</v>
      </c>
      <c r="K40" s="28" t="s">
        <v>4</v>
      </c>
      <c r="L40" s="29">
        <v>3</v>
      </c>
      <c r="M40" s="29">
        <v>8817</v>
      </c>
      <c r="N40" s="28">
        <v>20.0473</v>
      </c>
      <c r="O40" s="28">
        <v>24.974599999999999</v>
      </c>
      <c r="P40" s="30">
        <f t="shared" si="4"/>
        <v>0.24578372149865557</v>
      </c>
      <c r="Q40"/>
      <c r="S40"/>
      <c r="T40"/>
      <c r="V40"/>
      <c r="W40"/>
    </row>
    <row r="41" spans="1:23" x14ac:dyDescent="0.2">
      <c r="A41" t="s">
        <v>4</v>
      </c>
      <c r="B41" t="s">
        <v>33</v>
      </c>
      <c r="C41" s="2">
        <v>15072</v>
      </c>
      <c r="D41" s="7">
        <f t="shared" si="2"/>
        <v>0.26933042654705958</v>
      </c>
      <c r="E41" s="3">
        <v>17.945499999999999</v>
      </c>
      <c r="F41" s="3">
        <v>18.3247</v>
      </c>
      <c r="G41" s="4">
        <f t="shared" si="3"/>
        <v>2.1130645565740735E-2</v>
      </c>
      <c r="H41"/>
      <c r="J41" s="3" t="s">
        <v>57</v>
      </c>
      <c r="K41" s="28" t="s">
        <v>3</v>
      </c>
      <c r="L41" s="29">
        <v>3</v>
      </c>
      <c r="M41" s="29">
        <v>8301</v>
      </c>
      <c r="N41" s="28">
        <v>42.583500000000001</v>
      </c>
      <c r="O41" s="28">
        <v>38.005899999999997</v>
      </c>
      <c r="P41" s="30">
        <f t="shared" si="4"/>
        <v>-0.10749703523665277</v>
      </c>
      <c r="Q41"/>
      <c r="S41"/>
      <c r="T41"/>
      <c r="V41"/>
      <c r="W41"/>
    </row>
    <row r="42" spans="1:23" x14ac:dyDescent="0.2">
      <c r="A42" t="s">
        <v>4</v>
      </c>
      <c r="B42" t="s">
        <v>28</v>
      </c>
      <c r="C42" s="2">
        <v>9913</v>
      </c>
      <c r="D42" s="7">
        <f t="shared" si="2"/>
        <v>0.17714122335197727</v>
      </c>
      <c r="E42" s="3">
        <v>41.9253</v>
      </c>
      <c r="F42" s="3">
        <v>38.464799999999997</v>
      </c>
      <c r="G42" s="4">
        <f t="shared" si="3"/>
        <v>-8.2539659823543388E-2</v>
      </c>
      <c r="H42"/>
      <c r="J42" s="3" t="s">
        <v>58</v>
      </c>
      <c r="K42" s="31" t="s">
        <v>2</v>
      </c>
      <c r="L42" s="32">
        <v>4</v>
      </c>
      <c r="M42" s="32">
        <v>1587</v>
      </c>
      <c r="N42" s="31">
        <v>6.8357000000000001</v>
      </c>
      <c r="O42" s="31">
        <v>13.8628</v>
      </c>
      <c r="P42" s="33">
        <f t="shared" si="4"/>
        <v>1.0280000585163189</v>
      </c>
      <c r="Q42"/>
      <c r="S42"/>
      <c r="T42"/>
      <c r="V42"/>
      <c r="W42"/>
    </row>
    <row r="43" spans="1:23" x14ac:dyDescent="0.2">
      <c r="A43" t="s">
        <v>4</v>
      </c>
      <c r="B43" t="s">
        <v>29</v>
      </c>
      <c r="C43" s="2">
        <v>5957</v>
      </c>
      <c r="D43" s="7">
        <f t="shared" si="2"/>
        <v>0.10644913421847357</v>
      </c>
      <c r="E43" s="3">
        <v>76.211500000000001</v>
      </c>
      <c r="F43" s="3">
        <v>68.181700000000006</v>
      </c>
      <c r="G43" s="4">
        <f t="shared" si="3"/>
        <v>-0.10536205165887036</v>
      </c>
      <c r="H43"/>
      <c r="J43" s="3" t="s">
        <v>59</v>
      </c>
      <c r="K43" s="31" t="s">
        <v>1</v>
      </c>
      <c r="L43" s="32">
        <v>4</v>
      </c>
      <c r="M43" s="32">
        <v>1512</v>
      </c>
      <c r="N43" s="31">
        <v>7.5761000000000003</v>
      </c>
      <c r="O43" s="31">
        <v>15.2601</v>
      </c>
      <c r="P43" s="33">
        <f t="shared" si="4"/>
        <v>1.0142421562545372</v>
      </c>
      <c r="Q43"/>
      <c r="S43"/>
      <c r="T43"/>
      <c r="V43"/>
      <c r="W43"/>
    </row>
    <row r="44" spans="1:23" x14ac:dyDescent="0.2">
      <c r="A44" s="6" t="s">
        <v>3</v>
      </c>
      <c r="B44" s="6" t="s">
        <v>30</v>
      </c>
      <c r="C44" s="14">
        <v>9013</v>
      </c>
      <c r="D44" s="9">
        <f t="shared" si="2"/>
        <v>0.15491045340483311</v>
      </c>
      <c r="E44" s="8">
        <v>4.8573000000000004</v>
      </c>
      <c r="F44" s="8">
        <v>6.6592000000000002</v>
      </c>
      <c r="G44" s="9">
        <f t="shared" si="3"/>
        <v>0.37096740987791565</v>
      </c>
      <c r="H44"/>
      <c r="J44" s="3" t="s">
        <v>56</v>
      </c>
      <c r="K44" s="31" t="s">
        <v>4</v>
      </c>
      <c r="L44" s="32">
        <v>4</v>
      </c>
      <c r="M44" s="32">
        <v>8816</v>
      </c>
      <c r="N44" s="31">
        <v>4.5351999999999997</v>
      </c>
      <c r="O44" s="31">
        <v>15.4139</v>
      </c>
      <c r="P44" s="33">
        <f t="shared" si="4"/>
        <v>2.3987255247839125</v>
      </c>
      <c r="Q44"/>
      <c r="S44"/>
      <c r="T44"/>
      <c r="V44"/>
      <c r="W44"/>
    </row>
    <row r="45" spans="1:23" x14ac:dyDescent="0.2">
      <c r="A45" s="6" t="s">
        <v>3</v>
      </c>
      <c r="B45" s="6" t="s">
        <v>31</v>
      </c>
      <c r="C45" s="14">
        <v>14960</v>
      </c>
      <c r="D45" s="9">
        <f t="shared" si="2"/>
        <v>0.257124196486886</v>
      </c>
      <c r="E45" s="8">
        <v>175.82550000000001</v>
      </c>
      <c r="F45" s="8">
        <v>166.55019999999999</v>
      </c>
      <c r="G45" s="9">
        <f t="shared" si="3"/>
        <v>-5.27528714549369E-2</v>
      </c>
      <c r="H45"/>
      <c r="J45" s="3" t="s">
        <v>57</v>
      </c>
      <c r="K45" s="31" t="s">
        <v>3</v>
      </c>
      <c r="L45" s="32">
        <v>4</v>
      </c>
      <c r="M45" s="32">
        <v>8301</v>
      </c>
      <c r="N45" s="31">
        <v>13.0609</v>
      </c>
      <c r="O45" s="31">
        <v>20.790199999999999</v>
      </c>
      <c r="P45" s="33">
        <f t="shared" si="4"/>
        <v>0.59178923351377</v>
      </c>
      <c r="R45" s="3"/>
      <c r="S45"/>
      <c r="T45"/>
      <c r="V45"/>
      <c r="W45"/>
    </row>
    <row r="46" spans="1:23" x14ac:dyDescent="0.2">
      <c r="A46" s="6" t="s">
        <v>3</v>
      </c>
      <c r="B46" s="6" t="s">
        <v>33</v>
      </c>
      <c r="C46" s="14">
        <v>13557</v>
      </c>
      <c r="D46" s="9">
        <f t="shared" si="2"/>
        <v>0.2330102093430958</v>
      </c>
      <c r="E46" s="8">
        <v>18.946100000000001</v>
      </c>
      <c r="F46" s="8">
        <v>19.076699999999999</v>
      </c>
      <c r="G46" s="9">
        <f t="shared" si="3"/>
        <v>6.8932392418490362E-3</v>
      </c>
      <c r="H46"/>
      <c r="J46"/>
      <c r="K46" s="11"/>
      <c r="L46" s="3"/>
      <c r="M46" s="3"/>
      <c r="P46"/>
      <c r="R46" s="3"/>
      <c r="S46"/>
      <c r="T46"/>
      <c r="V46"/>
      <c r="W46"/>
    </row>
    <row r="47" spans="1:23" x14ac:dyDescent="0.2">
      <c r="A47" s="6" t="s">
        <v>3</v>
      </c>
      <c r="B47" s="6" t="s">
        <v>28</v>
      </c>
      <c r="C47" s="14">
        <v>12038</v>
      </c>
      <c r="D47" s="9">
        <f t="shared" si="2"/>
        <v>0.2069024784297549</v>
      </c>
      <c r="E47" s="8">
        <v>43.021900000000002</v>
      </c>
      <c r="F47" s="8">
        <v>39.485700000000001</v>
      </c>
      <c r="G47" s="9">
        <f t="shared" si="3"/>
        <v>-8.2195347020935894E-2</v>
      </c>
      <c r="H47"/>
      <c r="J47"/>
      <c r="L47" s="3"/>
      <c r="M47" s="3"/>
      <c r="P47"/>
      <c r="R47" s="3"/>
      <c r="S47"/>
      <c r="T47"/>
      <c r="V47"/>
      <c r="W47"/>
    </row>
    <row r="48" spans="1:23" x14ac:dyDescent="0.2">
      <c r="A48" s="6" t="s">
        <v>3</v>
      </c>
      <c r="B48" s="6" t="s">
        <v>29</v>
      </c>
      <c r="C48" s="14">
        <v>8614</v>
      </c>
      <c r="D48" s="9">
        <f t="shared" si="2"/>
        <v>0.14805266233543021</v>
      </c>
      <c r="E48" s="8">
        <v>76.735699999999994</v>
      </c>
      <c r="F48" s="8">
        <v>68.680400000000006</v>
      </c>
      <c r="G48" s="9">
        <f t="shared" si="3"/>
        <v>-0.10497460764676658</v>
      </c>
      <c r="H48"/>
      <c r="J48"/>
      <c r="L48" s="3"/>
      <c r="M48" s="3"/>
      <c r="P48"/>
      <c r="R48" s="3"/>
      <c r="S48"/>
      <c r="T48"/>
      <c r="V48"/>
      <c r="W48"/>
    </row>
    <row r="51" spans="1:23" x14ac:dyDescent="0.2">
      <c r="R51" s="3"/>
      <c r="U51" s="3"/>
    </row>
    <row r="52" spans="1:23" x14ac:dyDescent="0.2">
      <c r="A52" s="6" t="s">
        <v>6</v>
      </c>
      <c r="D52" s="45" t="s">
        <v>16</v>
      </c>
      <c r="E52" s="45"/>
      <c r="F52" s="45"/>
      <c r="G52"/>
      <c r="H52"/>
      <c r="M52" s="3"/>
      <c r="R52" s="3"/>
      <c r="U52" s="3"/>
      <c r="W52"/>
    </row>
    <row r="53" spans="1:23" x14ac:dyDescent="0.2">
      <c r="A53" t="s">
        <v>0</v>
      </c>
      <c r="B53" s="13" t="s">
        <v>25</v>
      </c>
      <c r="C53" s="2" t="s">
        <v>10</v>
      </c>
      <c r="D53" s="3" t="s">
        <v>7</v>
      </c>
      <c r="E53" s="3" t="s">
        <v>8</v>
      </c>
      <c r="F53" t="s">
        <v>9</v>
      </c>
      <c r="G53"/>
      <c r="H53"/>
      <c r="M53" s="3"/>
      <c r="R53" s="3"/>
      <c r="U53" s="3"/>
      <c r="W53"/>
    </row>
    <row r="54" spans="1:23" x14ac:dyDescent="0.2">
      <c r="A54" t="s">
        <v>2</v>
      </c>
      <c r="B54">
        <v>1</v>
      </c>
      <c r="C54" s="2">
        <v>2388</v>
      </c>
      <c r="D54" s="3">
        <v>201.88890000000001</v>
      </c>
      <c r="E54" s="3">
        <v>171.1695</v>
      </c>
      <c r="F54" s="4">
        <f t="shared" ref="F54:F69" si="5">E54/D54-1</f>
        <v>-0.15215992558283298</v>
      </c>
      <c r="G54"/>
      <c r="H54"/>
      <c r="M54" s="3"/>
      <c r="R54" s="3"/>
      <c r="U54" s="3"/>
      <c r="W54"/>
    </row>
    <row r="55" spans="1:23" x14ac:dyDescent="0.2">
      <c r="A55" t="s">
        <v>2</v>
      </c>
      <c r="B55">
        <v>2</v>
      </c>
      <c r="C55" s="2">
        <v>2388</v>
      </c>
      <c r="D55" s="3">
        <v>56.943199999999997</v>
      </c>
      <c r="E55" s="3">
        <v>55.039499999999997</v>
      </c>
      <c r="F55" s="4">
        <f t="shared" si="5"/>
        <v>-3.3431559870186423E-2</v>
      </c>
      <c r="G55"/>
      <c r="H55"/>
      <c r="M55" s="3"/>
      <c r="R55" s="3"/>
      <c r="U55" s="3"/>
      <c r="W55"/>
    </row>
    <row r="56" spans="1:23" x14ac:dyDescent="0.2">
      <c r="A56" t="s">
        <v>2</v>
      </c>
      <c r="B56">
        <v>3</v>
      </c>
      <c r="C56" s="2">
        <v>2387</v>
      </c>
      <c r="D56" s="3">
        <v>23.272600000000001</v>
      </c>
      <c r="E56" s="3">
        <v>28.613199999999999</v>
      </c>
      <c r="F56" s="4">
        <f t="shared" si="5"/>
        <v>0.22948016121963155</v>
      </c>
      <c r="G56"/>
      <c r="H56"/>
      <c r="M56" s="3"/>
      <c r="R56" s="3"/>
      <c r="U56" s="3"/>
      <c r="W56"/>
    </row>
    <row r="57" spans="1:23" x14ac:dyDescent="0.2">
      <c r="A57" t="s">
        <v>2</v>
      </c>
      <c r="B57">
        <v>4</v>
      </c>
      <c r="C57" s="2">
        <v>2387</v>
      </c>
      <c r="D57" s="3">
        <v>6.0103999999999997</v>
      </c>
      <c r="E57" s="3">
        <v>16.392399999999999</v>
      </c>
      <c r="F57" s="4">
        <f t="shared" si="5"/>
        <v>1.7273392785837878</v>
      </c>
      <c r="G57"/>
      <c r="H57"/>
      <c r="M57" s="3"/>
      <c r="R57" s="3"/>
      <c r="U57" s="3"/>
      <c r="W57"/>
    </row>
    <row r="58" spans="1:23" x14ac:dyDescent="0.2">
      <c r="A58" s="6" t="s">
        <v>1</v>
      </c>
      <c r="B58" s="6">
        <v>1</v>
      </c>
      <c r="C58" s="14">
        <v>2555</v>
      </c>
      <c r="D58" s="8">
        <v>232.20439999999999</v>
      </c>
      <c r="E58" s="8">
        <v>193.3134</v>
      </c>
      <c r="F58" s="9">
        <f t="shared" si="5"/>
        <v>-0.16748605969568187</v>
      </c>
      <c r="G58"/>
      <c r="H58"/>
      <c r="M58" s="3"/>
      <c r="R58" s="3"/>
      <c r="U58" s="3"/>
      <c r="W58"/>
    </row>
    <row r="59" spans="1:23" x14ac:dyDescent="0.2">
      <c r="A59" s="6" t="s">
        <v>1</v>
      </c>
      <c r="B59" s="6">
        <v>2</v>
      </c>
      <c r="C59" s="14">
        <v>2555</v>
      </c>
      <c r="D59" s="8">
        <v>66.511799999999994</v>
      </c>
      <c r="E59" s="8">
        <v>61.167700000000004</v>
      </c>
      <c r="F59" s="9">
        <f t="shared" si="5"/>
        <v>-8.0348148749545101E-2</v>
      </c>
      <c r="G59"/>
      <c r="H59"/>
      <c r="M59" s="3"/>
      <c r="R59" s="3"/>
      <c r="U59" s="3"/>
      <c r="W59"/>
    </row>
    <row r="60" spans="1:23" x14ac:dyDescent="0.2">
      <c r="A60" s="6" t="s">
        <v>1</v>
      </c>
      <c r="B60" s="6">
        <v>3</v>
      </c>
      <c r="C60" s="14">
        <v>2555</v>
      </c>
      <c r="D60" s="8">
        <v>27.1127</v>
      </c>
      <c r="E60" s="8">
        <v>32.402900000000002</v>
      </c>
      <c r="F60" s="9">
        <f t="shared" si="5"/>
        <v>0.19511889262227666</v>
      </c>
      <c r="G60"/>
      <c r="H60"/>
      <c r="M60" s="3"/>
      <c r="R60" s="3"/>
      <c r="U60" s="3"/>
      <c r="W60"/>
    </row>
    <row r="61" spans="1:23" x14ac:dyDescent="0.2">
      <c r="A61" s="6" t="s">
        <v>1</v>
      </c>
      <c r="B61" s="6">
        <v>4</v>
      </c>
      <c r="C61" s="14">
        <v>2555</v>
      </c>
      <c r="D61" s="8">
        <v>6.9534000000000002</v>
      </c>
      <c r="E61" s="8">
        <v>17.476600000000001</v>
      </c>
      <c r="F61" s="9">
        <f t="shared" si="5"/>
        <v>1.5133891333736016</v>
      </c>
      <c r="G61"/>
      <c r="H61"/>
      <c r="M61" s="3"/>
      <c r="R61" s="3"/>
      <c r="U61" s="3"/>
      <c r="W61"/>
    </row>
    <row r="62" spans="1:23" x14ac:dyDescent="0.2">
      <c r="A62" t="s">
        <v>4</v>
      </c>
      <c r="B62">
        <v>1</v>
      </c>
      <c r="C62" s="2">
        <v>13991</v>
      </c>
      <c r="D62" s="3">
        <v>160.8544</v>
      </c>
      <c r="E62" s="3">
        <v>165.78309999999999</v>
      </c>
      <c r="F62" s="4">
        <f t="shared" si="5"/>
        <v>3.0640753376967034E-2</v>
      </c>
      <c r="G62"/>
      <c r="H62"/>
      <c r="M62" s="3"/>
      <c r="R62" s="3"/>
      <c r="U62" s="3"/>
      <c r="W62"/>
    </row>
    <row r="63" spans="1:23" x14ac:dyDescent="0.2">
      <c r="A63" t="s">
        <v>4</v>
      </c>
      <c r="B63">
        <v>2</v>
      </c>
      <c r="C63" s="2">
        <v>13990</v>
      </c>
      <c r="D63" s="3">
        <v>39.202500000000001</v>
      </c>
      <c r="E63" s="3">
        <v>48.957599999999999</v>
      </c>
      <c r="F63" s="4">
        <f t="shared" si="5"/>
        <v>0.24883872202027923</v>
      </c>
      <c r="G63"/>
      <c r="H63"/>
      <c r="M63" s="3"/>
      <c r="R63" s="3"/>
      <c r="U63" s="3"/>
      <c r="W63"/>
    </row>
    <row r="64" spans="1:23" x14ac:dyDescent="0.2">
      <c r="A64" t="s">
        <v>4</v>
      </c>
      <c r="B64">
        <v>3</v>
      </c>
      <c r="C64" s="2">
        <v>13990</v>
      </c>
      <c r="D64" s="3">
        <v>14.738099999999999</v>
      </c>
      <c r="E64" s="3">
        <v>26.389399999999998</v>
      </c>
      <c r="F64" s="4">
        <f t="shared" si="5"/>
        <v>0.79055644893168053</v>
      </c>
      <c r="G64"/>
      <c r="H64"/>
      <c r="M64" s="3"/>
      <c r="R64" s="3"/>
      <c r="U64" s="3"/>
      <c r="W64"/>
    </row>
    <row r="65" spans="1:23" x14ac:dyDescent="0.2">
      <c r="A65" t="s">
        <v>4</v>
      </c>
      <c r="B65">
        <v>4</v>
      </c>
      <c r="C65" s="2">
        <v>13990</v>
      </c>
      <c r="D65" s="3">
        <v>3.5926</v>
      </c>
      <c r="E65" s="3">
        <v>15.972799999999999</v>
      </c>
      <c r="F65" s="4">
        <f t="shared" si="5"/>
        <v>3.446027946334131</v>
      </c>
      <c r="G65"/>
      <c r="H65"/>
      <c r="M65" s="3"/>
      <c r="R65" s="3"/>
      <c r="U65" s="3"/>
      <c r="W65"/>
    </row>
    <row r="66" spans="1:23" x14ac:dyDescent="0.2">
      <c r="A66" s="6" t="s">
        <v>3</v>
      </c>
      <c r="B66" s="6">
        <v>1</v>
      </c>
      <c r="C66" s="14">
        <v>14546</v>
      </c>
      <c r="D66" s="8">
        <v>235.05699999999999</v>
      </c>
      <c r="E66" s="8">
        <v>241.00540000000001</v>
      </c>
      <c r="F66" s="9">
        <f t="shared" si="5"/>
        <v>2.5306202325393601E-2</v>
      </c>
      <c r="G66"/>
      <c r="H66"/>
      <c r="M66" s="3"/>
      <c r="S66"/>
      <c r="T66"/>
      <c r="V66"/>
      <c r="W66"/>
    </row>
    <row r="67" spans="1:23" x14ac:dyDescent="0.2">
      <c r="A67" s="6" t="s">
        <v>3</v>
      </c>
      <c r="B67" s="6">
        <v>2</v>
      </c>
      <c r="C67" s="14">
        <v>14546</v>
      </c>
      <c r="D67" s="8">
        <v>68.656800000000004</v>
      </c>
      <c r="E67" s="8">
        <v>75.697000000000003</v>
      </c>
      <c r="F67" s="9">
        <f t="shared" si="5"/>
        <v>0.10254191864462081</v>
      </c>
      <c r="G67"/>
      <c r="H67"/>
      <c r="M67" s="3"/>
      <c r="S67"/>
      <c r="T67"/>
      <c r="V67"/>
      <c r="W67"/>
    </row>
    <row r="68" spans="1:23" x14ac:dyDescent="0.2">
      <c r="A68" s="6" t="s">
        <v>3</v>
      </c>
      <c r="B68" s="6">
        <v>3</v>
      </c>
      <c r="C68" s="14">
        <v>14545</v>
      </c>
      <c r="D68" s="8">
        <v>29.3767</v>
      </c>
      <c r="E68" s="8">
        <v>38.905000000000001</v>
      </c>
      <c r="F68" s="9">
        <f t="shared" si="5"/>
        <v>0.32434888874516199</v>
      </c>
      <c r="G68"/>
      <c r="H68"/>
      <c r="M68" s="3"/>
      <c r="S68"/>
      <c r="T68"/>
      <c r="V68"/>
      <c r="W68"/>
    </row>
    <row r="69" spans="1:23" x14ac:dyDescent="0.2">
      <c r="A69" s="6" t="s">
        <v>3</v>
      </c>
      <c r="B69" s="6">
        <v>4</v>
      </c>
      <c r="C69" s="14">
        <v>14545</v>
      </c>
      <c r="D69" s="8">
        <v>8.1615000000000002</v>
      </c>
      <c r="E69" s="8">
        <v>17.8354</v>
      </c>
      <c r="F69" s="9">
        <f t="shared" si="5"/>
        <v>1.1853090730870548</v>
      </c>
      <c r="G69"/>
      <c r="H69"/>
      <c r="M69" s="3"/>
      <c r="S69"/>
      <c r="T69"/>
      <c r="V69"/>
      <c r="W69"/>
    </row>
    <row r="73" spans="1:23" x14ac:dyDescent="0.2">
      <c r="A73" s="6" t="s">
        <v>6</v>
      </c>
      <c r="C73"/>
      <c r="D73" s="2"/>
      <c r="E73" s="45" t="s">
        <v>16</v>
      </c>
      <c r="F73" s="45"/>
      <c r="G73" s="45"/>
      <c r="H73"/>
      <c r="M73" s="3"/>
      <c r="S73"/>
      <c r="T73"/>
      <c r="V73"/>
      <c r="W73"/>
    </row>
    <row r="74" spans="1:23" x14ac:dyDescent="0.2">
      <c r="A74" t="s">
        <v>0</v>
      </c>
      <c r="B74" s="13" t="s">
        <v>32</v>
      </c>
      <c r="C74" s="2" t="s">
        <v>10</v>
      </c>
      <c r="D74" s="3" t="s">
        <v>36</v>
      </c>
      <c r="E74" s="3" t="s">
        <v>7</v>
      </c>
      <c r="F74" s="3" t="s">
        <v>8</v>
      </c>
      <c r="G74" t="s">
        <v>9</v>
      </c>
      <c r="H74"/>
      <c r="M74" s="3"/>
      <c r="S74"/>
      <c r="T74"/>
      <c r="V74"/>
      <c r="W74"/>
    </row>
    <row r="75" spans="1:23" x14ac:dyDescent="0.2">
      <c r="A75" t="s">
        <v>2</v>
      </c>
      <c r="B75" s="11" t="s">
        <v>30</v>
      </c>
      <c r="C75" s="2">
        <v>1916</v>
      </c>
      <c r="D75" s="4">
        <f>C75/SUMIF($A$75:$A$93,A75,$C$75:$C$93)</f>
        <v>0.20062827225130889</v>
      </c>
      <c r="E75" s="3">
        <v>4.6731999999999996</v>
      </c>
      <c r="F75" s="3">
        <v>15.3855</v>
      </c>
      <c r="G75" s="4">
        <f t="shared" ref="G75:G94" si="6">F75/E75-1</f>
        <v>2.292283660018831</v>
      </c>
      <c r="H75"/>
      <c r="M75" s="3"/>
      <c r="S75"/>
      <c r="T75"/>
      <c r="V75"/>
      <c r="W75"/>
    </row>
    <row r="76" spans="1:23" x14ac:dyDescent="0.2">
      <c r="A76" t="s">
        <v>2</v>
      </c>
      <c r="B76" t="s">
        <v>31</v>
      </c>
      <c r="C76" s="2">
        <v>2088</v>
      </c>
      <c r="D76" s="4">
        <f t="shared" ref="D76:D94" si="7">C76/SUMIF($A$75:$A$93,A76,$C$75:$C$93)</f>
        <v>0.21863874345549739</v>
      </c>
      <c r="E76" s="3">
        <v>217.5857</v>
      </c>
      <c r="F76" s="3">
        <v>183.84989999999999</v>
      </c>
      <c r="G76" s="4">
        <f t="shared" si="6"/>
        <v>-0.15504603473481948</v>
      </c>
      <c r="H76"/>
      <c r="M76" s="3"/>
      <c r="S76"/>
      <c r="T76"/>
      <c r="V76"/>
      <c r="W76"/>
    </row>
    <row r="77" spans="1:23" x14ac:dyDescent="0.2">
      <c r="A77" t="s">
        <v>2</v>
      </c>
      <c r="B77" t="s">
        <v>33</v>
      </c>
      <c r="C77" s="2">
        <v>2384</v>
      </c>
      <c r="D77" s="4">
        <f t="shared" si="7"/>
        <v>0.24963350785340313</v>
      </c>
      <c r="E77" s="3">
        <v>19.045300000000001</v>
      </c>
      <c r="F77" s="3">
        <v>25.686499999999999</v>
      </c>
      <c r="G77" s="4">
        <f t="shared" si="6"/>
        <v>0.34870545488913263</v>
      </c>
      <c r="H77"/>
      <c r="M77" s="3"/>
      <c r="S77"/>
      <c r="T77"/>
      <c r="V77"/>
      <c r="W77"/>
    </row>
    <row r="78" spans="1:23" x14ac:dyDescent="0.2">
      <c r="A78" t="s">
        <v>2</v>
      </c>
      <c r="B78" t="s">
        <v>28</v>
      </c>
      <c r="C78" s="2">
        <v>1906</v>
      </c>
      <c r="D78" s="4">
        <f t="shared" si="7"/>
        <v>0.19958115183246072</v>
      </c>
      <c r="E78" s="3">
        <v>43.250799999999998</v>
      </c>
      <c r="F78" s="3">
        <v>43.831299999999999</v>
      </c>
      <c r="G78" s="4">
        <f t="shared" si="6"/>
        <v>1.342171705494466E-2</v>
      </c>
      <c r="H78"/>
      <c r="M78" s="3"/>
      <c r="S78"/>
      <c r="T78"/>
      <c r="V78"/>
      <c r="W78"/>
    </row>
    <row r="79" spans="1:23" x14ac:dyDescent="0.2">
      <c r="A79" t="s">
        <v>2</v>
      </c>
      <c r="B79" t="s">
        <v>29</v>
      </c>
      <c r="C79" s="2">
        <v>1256</v>
      </c>
      <c r="D79" s="4">
        <f t="shared" si="7"/>
        <v>0.13151832460732985</v>
      </c>
      <c r="E79" s="3">
        <v>77.131399999999999</v>
      </c>
      <c r="F79" s="3">
        <v>71.241500000000002</v>
      </c>
      <c r="G79" s="4">
        <f t="shared" si="6"/>
        <v>-7.6361896711326316E-2</v>
      </c>
      <c r="H79"/>
      <c r="M79" s="3"/>
      <c r="S79"/>
      <c r="T79"/>
      <c r="V79"/>
      <c r="W79"/>
    </row>
    <row r="80" spans="1:23" x14ac:dyDescent="0.2">
      <c r="A80" s="6" t="s">
        <v>1</v>
      </c>
      <c r="B80" s="6" t="s">
        <v>30</v>
      </c>
      <c r="C80" s="14">
        <v>1802</v>
      </c>
      <c r="D80" s="9">
        <f t="shared" si="7"/>
        <v>0.17632093933463797</v>
      </c>
      <c r="E80" s="8">
        <v>4.6699000000000002</v>
      </c>
      <c r="F80" s="8">
        <v>16.062000000000001</v>
      </c>
      <c r="G80" s="9">
        <f t="shared" si="6"/>
        <v>2.4394740786740616</v>
      </c>
      <c r="H80"/>
      <c r="M80" s="3"/>
      <c r="S80"/>
      <c r="T80"/>
      <c r="V80"/>
      <c r="W80"/>
    </row>
    <row r="81" spans="1:23" x14ac:dyDescent="0.2">
      <c r="A81" s="6" t="s">
        <v>1</v>
      </c>
      <c r="B81" s="6" t="s">
        <v>31</v>
      </c>
      <c r="C81" s="14">
        <v>2593</v>
      </c>
      <c r="D81" s="9">
        <f t="shared" si="7"/>
        <v>0.25371819960861058</v>
      </c>
      <c r="E81" s="8">
        <v>230.27889999999999</v>
      </c>
      <c r="F81" s="8">
        <v>191.714</v>
      </c>
      <c r="G81" s="9">
        <f t="shared" si="6"/>
        <v>-0.16747040219490361</v>
      </c>
      <c r="H81"/>
      <c r="M81" s="3"/>
      <c r="S81"/>
      <c r="T81"/>
      <c r="V81"/>
      <c r="W81"/>
    </row>
    <row r="82" spans="1:23" x14ac:dyDescent="0.2">
      <c r="A82" s="6" t="s">
        <v>1</v>
      </c>
      <c r="B82" s="6" t="s">
        <v>33</v>
      </c>
      <c r="C82" s="14">
        <v>2360</v>
      </c>
      <c r="D82" s="9">
        <f t="shared" si="7"/>
        <v>0.2309197651663405</v>
      </c>
      <c r="E82" s="8">
        <v>19.0016</v>
      </c>
      <c r="F82" s="8">
        <v>26.139199999999999</v>
      </c>
      <c r="G82" s="9">
        <f t="shared" si="6"/>
        <v>0.37563152576625125</v>
      </c>
      <c r="H82"/>
      <c r="M82" s="3"/>
      <c r="S82"/>
      <c r="T82"/>
      <c r="V82"/>
      <c r="W82"/>
    </row>
    <row r="83" spans="1:23" x14ac:dyDescent="0.2">
      <c r="A83" s="6" t="s">
        <v>1</v>
      </c>
      <c r="B83" s="6" t="s">
        <v>28</v>
      </c>
      <c r="C83" s="14">
        <v>2029</v>
      </c>
      <c r="D83" s="9">
        <f t="shared" si="7"/>
        <v>0.19853228962818004</v>
      </c>
      <c r="E83" s="8">
        <v>43.556100000000001</v>
      </c>
      <c r="F83" s="8">
        <v>45.676200000000001</v>
      </c>
      <c r="G83" s="9">
        <f t="shared" si="6"/>
        <v>4.8675156866661684E-2</v>
      </c>
      <c r="H83"/>
      <c r="M83" s="3"/>
      <c r="S83"/>
      <c r="T83"/>
      <c r="V83"/>
      <c r="W83"/>
    </row>
    <row r="84" spans="1:23" x14ac:dyDescent="0.2">
      <c r="A84" s="6" t="s">
        <v>1</v>
      </c>
      <c r="B84" s="6" t="s">
        <v>29</v>
      </c>
      <c r="C84" s="14">
        <v>1436</v>
      </c>
      <c r="D84" s="9">
        <f>C84/SUMIF($A$75:$A$93,A84,$C$75:$C$93)</f>
        <v>0.14050880626223092</v>
      </c>
      <c r="E84" s="8">
        <v>77.653899999999993</v>
      </c>
      <c r="F84" s="8">
        <v>67.700199999999995</v>
      </c>
      <c r="G84" s="9">
        <f t="shared" si="6"/>
        <v>-0.12818029744803539</v>
      </c>
      <c r="H84"/>
      <c r="M84" s="3"/>
      <c r="S84"/>
      <c r="T84"/>
      <c r="V84"/>
      <c r="W84"/>
    </row>
    <row r="85" spans="1:23" x14ac:dyDescent="0.2">
      <c r="A85" t="s">
        <v>4</v>
      </c>
      <c r="B85" s="11" t="s">
        <v>30</v>
      </c>
      <c r="C85" s="2">
        <v>16575</v>
      </c>
      <c r="D85" s="4">
        <f t="shared" si="7"/>
        <v>0.29618841693322134</v>
      </c>
      <c r="E85" s="3">
        <v>4.4322999999999997</v>
      </c>
      <c r="F85" s="3">
        <v>16.6829</v>
      </c>
      <c r="G85" s="4">
        <f t="shared" si="6"/>
        <v>2.7639374591070101</v>
      </c>
      <c r="H85"/>
      <c r="M85" s="3"/>
      <c r="S85"/>
      <c r="T85"/>
      <c r="V85"/>
      <c r="W85"/>
    </row>
    <row r="86" spans="1:23" x14ac:dyDescent="0.2">
      <c r="A86" t="s">
        <v>4</v>
      </c>
      <c r="B86" t="s">
        <v>31</v>
      </c>
      <c r="C86" s="2">
        <v>8444</v>
      </c>
      <c r="D86" s="4">
        <f t="shared" si="7"/>
        <v>0.15089079894926824</v>
      </c>
      <c r="E86" s="3">
        <v>214.8151</v>
      </c>
      <c r="F86" s="3">
        <v>217.53469999999999</v>
      </c>
      <c r="G86" s="4">
        <f t="shared" si="6"/>
        <v>1.2660190089057943E-2</v>
      </c>
      <c r="H86"/>
      <c r="M86" s="3"/>
      <c r="S86"/>
      <c r="T86"/>
      <c r="V86"/>
      <c r="W86"/>
    </row>
    <row r="87" spans="1:23" x14ac:dyDescent="0.2">
      <c r="A87" t="s">
        <v>4</v>
      </c>
      <c r="B87" t="s">
        <v>33</v>
      </c>
      <c r="C87" s="2">
        <v>15072</v>
      </c>
      <c r="D87" s="4">
        <f t="shared" si="7"/>
        <v>0.26933042654705958</v>
      </c>
      <c r="E87" s="3">
        <v>18.6235</v>
      </c>
      <c r="F87" s="3">
        <v>30.090399999999999</v>
      </c>
      <c r="G87" s="4">
        <f t="shared" si="6"/>
        <v>0.61572207157623438</v>
      </c>
      <c r="H87"/>
      <c r="M87" s="3"/>
      <c r="S87"/>
      <c r="T87"/>
      <c r="V87"/>
      <c r="W87"/>
    </row>
    <row r="88" spans="1:23" x14ac:dyDescent="0.2">
      <c r="A88" t="s">
        <v>4</v>
      </c>
      <c r="B88" t="s">
        <v>28</v>
      </c>
      <c r="C88" s="2">
        <v>9913</v>
      </c>
      <c r="D88" s="4">
        <f t="shared" si="7"/>
        <v>0.17714122335197727</v>
      </c>
      <c r="E88" s="3">
        <v>42.948500000000003</v>
      </c>
      <c r="F88" s="3">
        <v>52.5229</v>
      </c>
      <c r="G88" s="4">
        <f t="shared" si="6"/>
        <v>0.22292745963188465</v>
      </c>
      <c r="H88"/>
      <c r="M88" s="3"/>
      <c r="S88"/>
      <c r="T88"/>
      <c r="V88"/>
      <c r="W88"/>
    </row>
    <row r="89" spans="1:23" x14ac:dyDescent="0.2">
      <c r="A89" t="s">
        <v>4</v>
      </c>
      <c r="B89" t="s">
        <v>29</v>
      </c>
      <c r="C89" s="2">
        <v>5957</v>
      </c>
      <c r="D89" s="4">
        <f t="shared" si="7"/>
        <v>0.10644913421847357</v>
      </c>
      <c r="E89" s="3">
        <v>77.488100000000003</v>
      </c>
      <c r="F89" s="3">
        <v>85.524900000000002</v>
      </c>
      <c r="G89" s="4">
        <f t="shared" si="6"/>
        <v>0.10371657067343243</v>
      </c>
      <c r="H89"/>
      <c r="M89" s="3"/>
      <c r="S89"/>
      <c r="T89"/>
      <c r="V89"/>
      <c r="W89"/>
    </row>
    <row r="90" spans="1:23" x14ac:dyDescent="0.2">
      <c r="A90" s="6" t="s">
        <v>3</v>
      </c>
      <c r="B90" s="6" t="s">
        <v>30</v>
      </c>
      <c r="C90" s="14">
        <v>9013</v>
      </c>
      <c r="D90" s="9">
        <f t="shared" si="7"/>
        <v>0.18183102001291154</v>
      </c>
      <c r="E90" s="8">
        <v>4.9221000000000004</v>
      </c>
      <c r="F90" s="8">
        <v>14.6876</v>
      </c>
      <c r="G90" s="9">
        <f t="shared" si="6"/>
        <v>1.984010889660917</v>
      </c>
      <c r="H90"/>
      <c r="M90" s="3"/>
      <c r="S90"/>
      <c r="T90"/>
      <c r="V90"/>
      <c r="W90"/>
    </row>
    <row r="91" spans="1:23" x14ac:dyDescent="0.2">
      <c r="A91" s="6" t="s">
        <v>3</v>
      </c>
      <c r="B91" s="6" t="s">
        <v>31</v>
      </c>
      <c r="C91" s="14">
        <v>14960</v>
      </c>
      <c r="D91" s="9">
        <f t="shared" si="7"/>
        <v>0.30180761781794707</v>
      </c>
      <c r="E91" s="8">
        <v>231.3578</v>
      </c>
      <c r="F91" s="8">
        <v>237.3314</v>
      </c>
      <c r="G91" s="9">
        <f t="shared" si="6"/>
        <v>2.5819747594418629E-2</v>
      </c>
      <c r="H91"/>
      <c r="M91" s="3"/>
      <c r="S91"/>
      <c r="T91"/>
      <c r="V91"/>
      <c r="W91"/>
    </row>
    <row r="92" spans="1:23" x14ac:dyDescent="0.2">
      <c r="A92" s="6" t="s">
        <v>3</v>
      </c>
      <c r="B92" s="6" t="s">
        <v>33</v>
      </c>
      <c r="C92" s="14">
        <v>13557</v>
      </c>
      <c r="D92" s="9">
        <f t="shared" si="7"/>
        <v>0.27350306649451261</v>
      </c>
      <c r="E92" s="8">
        <v>19.2807</v>
      </c>
      <c r="F92" s="8">
        <v>29.276299999999999</v>
      </c>
      <c r="G92" s="9">
        <f t="shared" si="6"/>
        <v>0.51842516091220747</v>
      </c>
      <c r="H92"/>
      <c r="M92" s="3"/>
      <c r="S92"/>
      <c r="T92"/>
      <c r="V92"/>
      <c r="W92"/>
    </row>
    <row r="93" spans="1:23" x14ac:dyDescent="0.2">
      <c r="A93" s="6" t="s">
        <v>3</v>
      </c>
      <c r="B93" s="6" t="s">
        <v>28</v>
      </c>
      <c r="C93" s="14">
        <v>12038</v>
      </c>
      <c r="D93" s="9">
        <f t="shared" si="7"/>
        <v>0.2428582956746288</v>
      </c>
      <c r="E93" s="8">
        <v>43.721400000000003</v>
      </c>
      <c r="F93" s="8">
        <v>52.229300000000002</v>
      </c>
      <c r="G93" s="9">
        <f t="shared" si="6"/>
        <v>0.19459349426139139</v>
      </c>
      <c r="H93"/>
      <c r="M93" s="3"/>
      <c r="S93"/>
      <c r="T93"/>
      <c r="V93"/>
      <c r="W93"/>
    </row>
    <row r="94" spans="1:23" x14ac:dyDescent="0.2">
      <c r="A94" s="6" t="s">
        <v>3</v>
      </c>
      <c r="B94" s="6" t="s">
        <v>29</v>
      </c>
      <c r="C94" s="14">
        <v>8614</v>
      </c>
      <c r="D94" s="9">
        <f t="shared" si="7"/>
        <v>0.17378147191736604</v>
      </c>
      <c r="E94" s="8">
        <v>77.853700000000003</v>
      </c>
      <c r="F94" s="8">
        <v>83.997</v>
      </c>
      <c r="G94" s="9">
        <f t="shared" si="6"/>
        <v>7.8908259979936668E-2</v>
      </c>
      <c r="H94"/>
      <c r="M94" s="3"/>
      <c r="S94"/>
      <c r="T94"/>
      <c r="V94"/>
      <c r="W94"/>
    </row>
  </sheetData>
  <autoFilter ref="J9:P25" xr:uid="{A2BA02E7-CD80-3C44-A0F1-E4EB1F396D0C}"/>
  <sortState xmlns:xlrd2="http://schemas.microsoft.com/office/spreadsheetml/2017/richdata2" ref="K10:Q25">
    <sortCondition ref="K10:K25"/>
    <sortCondition ref="L10:L25"/>
  </sortState>
  <mergeCells count="6">
    <mergeCell ref="E27:G27"/>
    <mergeCell ref="D8:F8"/>
    <mergeCell ref="D52:F52"/>
    <mergeCell ref="E73:G73"/>
    <mergeCell ref="N8:P8"/>
    <mergeCell ref="N28:P28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BEF8-08EA-0045-8585-5EF7A9233C6F}">
  <dimension ref="A1"/>
  <sheetViews>
    <sheetView workbookViewId="0"/>
  </sheetViews>
  <sheetFormatPr baseColWidth="10" defaultRowHeight="16" x14ac:dyDescent="0.2"/>
  <sheetData>
    <row r="1" spans="1:1" ht="19" x14ac:dyDescent="0.25">
      <c r="A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potential churn</vt:lpstr>
      <vt:lpstr>churn by buckets</vt:lpstr>
      <vt:lpstr>transfers</vt:lpstr>
      <vt:lpstr>engagement by quartile&amp;buckets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Deng</dc:creator>
  <cp:lastModifiedBy>Han Deng</cp:lastModifiedBy>
  <dcterms:created xsi:type="dcterms:W3CDTF">2021-05-26T14:21:01Z</dcterms:created>
  <dcterms:modified xsi:type="dcterms:W3CDTF">2021-08-23T15:29:20Z</dcterms:modified>
</cp:coreProperties>
</file>