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ertdennis/Desktop/dabc_2024/homework/ds_module_1_excel/Starter_Code/"/>
    </mc:Choice>
  </mc:AlternateContent>
  <xr:revisionPtr revIDLastSave="0" documentId="8_{4456EB63-87D6-5B4B-81D4-DA357491239C}" xr6:coauthVersionLast="47" xr6:coauthVersionMax="47" xr10:uidLastSave="{00000000-0000-0000-0000-000000000000}"/>
  <bookViews>
    <workbookView xWindow="22980" yWindow="2500" windowWidth="24640" windowHeight="17300" activeTab="4" xr2:uid="{00000000-000D-0000-FFFF-FFFF00000000}"/>
  </bookViews>
  <sheets>
    <sheet name="Sheet1" sheetId="2" r:id="rId1"/>
    <sheet name="Sheet2" sheetId="3" r:id="rId2"/>
    <sheet name="Sheet4" sheetId="6" r:id="rId3"/>
    <sheet name="Sheet3" sheetId="7" r:id="rId4"/>
    <sheet name="Statistical Analysis" sheetId="8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Analysis'!$A$1:$E$1001</definedName>
  </definedNames>
  <calcPr calcId="191029"/>
  <pivotCaches>
    <pivotCache cacheId="16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L2" i="8"/>
  <c r="I7" i="8"/>
  <c r="I6" i="8"/>
  <c r="I5" i="8"/>
  <c r="I4" i="8"/>
  <c r="I3" i="8"/>
  <c r="I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G4" i="7" s="1"/>
  <c r="D3" i="7"/>
  <c r="C3" i="7"/>
  <c r="B13" i="7"/>
  <c r="F13" i="7" s="1"/>
  <c r="B12" i="7"/>
  <c r="F12" i="7" s="1"/>
  <c r="B11" i="7"/>
  <c r="B10" i="7"/>
  <c r="B9" i="7"/>
  <c r="F9" i="7" s="1"/>
  <c r="B8" i="7"/>
  <c r="B7" i="7"/>
  <c r="F7" i="7" s="1"/>
  <c r="B6" i="7"/>
  <c r="F6" i="7" s="1"/>
  <c r="B5" i="7"/>
  <c r="B4" i="7"/>
  <c r="B3" i="7"/>
  <c r="B2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8" i="7" l="1"/>
  <c r="H5" i="7"/>
  <c r="H10" i="7"/>
  <c r="F11" i="7"/>
  <c r="F3" i="7"/>
  <c r="G9" i="7"/>
  <c r="H4" i="7"/>
  <c r="H9" i="7"/>
  <c r="G5" i="7"/>
  <c r="G10" i="7"/>
  <c r="F10" i="7"/>
  <c r="G6" i="7"/>
  <c r="G11" i="7"/>
  <c r="H6" i="7"/>
  <c r="H11" i="7"/>
  <c r="E2" i="7"/>
  <c r="G7" i="7"/>
  <c r="G12" i="7"/>
  <c r="H7" i="7"/>
  <c r="H12" i="7"/>
  <c r="F4" i="7"/>
  <c r="G3" i="7"/>
  <c r="G8" i="7"/>
  <c r="G13" i="7"/>
  <c r="F5" i="7"/>
  <c r="H3" i="7"/>
  <c r="H8" i="7"/>
  <c r="H13" i="7"/>
  <c r="E13" i="7"/>
  <c r="E12" i="7"/>
  <c r="H2" i="7"/>
  <c r="E11" i="7"/>
  <c r="E10" i="7"/>
  <c r="E9" i="7"/>
  <c r="E8" i="7"/>
  <c r="E3" i="7"/>
  <c r="E7" i="7"/>
  <c r="E6" i="7"/>
  <c r="E5" i="7"/>
  <c r="E4" i="7"/>
  <c r="F2" i="7"/>
  <c r="G2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<sst xmlns="http://schemas.openxmlformats.org/spreadsheetml/2006/main" count="7068" uniqueCount="2116">
  <si>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</si>
  <si>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</si>
  <si>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</si>
  <si>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</si>
  <si>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</si>
  <si>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</si>
  <si>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</si>
  <si>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</si>
  <si>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</si>
  <si>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</si>
  <si>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</si>
  <si>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</si>
  <si>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</si>
  <si>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</si>
  <si>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</si>
  <si>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</si>
  <si>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</si>
  <si>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</si>
  <si>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</si>
  <si>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</si>
  <si>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</si>
  <si>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</si>
  <si>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</si>
  <si>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</si>
  <si>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</si>
  <si>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</si>
  <si>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</si>
  <si>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</si>
  <si>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</si>
  <si>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</si>
  <si>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</si>
  <si>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</si>
  <si>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</si>
  <si>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</si>
  <si>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</si>
  <si>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</si>
  <si>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</si>
  <si>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</si>
  <si>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</si>
  <si>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</si>
  <si>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</si>
  <si>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</si>
  <si>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</si>
  <si>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</si>
  <si>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</si>
  <si>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</si>
  <si>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</si>
  <si>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</si>
  <si>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</si>
  <si>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</si>
  <si>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</si>
  <si>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</si>
  <si>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</si>
  <si>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</si>
  <si>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</si>
  <si>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</si>
  <si>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</si>
  <si>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</si>
  <si>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</si>
  <si>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</si>
  <si>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</si>
  <si>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</si>
  <si>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</si>
  <si>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</si>
  <si>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</si>
  <si>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</si>
  <si>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</si>
  <si>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</si>
  <si>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</si>
  <si>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</si>
  <si>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</si>
  <si>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</si>
  <si>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</si>
  <si>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</si>
  <si>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</si>
  <si>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</si>
  <si>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</si>
  <si>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</si>
  <si>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</si>
  <si>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</si>
  <si>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</si>
  <si>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</si>
  <si>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</si>
  <si>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</si>
  <si>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</si>
  <si>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</si>
  <si>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</si>
  <si>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</si>
  <si>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</si>
  <si>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</si>
  <si>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</si>
  <si>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</si>
  <si>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</si>
  <si>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</si>
  <si>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</si>
  <si>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</si>
  <si>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</si>
  <si>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</si>
  <si>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</si>
  <si>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</si>
  <si>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</si>
  <si>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</si>
  <si>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</si>
  <si>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</si>
  <si>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</si>
  <si>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</si>
  <si>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</si>
  <si>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</si>
  <si>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</si>
  <si>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</si>
  <si>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</si>
  <si>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</si>
  <si>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</si>
  <si>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</si>
  <si>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</si>
  <si>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</si>
  <si>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</si>
  <si>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</si>
  <si>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</si>
  <si>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</si>
  <si>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</si>
  <si>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</si>
  <si>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</si>
  <si>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</si>
  <si>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</si>
  <si>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</si>
  <si>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</si>
  <si>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</si>
  <si>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</si>
  <si>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</si>
  <si>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</si>
  <si>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</si>
  <si>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</si>
  <si>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</si>
  <si>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</si>
  <si>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</si>
  <si>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</si>
  <si>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</si>
  <si>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</si>
  <si>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</si>
  <si>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</si>
  <si>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</si>
  <si>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</si>
  <si>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</si>
  <si>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</si>
  <si>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</si>
  <si>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</si>
  <si>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</si>
  <si>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</si>
  <si>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</si>
  <si>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</si>
  <si>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</si>
  <si>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</si>
  <si>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</si>
  <si>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</si>
  <si>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</si>
  <si>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</si>
  <si>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</si>
  <si>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</si>
  <si>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</si>
  <si>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</si>
  <si>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</si>
  <si>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</si>
  <si>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</si>
  <si>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</si>
  <si>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</si>
  <si>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</si>
  <si>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</si>
  <si>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</si>
  <si>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</si>
  <si>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</si>
  <si>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</si>
  <si>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</si>
  <si>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</si>
  <si>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</si>
  <si>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</si>
  <si>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</si>
  <si>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</si>
  <si>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</si>
  <si>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</si>
  <si>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</si>
  <si>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</si>
  <si>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</si>
  <si>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</si>
  <si>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</si>
  <si>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</si>
  <si>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</si>
  <si>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</si>
  <si>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</si>
  <si>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</si>
  <si>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</si>
  <si>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</si>
  <si>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</si>
  <si>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</si>
  <si>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</si>
  <si>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</si>
  <si>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</si>
  <si>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</si>
  <si>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</si>
  <si>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</si>
  <si>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</si>
  <si>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</si>
  <si>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</si>
  <si>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</si>
  <si>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</si>
  <si>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</si>
  <si>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</si>
  <si>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</si>
  <si>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</si>
  <si>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</si>
  <si>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</si>
  <si>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</si>
  <si>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</si>
  <si>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</si>
  <si>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</si>
  <si>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</si>
  <si>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</si>
  <si>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</si>
  <si>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</si>
  <si>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</si>
  <si>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</si>
  <si>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</si>
  <si>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</si>
  <si>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</si>
  <si>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</si>
  <si>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</si>
  <si>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</si>
  <si>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</si>
  <si>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</si>
  <si>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</si>
  <si>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</si>
  <si>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</si>
  <si>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</si>
  <si>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</si>
  <si>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</si>
  <si>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</si>
  <si>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</si>
  <si>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</si>
  <si>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</si>
  <si>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</si>
  <si>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</si>
  <si>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</si>
  <si>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</si>
  <si>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</si>
  <si>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</si>
  <si>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</si>
  <si>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</si>
  <si>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</si>
  <si>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</si>
  <si>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</si>
  <si>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</si>
  <si>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</si>
  <si>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</si>
  <si>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</si>
  <si>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</si>
  <si>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</si>
  <si>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</si>
  <si>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</si>
  <si>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</si>
  <si>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</si>
  <si>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</si>
  <si>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</si>
  <si>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</si>
  <si>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</si>
  <si>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</si>
  <si>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</si>
  <si>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</si>
  <si>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</si>
  <si>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</si>
  <si>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</si>
  <si>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</si>
  <si>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</si>
  <si>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</si>
  <si>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</si>
  <si>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</si>
  <si>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</si>
  <si>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</si>
  <si>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</si>
  <si>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</si>
  <si>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</si>
  <si>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</si>
  <si>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</si>
  <si>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</si>
  <si>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</si>
  <si>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</si>
  <si>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</si>
  <si>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</si>
  <si>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</si>
  <si>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</si>
  <si>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</si>
  <si>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</si>
  <si>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</si>
  <si>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</si>
  <si>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</si>
  <si>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</si>
  <si>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</si>
  <si>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</si>
  <si>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</si>
  <si>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</si>
  <si>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</si>
  <si>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</si>
  <si>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</si>
  <si>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</si>
  <si>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</si>
  <si>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</si>
  <si>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</si>
  <si>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</si>
  <si>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</si>
  <si>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</si>
  <si>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</si>
  <si>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</si>
  <si>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</si>
  <si>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</si>
  <si>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</si>
  <si>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</si>
  <si>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</si>
  <si>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</si>
  <si>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</si>
  <si>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</si>
  <si>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</si>
  <si>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</si>
  <si>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</si>
  <si>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</si>
  <si>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</si>
  <si>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</si>
  <si>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</si>
  <si>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</si>
  <si>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</si>
  <si>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</si>
  <si>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</si>
  <si>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</si>
  <si>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</si>
  <si>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</si>
  <si>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</si>
  <si>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</si>
  <si>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</si>
  <si>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</si>
  <si>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</si>
  <si>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</si>
  <si>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</si>
  <si>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</si>
  <si>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</si>
  <si>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</si>
  <si>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</si>
  <si>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</si>
  <si>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</si>
  <si>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</si>
  <si>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</si>
  <si>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</si>
  <si>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</si>
  <si>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</si>
  <si>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</si>
  <si>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</si>
  <si>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</si>
  <si>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</si>
  <si>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</si>
  <si>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</si>
  <si>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</si>
  <si>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</si>
  <si>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</si>
  <si>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</si>
  <si>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</si>
  <si>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</si>
  <si>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</si>
  <si>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</si>
  <si>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</si>
  <si>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</si>
  <si>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</si>
  <si>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</si>
  <si>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</si>
  <si>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</si>
  <si>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</si>
  <si>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</si>
  <si>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</si>
  <si>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</si>
  <si>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</si>
  <si>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</si>
  <si>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</si>
  <si>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</si>
  <si>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</si>
  <si>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</si>
  <si>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</si>
  <si>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</si>
  <si>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</si>
  <si>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</si>
  <si>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</si>
  <si>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</si>
  <si>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</si>
  <si>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</si>
  <si>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</si>
  <si>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</si>
  <si>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</si>
  <si>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</si>
  <si>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</si>
  <si>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</si>
  <si>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</si>
  <si>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</si>
  <si>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</si>
  <si>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</si>
  <si>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</si>
  <si>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</si>
  <si>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</si>
  <si>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</si>
  <si>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</si>
  <si>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</si>
  <si>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</si>
  <si>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</si>
  <si>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</si>
  <si>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</si>
  <si>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</si>
  <si>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</si>
  <si>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</si>
  <si>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</si>
  <si>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</si>
  <si>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</si>
  <si>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</si>
  <si>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</si>
  <si>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</si>
  <si>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</si>
  <si>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</si>
  <si>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</si>
  <si>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</si>
  <si>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</si>
  <si>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</si>
  <si>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</si>
  <si>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</si>
  <si>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</si>
  <si>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</si>
  <si>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</si>
  <si>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</si>
  <si>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</si>
  <si>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</si>
  <si>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</si>
  <si>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</si>
  <si>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</si>
  <si>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</si>
  <si>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</si>
  <si>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</si>
  <si>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</si>
  <si>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</si>
  <si>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</si>
  <si>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</si>
  <si>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</si>
  <si>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</si>
  <si>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</si>
  <si>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</si>
  <si>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</si>
  <si>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</si>
  <si>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</si>
  <si>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</si>
  <si>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</si>
  <si>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</si>
  <si>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</si>
  <si>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</si>
  <si>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</si>
  <si>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</si>
  <si>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</si>
  <si>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</si>
  <si>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</si>
  <si>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</si>
  <si>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</si>
  <si>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</si>
  <si>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</si>
  <si>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</si>
  <si>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</si>
  <si>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</si>
  <si>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</si>
  <si>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</si>
  <si>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</si>
  <si>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</si>
  <si>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</si>
  <si>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</si>
  <si>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</si>
  <si>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</si>
  <si>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</si>
  <si>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</si>
  <si>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</si>
  <si>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</si>
  <si>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</si>
  <si>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</si>
  <si>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</si>
  <si>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</si>
  <si>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</si>
  <si>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</si>
  <si>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</si>
  <si>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</si>
  <si>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</si>
  <si>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</si>
  <si>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</si>
  <si>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</si>
  <si>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</si>
  <si>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</si>
  <si>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</si>
  <si>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</si>
  <si>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</si>
  <si>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</si>
  <si>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</si>
  <si>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</si>
  <si>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</si>
  <si>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</si>
  <si>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</si>
  <si>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</si>
  <si>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</si>
  <si>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</si>
  <si>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</si>
  <si>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</si>
  <si>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</si>
  <si>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</si>
  <si>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</si>
  <si>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</si>
  <si>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</si>
  <si>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</si>
  <si>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</si>
  <si>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</si>
  <si>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</si>
  <si>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</si>
  <si>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</si>
  <si>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</si>
  <si>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</si>
  <si>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</si>
  <si>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</si>
  <si>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</si>
  <si>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</si>
  <si>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</si>
  <si>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</si>
  <si>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</si>
  <si>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</si>
  <si>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</si>
  <si>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</si>
  <si>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</si>
  <si>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</si>
  <si>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</si>
  <si>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</si>
  <si>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</si>
  <si>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</si>
  <si>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</si>
  <si>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</si>
  <si>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</si>
  <si>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</si>
  <si>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</si>
  <si>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</si>
  <si>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</si>
  <si>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</si>
  <si>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</si>
  <si>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</si>
  <si>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</si>
  <si>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</si>
  <si>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</si>
  <si>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</si>
  <si>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</si>
  <si>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</si>
  <si>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</si>
  <si>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</si>
  <si>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</si>
  <si>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</si>
  <si>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</si>
  <si>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</si>
  <si>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</si>
  <si>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</si>
  <si>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</si>
  <si>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</si>
  <si>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</si>
  <si>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</si>
  <si>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</si>
  <si>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</si>
  <si>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</si>
  <si>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</si>
  <si>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</si>
  <si>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</si>
  <si>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</si>
  <si>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</si>
  <si>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</si>
  <si>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</si>
  <si>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</si>
  <si>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</si>
  <si>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</si>
  <si>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</si>
  <si>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</si>
  <si>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</si>
  <si>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</si>
  <si>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</si>
  <si>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</si>
  <si>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</si>
  <si>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</si>
  <si>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</si>
  <si>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</si>
  <si>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</si>
  <si>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</si>
  <si>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</si>
  <si>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</si>
  <si>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</si>
  <si>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</si>
  <si>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</si>
  <si>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</si>
  <si>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</si>
  <si>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</si>
  <si>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</si>
  <si>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</si>
  <si>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</si>
  <si>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</si>
  <si>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</si>
  <si>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</si>
  <si>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</si>
  <si>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</si>
  <si>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</si>
  <si>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</si>
  <si>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</si>
  <si>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</si>
  <si>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</si>
  <si>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</si>
  <si>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</si>
  <si>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</si>
  <si>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</si>
  <si>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</si>
  <si>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</si>
  <si>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</si>
  <si>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</si>
  <si>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</si>
  <si>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</si>
  <si>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</si>
  <si>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</si>
  <si>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</si>
  <si>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</si>
  <si>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</si>
  <si>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</si>
  <si>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</si>
  <si>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</si>
  <si>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</si>
  <si>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</si>
  <si>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</si>
  <si>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</si>
  <si>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</si>
  <si>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</si>
  <si>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</si>
  <si>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</si>
  <si>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</si>
  <si>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</si>
  <si>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</si>
  <si>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</si>
  <si>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</si>
  <si>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</si>
  <si>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</si>
  <si>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</si>
  <si>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</si>
  <si>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</si>
  <si>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</si>
  <si>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</si>
  <si>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</si>
  <si>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</si>
  <si>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</si>
  <si>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</si>
  <si>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</si>
  <si>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</si>
  <si>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</si>
  <si>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</si>
  <si>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</si>
  <si>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</si>
  <si>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</si>
  <si>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</si>
  <si>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</si>
  <si>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</si>
  <si>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</si>
  <si>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</si>
  <si>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</si>
  <si>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</si>
  <si>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</si>
  <si>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</si>
  <si>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</si>
  <si>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</si>
  <si>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</si>
  <si>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</si>
  <si>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</si>
  <si>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</si>
  <si>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</si>
  <si>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</si>
  <si>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</si>
  <si>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</si>
  <si>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</si>
  <si>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</si>
  <si>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</si>
  <si>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</si>
  <si>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</si>
  <si>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</si>
  <si>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</si>
  <si>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</si>
  <si>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</si>
  <si>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</si>
  <si>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</si>
  <si>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</si>
  <si>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</si>
  <si>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</si>
  <si>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</si>
  <si>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</si>
  <si>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</si>
  <si>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</si>
  <si>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</si>
  <si>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</si>
  <si>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</si>
  <si>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</si>
  <si>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</si>
  <si>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</si>
  <si>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</si>
  <si>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</si>
  <si>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</si>
  <si>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</si>
  <si>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</si>
  <si>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</si>
  <si>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</si>
  <si>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</si>
  <si>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</si>
  <si>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</si>
  <si>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</si>
  <si>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</si>
  <si>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</si>
  <si>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</si>
  <si>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</si>
  <si>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</si>
  <si>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</si>
  <si>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</si>
  <si>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</si>
  <si>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</si>
  <si>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</si>
  <si>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</si>
  <si>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</si>
  <si>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</si>
  <si>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</si>
  <si>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</si>
  <si>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</si>
  <si>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</si>
  <si>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</si>
  <si>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</si>
  <si>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</si>
  <si>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</si>
  <si>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</si>
  <si>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</si>
  <si>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</si>
  <si>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</si>
  <si>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</si>
  <si>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</si>
  <si>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</si>
  <si>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</si>
  <si>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</si>
  <si>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</si>
  <si>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</si>
  <si>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</si>
  <si>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</si>
  <si>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</si>
  <si>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</si>
  <si>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</si>
  <si>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</si>
  <si>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</si>
  <si>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</si>
  <si>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</si>
  <si>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</si>
  <si>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</si>
  <si>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</si>
  <si>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</si>
  <si>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</si>
  <si>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</si>
  <si>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</si>
  <si>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</si>
  <si>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</si>
  <si>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</si>
  <si>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</si>
  <si>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</si>
  <si>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</si>
  <si>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</si>
  <si>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</si>
  <si>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</si>
  <si>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</si>
  <si>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</si>
  <si>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</si>
  <si>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</si>
  <si>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</si>
  <si>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</si>
  <si>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</si>
  <si>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</si>
  <si>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</si>
  <si>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</si>
  <si>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</si>
  <si>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</si>
  <si>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</si>
  <si>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</si>
  <si>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</si>
  <si>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</si>
  <si>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</si>
  <si>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</si>
  <si>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</si>
  <si>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</si>
  <si>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</si>
  <si>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</si>
  <si>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</si>
  <si>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</si>
  <si>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</si>
  <si>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</si>
  <si>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</si>
  <si>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</si>
  <si>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</si>
  <si>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</si>
  <si>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</si>
  <si>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</si>
  <si>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</si>
  <si>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</si>
  <si>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</si>
  <si>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</si>
  <si>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</si>
  <si>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</si>
  <si>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</si>
  <si>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</si>
  <si>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</si>
  <si>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</si>
  <si>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</si>
  <si>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</si>
  <si>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</si>
  <si>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</si>
  <si>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</si>
  <si>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</si>
  <si>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</si>
  <si>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</si>
  <si>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</si>
  <si>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</si>
  <si>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</si>
  <si>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</si>
  <si>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</si>
  <si>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</si>
  <si>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</si>
  <si>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</si>
  <si>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</si>
  <si>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</si>
  <si>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</si>
  <si>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</si>
  <si>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</si>
  <si>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</si>
  <si>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</si>
  <si>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</si>
  <si>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</si>
  <si>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</si>
  <si>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</si>
  <si>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</si>
  <si>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</si>
  <si>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</si>
  <si>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</si>
  <si>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</si>
  <si>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</si>
  <si>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</si>
  <si>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</si>
  <si>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</si>
  <si>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</si>
  <si>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</si>
  <si>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</si>
  <si>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</si>
  <si>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</si>
  <si>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</si>
  <si>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</si>
  <si>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</si>
  <si>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</si>
  <si>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</si>
  <si>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</si>
  <si>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</si>
  <si>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</si>
  <si>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</si>
  <si>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</si>
  <si>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</si>
  <si>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</si>
  <si>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</si>
  <si>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</si>
  <si>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</si>
  <si>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</si>
  <si>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</si>
  <si>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</si>
  <si>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</si>
  <si>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</si>
  <si>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</si>
  <si>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</si>
  <si>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</si>
  <si>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</si>
  <si>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</si>
  <si>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</si>
  <si>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</si>
  <si>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</si>
  <si>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</si>
  <si>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</si>
  <si>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</si>
  <si>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</si>
  <si>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</si>
  <si>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</si>
  <si>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</si>
  <si>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</si>
  <si>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</si>
  <si>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</si>
  <si>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</si>
  <si>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</si>
  <si>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</si>
  <si>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</si>
  <si>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</si>
  <si>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</si>
  <si>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</si>
  <si>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</si>
  <si>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</si>
  <si>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</si>
  <si>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</si>
  <si>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</si>
  <si>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</si>
  <si>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</si>
  <si>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</si>
  <si>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</si>
  <si>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</si>
  <si>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</si>
  <si>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</si>
  <si>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</si>
  <si>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</si>
  <si>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</si>
  <si>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</si>
  <si>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</si>
  <si>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</si>
  <si>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</si>
  <si>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</si>
  <si>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</si>
  <si>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</si>
  <si>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</si>
  <si>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</si>
  <si>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</si>
  <si>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</si>
  <si>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</si>
  <si>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</si>
  <si>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</si>
  <si>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</si>
  <si>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</si>
  <si>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</si>
  <si>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</si>
  <si>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</si>
  <si>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</si>
  <si>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</si>
  <si>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</si>
  <si>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</si>
  <si>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</si>
  <si>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</si>
  <si>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</si>
  <si>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</si>
  <si>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</si>
  <si>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</si>
  <si>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</si>
  <si>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</si>
  <si>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</si>
  <si>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</si>
  <si>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</si>
  <si>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</si>
  <si>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</si>
  <si>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</si>
  <si>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</si>
  <si>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</si>
  <si>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</si>
  <si>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</si>
  <si>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</si>
  <si>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</si>
  <si>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</si>
  <si>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</si>
  <si>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</si>
  <si>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</si>
  <si>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</si>
  <si>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</si>
  <si>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</si>
  <si>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</si>
  <si>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</si>
  <si>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</si>
  <si>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</si>
  <si>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</si>
  <si>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</si>
  <si>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</si>
  <si>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</si>
  <si>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</si>
  <si>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</si>
  <si>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</si>
  <si>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</si>
  <si>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</si>
  <si>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</si>
  <si>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</si>
  <si>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</si>
  <si>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</si>
  <si>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</si>
  <si>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</si>
  <si>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</si>
  <si>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</si>
  <si>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</si>
  <si>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</si>
  <si>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</si>
  <si>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</si>
  <si>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</si>
  <si>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</si>
  <si>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</si>
  <si>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</si>
  <si>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</si>
  <si>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</si>
  <si>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</si>
  <si>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</si>
  <si>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</si>
  <si>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</si>
  <si>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</si>
  <si>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</si>
  <si>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</si>
  <si>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</si>
  <si>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</si>
  <si>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</si>
  <si>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</si>
  <si>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</si>
  <si>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</si>
  <si>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</si>
  <si>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</si>
  <si>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</si>
  <si>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</si>
  <si>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</si>
  <si>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</si>
  <si>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</si>
  <si>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</si>
  <si>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</si>
  <si>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</si>
  <si>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</si>
  <si>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</si>
  <si>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</si>
  <si>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</si>
  <si>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</si>
  <si>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</si>
  <si>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</si>
  <si>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</si>
  <si>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</si>
  <si>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</si>
  <si>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</si>
  <si>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</si>
  <si>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</si>
  <si>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</si>
  <si>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</si>
  <si>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</si>
  <si>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</si>
  <si>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</si>
  <si>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</si>
  <si>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</si>
  <si>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</si>
  <si>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</si>
  <si>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</si>
  <si>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</si>
  <si>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</si>
  <si>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</si>
  <si>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</si>
  <si>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</si>
  <si>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</si>
  <si>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</si>
  <si>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</si>
  <si>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</si>
  <si>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</si>
  <si>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</si>
  <si>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</si>
  <si>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</si>
  <si>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</si>
  <si>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</si>
  <si>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</si>
  <si>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</si>
  <si>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</si>
  <si>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</si>
  <si>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</si>
  <si>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</si>
  <si>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</si>
  <si>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</si>
  <si>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</si>
  <si>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</si>
  <si>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</si>
  <si>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</si>
  <si>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</si>
  <si>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</si>
  <si>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</si>
  <si>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</si>
  <si>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</si>
  <si>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</si>
  <si>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</si>
  <si>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</si>
  <si>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</si>
  <si>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</si>
  <si>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</si>
  <si>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</si>
  <si>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</si>
  <si>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</si>
  <si>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</si>
  <si>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</si>
  <si>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</si>
  <si>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</si>
  <si>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</si>
  <si>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</si>
  <si>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</si>
  <si>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</si>
  <si>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</si>
  <si>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</si>
  <si>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</si>
  <si>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</si>
  <si>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</si>
  <si>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</si>
  <si>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</si>
  <si>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</si>
  <si>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</si>
  <si>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</si>
  <si>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</si>
  <si>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</si>
  <si>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</si>
  <si>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</si>
  <si>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</si>
  <si>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</si>
  <si>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</si>
  <si>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</si>
  <si>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</si>
  <si>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</si>
  <si>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</si>
  <si>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</si>
  <si>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</si>
  <si>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</si>
  <si>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</si>
  <si>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</si>
  <si>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</si>
  <si>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</si>
  <si>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</si>
  <si>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</si>
  <si>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</si>
  <si>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</si>
  <si>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</si>
  <si>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</si>
  <si>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</si>
  <si>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</si>
  <si>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</si>
  <si>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</si>
  <si>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</si>
  <si>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</si>
  <si>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</si>
  <si>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</si>
  <si>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</si>
  <si>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</si>
  <si>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</si>
  <si>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</si>
  <si>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</si>
  <si>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</si>
  <si>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</si>
  <si>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</si>
  <si>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</si>
  <si>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</si>
  <si>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</si>
  <si>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</si>
  <si>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</si>
  <si>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</si>
  <si>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</si>
  <si>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</si>
  <si>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</si>
  <si>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</si>
  <si>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</si>
  <si>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</si>
  <si>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</si>
  <si>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</si>
  <si>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</si>
  <si>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</si>
  <si>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</si>
  <si>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</si>
  <si>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</si>
  <si>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</si>
  <si>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</si>
  <si>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</si>
  <si>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</si>
  <si>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</si>
  <si>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</si>
  <si>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</si>
  <si>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</si>
  <si>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</si>
  <si>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</si>
  <si>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</si>
  <si>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</si>
  <si>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</si>
  <si>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</si>
  <si>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</si>
  <si>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</si>
  <si>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</si>
  <si>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</si>
  <si>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</si>
  <si>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</si>
  <si>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</si>
  <si>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</si>
  <si>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</si>
  <si>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</si>
  <si>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</si>
  <si>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</si>
  <si>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</si>
  <si>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</si>
  <si>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</si>
  <si>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</si>
  <si>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</si>
  <si>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</si>
  <si>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</si>
  <si>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</si>
  <si>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</si>
  <si>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</si>
  <si>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</si>
  <si>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</si>
  <si>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</si>
  <si>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</si>
  <si>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</si>
  <si>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</si>
  <si>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</si>
  <si>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</si>
  <si>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</si>
  <si>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</si>
  <si>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</si>
  <si>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</si>
  <si>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</si>
  <si>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</si>
  <si>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</si>
  <si>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</si>
  <si>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</si>
  <si>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</si>
  <si>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</si>
  <si>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</si>
  <si>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</si>
  <si>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</si>
  <si>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</si>
  <si>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</si>
  <si>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</si>
  <si>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</si>
  <si>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</si>
  <si>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</si>
  <si>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</si>
  <si>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</si>
  <si>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</si>
  <si>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</si>
  <si>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</si>
  <si>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</si>
  <si>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</si>
  <si>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</si>
  <si>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</si>
  <si>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</si>
  <si>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</si>
  <si>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</si>
  <si>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</si>
  <si>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</si>
  <si>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</si>
  <si>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</si>
  <si>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</si>
  <si>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</si>
  <si>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</si>
  <si>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</si>
  <si>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</si>
  <si>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</si>
  <si>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</si>
  <si>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</si>
  <si>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</si>
  <si>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</si>
  <si>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</si>
  <si>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</si>
  <si>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</si>
  <si>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</si>
  <si>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</si>
  <si>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</si>
  <si>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</si>
  <si>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</si>
  <si>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</si>
  <si>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</si>
  <si>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</si>
  <si>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</si>
  <si>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</si>
  <si>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</si>
  <si>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</si>
  <si>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</si>
  <si>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</si>
  <si>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</si>
  <si>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</si>
  <si>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</si>
  <si>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</si>
  <si>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</si>
  <si>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</si>
  <si>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</si>
  <si>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</si>
  <si>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</si>
  <si>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</si>
  <si>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</si>
  <si>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</si>
  <si>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</si>
  <si>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</si>
  <si>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</si>
  <si>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</si>
  <si>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</si>
  <si>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</si>
  <si>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</si>
  <si>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</si>
  <si>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</si>
  <si>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</si>
  <si>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</si>
  <si>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</si>
  <si>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</si>
  <si>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</si>
  <si>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</si>
  <si>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</si>
  <si>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</si>
  <si>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</si>
  <si>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</si>
  <si>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</si>
  <si>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</si>
  <si>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</si>
  <si>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</si>
  <si>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</si>
  <si>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</si>
  <si>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</si>
  <si>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</si>
  <si>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</si>
  <si>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</si>
  <si>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</si>
  <si>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</si>
  <si>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</si>
  <si>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</si>
  <si>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</si>
  <si>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</si>
  <si>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</si>
  <si>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</si>
  <si>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</si>
  <si>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</si>
  <si>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</si>
  <si>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</si>
  <si>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</si>
  <si>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</si>
  <si>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</si>
  <si>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</si>
  <si>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</si>
  <si>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</si>
  <si>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</si>
  <si>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</si>
  <si>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</si>
  <si>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</si>
  <si>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</si>
  <si>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</si>
  <si>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</si>
  <si>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</si>
  <si>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</si>
  <si>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</si>
  <si>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</si>
  <si>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</si>
  <si>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</si>
  <si>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</si>
  <si>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</si>
  <si>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</si>
  <si>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</si>
  <si>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</si>
  <si>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</si>
  <si>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</si>
  <si>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</si>
  <si>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</si>
  <si>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</si>
  <si>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</si>
  <si>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</si>
  <si>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</si>
  <si>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</si>
  <si>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</si>
  <si>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</si>
  <si>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</si>
  <si>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</si>
  <si>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</si>
  <si>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</si>
  <si>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</si>
  <si>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</si>
  <si>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</si>
  <si>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</si>
  <si>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</si>
  <si>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</si>
  <si>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</si>
  <si>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</si>
  <si>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</si>
  <si>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</si>
  <si>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</si>
  <si>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</si>
  <si>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</si>
  <si>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</si>
  <si>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</si>
  <si>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</si>
  <si>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</si>
  <si>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</si>
  <si>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</si>
  <si>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</si>
  <si>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</si>
  <si>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</si>
  <si>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</si>
  <si>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</si>
  <si>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</si>
  <si>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</si>
  <si>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</si>
  <si>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</si>
  <si>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</si>
  <si>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</si>
  <si>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</si>
  <si>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</si>
  <si>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</si>
  <si>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</si>
  <si>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</si>
  <si>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</si>
  <si>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</si>
  <si>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</si>
  <si>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</si>
  <si>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</si>
  <si>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</si>
  <si>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</si>
  <si>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</si>
  <si>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</si>
  <si>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</si>
  <si>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</si>
  <si>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</si>
  <si>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</si>
  <si>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</si>
  <si>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</si>
  <si>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</si>
  <si>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</si>
  <si>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</si>
  <si>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</si>
  <si>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</si>
  <si>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</si>
  <si>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</si>
  <si>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</si>
  <si>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</si>
  <si>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</si>
  <si>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</si>
  <si>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</si>
  <si>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</si>
  <si>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</si>
  <si>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</si>
  <si>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</si>
  <si>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</si>
  <si>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</si>
  <si>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</si>
  <si>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</si>
  <si>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</si>
  <si>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</si>
  <si>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</si>
  <si>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</si>
  <si>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</si>
  <si>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</si>
  <si>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</si>
  <si>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</si>
  <si>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</si>
  <si>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</si>
  <si>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</si>
  <si>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</si>
  <si>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</si>
  <si>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</si>
  <si>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</si>
  <si>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</si>
  <si>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</si>
  <si>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</si>
  <si>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</si>
  <si>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</si>
  <si>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</si>
  <si>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</si>
  <si>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</si>
  <si>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</si>
  <si>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</si>
  <si>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</si>
  <si>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</si>
  <si>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</si>
  <si>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</si>
  <si>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</si>
  <si>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</si>
  <si>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</si>
  <si>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</si>
  <si>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</si>
  <si>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</si>
  <si>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</si>
  <si>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</si>
  <si>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</si>
  <si>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</si>
  <si>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</si>
  <si>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</si>
  <si>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</si>
  <si>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</si>
  <si>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</si>
  <si>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</si>
  <si>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</si>
  <si>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</si>
  <si>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</si>
  <si>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</si>
  <si>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</si>
  <si>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</si>
  <si>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</si>
  <si>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</si>
  <si>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</si>
  <si>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</si>
  <si>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</si>
  <si>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</si>
  <si>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</si>
  <si>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</si>
  <si>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</si>
  <si>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</si>
  <si>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</si>
  <si>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</si>
  <si>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</si>
  <si>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</si>
  <si>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</si>
  <si>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</si>
  <si>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</si>
  <si>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</si>
  <si>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</si>
  <si>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</si>
  <si>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</si>
  <si>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</si>
  <si>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</si>
  <si>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</si>
  <si>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</si>
  <si>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</si>
  <si>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</si>
  <si>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</si>
  <si>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</si>
  <si>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</si>
  <si>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</si>
  <si>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</si>
  <si>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</si>
  <si>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</si>
  <si>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</si>
  <si>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</si>
  <si>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</si>
  <si>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</si>
  <si>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</si>
  <si>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</si>
  <si>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</si>
  <si>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</si>
  <si>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</si>
  <si>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</si>
  <si>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</si>
  <si>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</si>
  <si>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</si>
  <si>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</si>
  <si>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</si>
  <si>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</si>
  <si>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</si>
  <si>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</si>
  <si>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</si>
  <si>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</si>
  <si>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</si>
  <si>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</si>
  <si>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</si>
  <si>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</si>
  <si>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</si>
  <si>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</si>
  <si>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</si>
  <si>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</si>
  <si>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</si>
  <si>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</si>
  <si>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</si>
  <si>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</si>
  <si>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</si>
  <si>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</si>
  <si>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</si>
  <si>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</si>
  <si>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</si>
  <si>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</si>
  <si>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</si>
  <si>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</si>
  <si>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</si>
  <si>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</si>
  <si>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</si>
  <si>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</si>
  <si>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</si>
  <si>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</si>
  <si>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</si>
  <si>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</si>
  <si>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</si>
  <si>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</si>
  <si>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</si>
  <si>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</si>
  <si>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</si>
  <si>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</si>
  <si>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</si>
  <si>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</si>
  <si>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</si>
  <si>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</si>
  <si>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</si>
  <si>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</si>
  <si>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</si>
  <si>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</si>
  <si>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</si>
  <si>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</si>
  <si>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</si>
  <si>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</si>
  <si>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</si>
  <si>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</si>
  <si>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</si>
  <si>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</si>
  <si>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</si>
  <si>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</si>
  <si>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</si>
  <si>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</si>
  <si>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</si>
  <si>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</si>
  <si>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</si>
  <si>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</si>
  <si>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</si>
  <si>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</si>
  <si>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</si>
  <si>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</si>
  <si>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</si>
  <si>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</si>
  <si>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</si>
  <si>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</si>
  <si>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</si>
  <si>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</si>
  <si>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</si>
  <si>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</si>
  <si>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</si>
  <si>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</si>
  <si>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</si>
  <si>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</si>
  <si>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</si>
  <si>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</si>
  <si>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</si>
  <si>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</si>
  <si>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</si>
  <si>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</si>
  <si>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</si>
  <si>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</si>
  <si>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</si>
  <si>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</si>
  <si>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</si>
  <si>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</si>
  <si>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</si>
  <si>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</si>
  <si>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</si>
  <si>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</si>
  <si>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</si>
  <si>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</si>
  <si>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</si>
  <si>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</si>
  <si>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</si>
  <si>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</si>
  <si>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</si>
  <si>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</si>
  <si>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</si>
  <si>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</si>
  <si>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</si>
  <si>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</si>
  <si>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</si>
  <si>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</si>
  <si>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</si>
  <si>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</si>
  <si>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</si>
  <si>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</si>
  <si>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</si>
  <si>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</si>
  <si>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</si>
  <si>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</si>
  <si>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</si>
  <si>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</si>
  <si>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</si>
  <si>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</si>
  <si>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</si>
  <si>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</si>
  <si>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</si>
  <si>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</si>
  <si>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</si>
  <si>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</si>
  <si>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</si>
  <si>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</si>
  <si>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</si>
  <si>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</si>
  <si>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</si>
  <si>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</si>
  <si>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</si>
  <si>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</si>
  <si>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</si>
  <si>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</si>
  <si>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</si>
  <si>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</si>
  <si>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</si>
  <si>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</si>
  <si>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</si>
  <si>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</si>
  <si>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</si>
  <si>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</si>
  <si>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</si>
  <si>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</si>
  <si>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</si>
  <si>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</si>
  <si>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</si>
  <si>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</si>
  <si>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</si>
  <si>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</si>
  <si>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</si>
  <si>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</si>
  <si>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</si>
  <si>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</si>
  <si>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</si>
  <si>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</si>
  <si>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</si>
  <si>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</si>
  <si>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</si>
  <si>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</si>
  <si>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</si>
  <si>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</si>
  <si>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</si>
  <si>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</si>
  <si>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</si>
  <si>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</si>
  <si>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</si>
  <si>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</si>
  <si>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</si>
  <si>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</si>
  <si>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</si>
  <si>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</si>
  <si>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</si>
  <si>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</si>
  <si>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</si>
  <si>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</si>
  <si>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</si>
  <si>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</si>
  <si>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</si>
  <si>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</si>
  <si>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</si>
  <si>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</si>
  <si>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</si>
  <si>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</si>
  <si>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</si>
  <si>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</si>
  <si>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</si>
  <si>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</si>
  <si>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</si>
  <si>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</si>
  <si>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</si>
  <si>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</si>
  <si>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</si>
  <si>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</si>
  <si>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</si>
  <si>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</si>
  <si>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</si>
  <si>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</si>
  <si>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</si>
  <si>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</si>
  <si>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</si>
  <si>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</si>
  <si>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</si>
  <si>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</si>
  <si>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</si>
  <si>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</si>
  <si>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</si>
  <si>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</si>
  <si>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</si>
  <si>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</si>
  <si>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</si>
  <si>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</si>
  <si>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</si>
  <si>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</si>
  <si>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</si>
  <si>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</si>
  <si>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</si>
  <si>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</si>
  <si>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</si>
  <si>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</si>
  <si>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</si>
  <si>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</si>
  <si>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</si>
  <si>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</si>
  <si>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</si>
  <si>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</si>
  <si>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</si>
  <si>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</si>
  <si>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</si>
  <si>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</si>
  <si>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</si>
  <si>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</si>
  <si>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</si>
  <si>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</si>
  <si>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</si>
  <si>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</si>
  <si>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</si>
  <si>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</si>
  <si>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</si>
  <si>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</si>
  <si>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</si>
  <si>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</si>
  <si>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</si>
  <si>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</si>
  <si>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</si>
  <si>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</si>
  <si>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</si>
  <si>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</si>
  <si>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</si>
  <si>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</si>
  <si>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</si>
  <si>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</si>
  <si>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</si>
  <si>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</si>
  <si>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</si>
  <si>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</si>
  <si>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</si>
  <si>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</si>
  <si>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</si>
  <si>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</si>
  <si>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</si>
  <si>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</si>
  <si>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</si>
  <si>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</si>
  <si>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</si>
  <si>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</si>
  <si>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</si>
  <si>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</si>
  <si>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</si>
  <si>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</si>
  <si>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</si>
  <si>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</si>
  <si>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</si>
  <si>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</si>
  <si>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</si>
  <si>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</si>
  <si>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</si>
  <si>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</si>
  <si>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</si>
  <si>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</si>
  <si>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</si>
  <si>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</si>
  <si>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</si>
  <si>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</si>
  <si>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</si>
  <si>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</si>
  <si>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</si>
  <si>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</si>
  <si>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</si>
  <si>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</si>
  <si>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</si>
  <si>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</si>
  <si>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</si>
  <si>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</si>
  <si>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</si>
  <si>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</si>
  <si>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</si>
  <si>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</si>
  <si>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</si>
  <si>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</si>
  <si>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</si>
  <si>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</si>
  <si>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</si>
  <si>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</si>
  <si>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</si>
  <si>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</si>
  <si>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</si>
  <si>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</si>
  <si>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</si>
  <si>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</si>
  <si>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</si>
  <si>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</si>
  <si>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</si>
  <si>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</si>
  <si>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</si>
  <si>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</si>
  <si>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</si>
  <si>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</si>
  <si>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</si>
  <si>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</si>
  <si>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</si>
  <si>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</si>
  <si>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</si>
  <si>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</si>
  <si>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</si>
  <si>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</si>
  <si>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</si>
  <si>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</si>
  <si>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</si>
  <si>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</si>
  <si>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</si>
  <si>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</si>
  <si>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</si>
  <si>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</si>
  <si>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</si>
  <si>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</si>
  <si>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</si>
  <si>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</si>
  <si>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</si>
  <si>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</si>
  <si>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</si>
  <si>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</si>
  <si>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</si>
  <si>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</si>
  <si>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</si>
  <si>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</si>
  <si>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</si>
  <si>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</si>
  <si>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</si>
  <si>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</si>
  <si>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</si>
  <si>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</si>
  <si>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</si>
  <si>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</si>
  <si>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</si>
  <si>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</si>
  <si>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</si>
  <si>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</si>
  <si>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</si>
  <si>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</si>
  <si>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</si>
  <si>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</si>
  <si>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</si>
  <si>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</si>
  <si>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</si>
  <si>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</si>
  <si>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</si>
  <si>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</si>
  <si>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</si>
  <si>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</si>
  <si>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</si>
  <si>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</si>
  <si>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</si>
  <si>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</si>
  <si>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</si>
  <si>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</si>
  <si>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</si>
  <si>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</si>
  <si>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</si>
  <si>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</si>
  <si>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</si>
  <si>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</si>
  <si>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</si>
  <si>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</si>
  <si>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</si>
  <si>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</si>
  <si>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</si>
  <si>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</si>
  <si>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</si>
  <si>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</si>
  <si>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</si>
  <si>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</si>
  <si>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</si>
  <si>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</si>
  <si>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</si>
  <si>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</si>
  <si>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</si>
  <si>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</si>
  <si>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</si>
  <si>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</si>
  <si>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</si>
  <si>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</si>
  <si>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</si>
  <si>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</si>
  <si>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</si>
  <si>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</si>
  <si>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</si>
  <si>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</si>
  <si>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</si>
  <si>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</si>
  <si>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</si>
  <si>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</si>
  <si>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</si>
  <si>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</si>
  <si>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</si>
  <si>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</si>
  <si>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</si>
  <si>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</si>
  <si>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</si>
  <si>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</si>
  <si>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</si>
  <si>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</si>
  <si>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</si>
  <si>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</si>
  <si>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</si>
  <si>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</si>
  <si>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</si>
  <si>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</si>
  <si>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</si>
  <si>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</si>
  <si>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</si>
  <si>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</si>
  <si>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</si>
  <si>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</si>
  <si>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</si>
  <si>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</si>
  <si>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</si>
  <si>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</si>
  <si>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</si>
  <si>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</si>
  <si>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</si>
  <si>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</si>
  <si>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</si>
  <si>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</si>
  <si>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</si>
  <si>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</si>
  <si>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</si>
  <si>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</si>
  <si>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</si>
  <si>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</si>
  <si>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</si>
  <si>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</si>
  <si>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</si>
  <si>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</si>
  <si>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</si>
  <si>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</si>
  <si>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</si>
  <si>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</si>
  <si>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</si>
  <si>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</si>
  <si>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</si>
  <si>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</si>
  <si>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</si>
  <si>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</si>
  <si>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</si>
  <si>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</si>
  <si>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</si>
  <si>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</si>
  <si>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</si>
  <si>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</si>
  <si>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</si>
  <si>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</si>
  <si>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</si>
  <si>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</si>
  <si>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</si>
  <si>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</si>
  <si>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</si>
  <si>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</si>
  <si>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</si>
  <si>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</si>
  <si>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</si>
  <si>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</si>
  <si>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</si>
  <si>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</si>
  <si>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</si>
  <si>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</si>
  <si>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</si>
  <si>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</si>
  <si>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</si>
  <si>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</si>
  <si>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</si>
  <si>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</si>
  <si>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</si>
  <si>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</si>
  <si>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</si>
  <si>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</si>
  <si>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</si>
  <si>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</si>
  <si>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</si>
  <si>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</si>
  <si>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</si>
  <si>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</si>
  <si>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</si>
  <si>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</si>
  <si>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</si>
  <si>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</si>
  <si>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</si>
  <si>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</si>
  <si>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</si>
  <si>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</si>
  <si>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</si>
  <si>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</si>
  <si>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</si>
  <si>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</si>
  <si>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</si>
  <si>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</si>
  <si>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</si>
  <si>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Count of id2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</si>
  <si>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</si>
  <si>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</si>
  <si>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</si>
  <si>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</si>
  <si>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</si>
  <si>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</si>
  <si>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</si>
  <si>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</si>
  <si>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</si>
  <si>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</si>
  <si>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</si>
  <si>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</si>
  <si>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</si>
  <si>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</si>
  <si>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</si>
  <si>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</si>
  <si>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</si>
  <si>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</si>
  <si>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</si>
  <si>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</si>
  <si>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</si>
  <si>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</si>
  <si>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</si>
  <si>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</si>
  <si>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</si>
  <si>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id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</si>
  <si>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</si>
  <si>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</si>
  <si>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</si>
  <si>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</si>
  <si>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</si>
  <si>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</si>
  <si>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</si>
  <si>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</si>
  <si>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</si>
  <si>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</si>
  <si>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</si>
  <si>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</si>
  <si>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</si>
  <si>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</si>
  <si>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</si>
  <si>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</si>
  <si>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</si>
  <si>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</si>
  <si>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</si>
  <si>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</si>
  <si>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</si>
  <si>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</si>
  <si>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</si>
  <si>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</si>
  <si>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</si>
  <si>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</si>
  <si>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</si>
  <si>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</si>
  <si>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</si>
  <si>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</si>
  <si>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</si>
  <si>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</si>
  <si>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</si>
  <si>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</si>
  <si>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</si>
  <si>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Succesful</t>
  </si>
  <si>
    <t>Failed</t>
  </si>
  <si>
    <t>Mean number of backers:</t>
  </si>
  <si>
    <t>Median number of backers:</t>
  </si>
  <si>
    <t>Minimum number of backers:</t>
  </si>
  <si>
    <t>Maximum number of backers:</t>
  </si>
  <si>
    <t>Variance of the number of backers:</t>
  </si>
  <si>
    <t>Standard deviation of the number of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</si>
</sst>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9845-8EAB-1F150AB0DCB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44-9845-8EAB-1F150AB0DCB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44-9845-8EAB-1F150AB0DCB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44-9845-8EAB-1F150AB0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368479"/>
        <c:axId val="2119370191"/>
      </c:barChart>
      <c:catAx>
        <c:axId val="2119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0191"/>
        <c:crosses val="autoZero"/>
        <c:auto val="1"/>
        <c:lblAlgn val="ctr"/>
        <c:lblOffset val="100"/>
        <c:noMultiLvlLbl val="0"/>
      </c:catAx>
      <c:valAx>
        <c:axId val="2119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BB49-A679-7474D549320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C-BB49-A679-7474D549320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C-BB49-A679-7474D549320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C-BB49-A679-7474D549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7115823"/>
        <c:axId val="1987117535"/>
      </c:barChart>
      <c:catAx>
        <c:axId val="19871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7535"/>
        <c:crosses val="autoZero"/>
        <c:auto val="1"/>
        <c:lblAlgn val="ctr"/>
        <c:lblOffset val="100"/>
        <c:noMultiLvlLbl val="0"/>
      </c:catAx>
      <c:valAx>
        <c:axId val="1987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7F44-9C25-CCD16B0E842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7F44-9C25-CCD16B0E842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8-7F44-9C25-CCD16B0E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69583"/>
        <c:axId val="1967471295"/>
      </c:lineChart>
      <c:catAx>
        <c:axId val="19674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71295"/>
        <c:crosses val="autoZero"/>
        <c:auto val="1"/>
        <c:lblAlgn val="ctr"/>
        <c:lblOffset val="100"/>
        <c:noMultiLvlLbl val="0"/>
      </c:catAx>
      <c:valAx>
        <c:axId val="1967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Goal Funding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C-2544-B5A9-C68BD0783A3C}"/>
            </c:ext>
          </c:extLst>
        </c:ser>
        <c:ser>
          <c:idx val="5"/>
          <c:order val="1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C-2544-B5A9-C68BD0783A3C}"/>
            </c:ext>
          </c:extLst>
        </c:ser>
        <c:ser>
          <c:idx val="6"/>
          <c:order val="2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C-2544-B5A9-C68BD078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208671"/>
        <c:axId val="686578448"/>
      </c:lineChart>
      <c:catAx>
        <c:axId val="14922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8448"/>
        <c:crosses val="autoZero"/>
        <c:auto val="1"/>
        <c:lblAlgn val="ctr"/>
        <c:lblOffset val="100"/>
        <c:noMultiLvlLbl val="0"/>
      </c:catAx>
      <c:valAx>
        <c:axId val="6865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</xdr:row>
      <xdr:rowOff>177800</xdr:rowOff>
    </xdr:from>
    <xdr:to>
      <xdr:col>13</xdr:col>
      <xdr:colOff>330200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F61C1-4074-7396-1F8E-6AF7FD94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8</xdr:row>
      <xdr:rowOff>76200</xdr:rowOff>
    </xdr:from>
    <xdr:to>
      <xdr:col>15</xdr:col>
      <xdr:colOff>482600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0760-794F-4DC0-EEF3-503C05BA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190500</xdr:rowOff>
    </xdr:from>
    <xdr:to>
      <xdr:col>11</xdr:col>
      <xdr:colOff>190500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7A96-4003-29F1-9B54-D3BDE53BA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14</xdr:row>
      <xdr:rowOff>107950</xdr:rowOff>
    </xdr:from>
    <xdr:to>
      <xdr:col>9</xdr:col>
      <xdr:colOff>25400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EA468-F7AC-D1BD-69B1-3A509A86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4439074074" createdVersion="8" refreshedVersion="8" minRefreshableVersion="3" recordCount="1000" xr:uid="{DF0252FF-8A71-F44B-86A4-E52B1654E5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82154976853" createdVersion="8" refreshedVersion="8" minRefreshableVersion="3" recordCount="1000" xr:uid="{753D6B0C-00C9-E64C-A4DC-294DCE6D25A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A433-68D7-5C42-87A6-7BFC12C3334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2" fld="0" subtotal="count" baseField="0" baseItem="0"/>
  </dataFields>
  <chartFormats count="10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00342-B534-C542-9850-C74B16CCE889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2D9AB-71F5-B847-8330-122ADEA921AD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F7D3-A304-6642-895B-9F83B60CD937}">
  <dimension ref="A1:F14"/>
  <sheetViews>
    <sheetView workbookViewId="0">
      <selection activeCell="N23" sqref="N2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1" bestFit="1" customWidth="1"/>
    <col min="9" max="9" width="14.6640625" bestFit="1" customWidth="1"/>
    <col min="10" max="10" width="15.6640625" bestFit="1" customWidth="1"/>
    <col min="11" max="11" width="19.5" bestFit="1" customWidth="1"/>
    <col min="12" max="12" width="9" bestFit="1" customWidth="1"/>
    <col min="13" max="13" width="10" bestFit="1" customWidth="1"/>
    <col min="14" max="14" width="14.6640625" bestFit="1" customWidth="1"/>
    <col min="15" max="15" width="13.6640625" bestFit="1" customWidth="1"/>
    <col min="16" max="16" width="14.664062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96F-BDC5-F74F-829A-7D8796009F3E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2031</v>
      </c>
      <c r="B2" t="s">
        <v>2047</v>
      </c>
    </row>
    <row r="4" spans="1:6" x14ac:dyDescent="0.2">
      <c r="A4" s="6" t="s">
        <v>2072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2049</v>
      </c>
      <c r="E7">
        <v>4</v>
      </c>
      <c r="F7">
        <v>4</v>
      </c>
    </row>
    <row r="8" spans="1:6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2052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2062</v>
      </c>
      <c r="C20">
        <v>4</v>
      </c>
      <c r="E20">
        <v>4</v>
      </c>
      <c r="F20">
        <v>8</v>
      </c>
    </row>
    <row r="21" spans="1:6" x14ac:dyDescent="0.2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2064</v>
      </c>
      <c r="C22">
        <v>9</v>
      </c>
      <c r="E22">
        <v>5</v>
      </c>
      <c r="F22">
        <v>14</v>
      </c>
    </row>
    <row r="23" spans="1:6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2071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BB72-FC35-BB42-B6A5-C59187FEB4D8}">
  <dimension ref="A1:E18"/>
  <sheetViews>
    <sheetView workbookViewId="0">
      <selection activeCell="D3" sqref="D3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2047</v>
      </c>
    </row>
    <row r="2" spans="1:5" x14ac:dyDescent="0.2">
      <c r="A2" s="6" t="s">
        <v>2075</v>
      </c>
      <c r="B2" t="s">
        <v>2047</v>
      </c>
    </row>
    <row r="4" spans="1:5" x14ac:dyDescent="0.2">
      <c r="A4" s="6" t="s">
        <v>2044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2076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7" t="s">
        <v>2077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7" t="s">
        <v>2078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7" t="s">
        <v>2079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7" t="s">
        <v>2080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7" t="s">
        <v>2081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7" t="s">
        <v>2082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7" t="s">
        <v>2083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7" t="s">
        <v>2084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7" t="s">
        <v>2085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7" t="s">
        <v>2086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7" t="s">
        <v>2087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7" t="s">
        <v>2043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777A-D153-EE4E-88B7-73043EC81458}">
  <dimension ref="A1:H13"/>
  <sheetViews>
    <sheetView workbookViewId="0">
      <selection activeCell="K22" sqref="K22"/>
    </sheetView>
  </sheetViews>
  <sheetFormatPr baseColWidth="10" defaultRowHeight="16" x14ac:dyDescent="0.2"/>
  <cols>
    <col min="1" max="1" width="26.33203125" customWidth="1"/>
    <col min="2" max="2" width="22.33203125" customWidth="1"/>
    <col min="3" max="3" width="14.33203125" customWidth="1"/>
    <col min="4" max="4" width="16.5" customWidth="1"/>
    <col min="5" max="5" width="13.83203125" customWidth="1"/>
    <col min="6" max="6" width="19.5" customWidth="1"/>
    <col min="7" max="7" width="15.83203125" customWidth="1"/>
    <col min="8" max="8" width="19.8320312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SUM(B2:D2)</f>
        <v>51</v>
      </c>
      <c r="F2" s="11">
        <f>B2/(B2+C2+D2)</f>
        <v>0.58823529411764708</v>
      </c>
      <c r="G2" s="11">
        <f>C2/(B2+C2+D2)</f>
        <v>0.39215686274509803</v>
      </c>
      <c r="H2" s="11">
        <f>D2/(B2+C2+D2)</f>
        <v>1.9607843137254902E-2</v>
      </c>
    </row>
    <row r="3" spans="1:8" x14ac:dyDescent="0.2">
      <c r="A3" t="s">
        <v>2097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>SUM(B3:D3)</f>
        <v>231</v>
      </c>
      <c r="F3" s="11">
        <f>B3/(B3+C3+D3)</f>
        <v>0.82683982683982682</v>
      </c>
      <c r="G3" s="11">
        <f>C3/(B3+C3+D3)</f>
        <v>0.16450216450216451</v>
      </c>
      <c r="H3" s="11">
        <f>D3/(B3+C3+D3)</f>
        <v>8.658008658008658E-3</v>
      </c>
    </row>
    <row r="4" spans="1:8" x14ac:dyDescent="0.2">
      <c r="A4" t="s">
        <v>2098</v>
      </c>
      <c r="B4">
        <f>COUNTIFS(Crowdfunding!$F:$F,"=successful",Crowdfunding!$D:$D,"&gt;=5000",Crowdfunding!$D:$D,"&lt;=9999")</f>
        <v>164</v>
      </c>
      <c r="C4">
        <f>COUNTIFS(Crowdfunding!$F:$F,"=failed",Crowdfunding!$D:$D,"&gt;=5000",Crowdfunding!$D:$D,"&lt;=9999")</f>
        <v>126</v>
      </c>
      <c r="D4">
        <f>COUNTIFS(Crowdfunding!$F:$F,"=canceled",Crowdfunding!$D:$D,"&gt;=5000",Crowdfunding!$D:$D,"&lt;=9999")</f>
        <v>25</v>
      </c>
      <c r="E4">
        <f t="shared" ref="E4:E13" si="0">SUM(B4:D4)</f>
        <v>315</v>
      </c>
      <c r="F4" s="11">
        <f t="shared" ref="F4:F13" si="1">B4/(B4+C4+D4)</f>
        <v>0.52063492063492067</v>
      </c>
      <c r="G4" s="11">
        <f t="shared" ref="G4:G13" si="2">C4/(B4+C4+D4)</f>
        <v>0.4</v>
      </c>
      <c r="H4" s="11">
        <f t="shared" ref="H4:H13" si="3">D4/(B4+C4+D4)</f>
        <v>7.9365079365079361E-2</v>
      </c>
    </row>
    <row r="5" spans="1:8" x14ac:dyDescent="0.2">
      <c r="A5" t="s">
        <v>2099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2100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2101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2102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2103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COUNTIFS(Crowdfunding!$F:$F,"=failed",Crowdfunding!$D:$D,"&gt;=30000",Crowdfunding!$D:$D,"&lt;=34999")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2104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2105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2106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2652-2342-404F-8A58-1E7A79B0C402}">
  <dimension ref="A1:L566"/>
  <sheetViews>
    <sheetView tabSelected="1" workbookViewId="0">
      <selection activeCell="H30" sqref="H30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38" customWidth="1"/>
    <col min="11" max="11" width="38" customWidth="1"/>
  </cols>
  <sheetData>
    <row r="1" spans="1:12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t="s">
        <v>2108</v>
      </c>
      <c r="K1" t="s">
        <v>2109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2110</v>
      </c>
      <c r="I2">
        <f>AVERAGE(B2:B566)</f>
        <v>851.14690265486729</v>
      </c>
      <c r="K2" t="s">
        <v>2110</v>
      </c>
      <c r="L2">
        <f>AVERAGE(E2:E566)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2111</v>
      </c>
      <c r="I3">
        <f>MEDIAN(B2:B566)</f>
        <v>201</v>
      </c>
      <c r="K3" t="s">
        <v>2111</v>
      </c>
      <c r="L3">
        <f>MEDIAN(E2:E566)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2112</v>
      </c>
      <c r="I4">
        <f>MIN(B2:B566)</f>
        <v>16</v>
      </c>
      <c r="K4" t="s">
        <v>2112</v>
      </c>
      <c r="L4">
        <f>MIN(E2:E566)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2113</v>
      </c>
      <c r="I5">
        <f>MAX(B2:B566)</f>
        <v>7295</v>
      </c>
      <c r="K5" t="s">
        <v>2113</v>
      </c>
      <c r="L5">
        <f>MAX(E2:E566)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2114</v>
      </c>
      <c r="I6">
        <f>_xlfn.VAR.P(B2:B566)</f>
        <v>1603373.7324019109</v>
      </c>
      <c r="K6" t="s">
        <v>2114</v>
      </c>
      <c r="L6">
        <f>_xlfn.VAR.P(E2:E566)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2115</v>
      </c>
      <c r="I7">
        <f>_xlfn.STDEV.P(B2:B566)</f>
        <v>1266.2439466397898</v>
      </c>
      <c r="K7" t="s">
        <v>2115</v>
      </c>
      <c r="L7">
        <f>_xlfn.STDEV.P(E2:E566)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001" xr:uid="{959C2652-2342-404F-8A58-1E7A79B0C402}"/>
  <conditionalFormatting sqref="A1048142:A1048576">
    <cfRule type="cellIs" dxfId="29" priority="31" operator="equal">
      <formula>"live"</formula>
    </cfRule>
    <cfRule type="cellIs" dxfId="28" priority="32" operator="equal">
      <formula>"live"</formula>
    </cfRule>
    <cfRule type="cellIs" dxfId="27" priority="33" operator="equal">
      <formula>"canceled"</formula>
    </cfRule>
    <cfRule type="cellIs" dxfId="26" priority="34" operator="equal">
      <formula>"successful"</formula>
    </cfRule>
    <cfRule type="cellIs" dxfId="25" priority="35" operator="equal">
      <formula>"failed"</formula>
    </cfRule>
  </conditionalFormatting>
  <conditionalFormatting sqref="C1:C1048576">
    <cfRule type="cellIs" dxfId="19" priority="16" operator="equal">
      <formula>"live"</formula>
    </cfRule>
    <cfRule type="cellIs" dxfId="18" priority="17" operator="equal">
      <formula>"live"</formula>
    </cfRule>
    <cfRule type="cellIs" dxfId="17" priority="18" operator="equal">
      <formula>"canceled"</formula>
    </cfRule>
    <cfRule type="cellIs" dxfId="16" priority="19" operator="equal">
      <formula>"successful"</formula>
    </cfRule>
    <cfRule type="cellIs" dxfId="15" priority="20" operator="equal">
      <formula>"failed"</formula>
    </cfRule>
  </conditionalFormatting>
  <conditionalFormatting sqref="D1047941:D1048576">
    <cfRule type="cellIs" dxfId="14" priority="11" operator="equal">
      <formula>"live"</formula>
    </cfRule>
    <cfRule type="cellIs" dxfId="13" priority="12" operator="equal">
      <formula>"live"</formula>
    </cfRule>
    <cfRule type="cellIs" dxfId="12" priority="13" operator="equal">
      <formula>"canceled"</formula>
    </cfRule>
    <cfRule type="cellIs" dxfId="11" priority="14" operator="equal">
      <formula>"successful"</formula>
    </cfRule>
    <cfRule type="cellIs" dxfId="10" priority="15" operator="equal">
      <formula>"failed"</formula>
    </cfRule>
  </conditionalFormatting>
  <conditionalFormatting sqref="A1:A1048141">
    <cfRule type="cellIs" dxfId="9" priority="6" operator="equal">
      <formula>"live"</formula>
    </cfRule>
    <cfRule type="cellIs" dxfId="8" priority="7" operator="equal">
      <formula>"live"</formula>
    </cfRule>
    <cfRule type="cellIs" dxfId="7" priority="8" operator="equal">
      <formula>"canceled"</formula>
    </cfRule>
    <cfRule type="cellIs" dxfId="6" priority="9" operator="equal">
      <formula>"successful"</formula>
    </cfRule>
    <cfRule type="cellIs" dxfId="5" priority="10" operator="equal">
      <formula>"failed"</formula>
    </cfRule>
  </conditionalFormatting>
  <conditionalFormatting sqref="D1:D1047940">
    <cfRule type="cellIs" dxfId="4" priority="1" operator="equal">
      <formula>"live"</formula>
    </cfRule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B1"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style="5" customWidth="1"/>
    <col min="16" max="16" width="17.6640625" customWidth="1"/>
    <col min="17" max="17" width="17.33203125" customWidth="1"/>
    <col min="18" max="18" width="13.6640625" customWidth="1"/>
    <col min="19" max="19" width="23.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MID(N2,FIND("/",N2)+1,LEN(N2))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IF(G3=0,0,E3/G3)</f>
        <v>92.151898734177209</v>
      </c>
      <c r="Q3" t="str">
        <f t="shared" ref="Q3:Q66" si="2">LEFT(N3,FIND("/",N3)-1)</f>
        <v>music</v>
      </c>
      <c r="R3" t="str">
        <f t="shared" ref="R3:R66" si="3">MID(N3,FIND("/",N3)+1,LEN(N3))</f>
        <v>rock</v>
      </c>
      <c r="S3" s="8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9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9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9">
        <f t="shared" si="5"/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9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9">
        <f t="shared" si="5"/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9">
        <f t="shared" si="5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9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9">
        <f t="shared" si="5"/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9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9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9">
        <f t="shared" si="5"/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9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9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9">
        <f t="shared" si="5"/>
        <v>43813.25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9">
        <f t="shared" si="5"/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9">
        <f t="shared" si="5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9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9">
        <f t="shared" si="5"/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9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9">
        <f t="shared" si="5"/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9">
        <f t="shared" si="5"/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9">
        <f t="shared" si="5"/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9">
        <f t="shared" si="5"/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9">
        <f t="shared" si="5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9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9">
        <f t="shared" si="5"/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9">
        <f t="shared" si="5"/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9">
        <f t="shared" si="5"/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9">
        <f t="shared" si="5"/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9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9">
        <f t="shared" si="5"/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9">
        <f t="shared" si="5"/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9">
        <f t="shared" si="5"/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9">
        <f t="shared" si="5"/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9">
        <f t="shared" si="5"/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9">
        <f t="shared" si="5"/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9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9">
        <f t="shared" si="5"/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9">
        <f t="shared" si="5"/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9">
        <f t="shared" si="5"/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9">
        <f t="shared" si="5"/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9">
        <f t="shared" si="5"/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9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9">
        <f t="shared" si="5"/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9">
        <f t="shared" si="5"/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9">
        <f t="shared" si="5"/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9">
        <f t="shared" si="5"/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9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9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9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9">
        <f t="shared" si="5"/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9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9">
        <f t="shared" si="5"/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9">
        <f t="shared" si="5"/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9">
        <f t="shared" si="5"/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9">
        <f t="shared" si="5"/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9">
        <f t="shared" si="5"/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9">
        <f t="shared" si="5"/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9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9">
        <f t="shared" si="5"/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9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9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9">
        <f t="shared" si="5"/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IF(G67=0,0,E67/G67)</f>
        <v>61.038135593220339</v>
      </c>
      <c r="Q67" t="str">
        <f t="shared" ref="Q67:Q130" si="8">LEFT(N67,FIND("/",N67)-1)</f>
        <v>theater</v>
      </c>
      <c r="R67" t="str">
        <f t="shared" ref="R67:R130" si="9">MID(N67,FIND("/",N67)+1,LEN(N67))</f>
        <v>plays</v>
      </c>
      <c r="S67" s="8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9">
        <f t="shared" si="11"/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9">
        <f t="shared" si="11"/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9">
        <f t="shared" si="11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9">
        <f t="shared" si="11"/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9">
        <f t="shared" si="11"/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9">
        <f t="shared" si="11"/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9">
        <f t="shared" si="11"/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9">
        <f t="shared" si="11"/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9">
        <f t="shared" si="11"/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9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9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9">
        <f t="shared" si="11"/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9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9">
        <f t="shared" si="11"/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9">
        <f t="shared" si="11"/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9">
        <f t="shared" si="11"/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9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9">
        <f t="shared" si="11"/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9">
        <f t="shared" si="11"/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9">
        <f t="shared" si="11"/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9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9">
        <f t="shared" si="11"/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9">
        <f t="shared" si="11"/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9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9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9">
        <f t="shared" si="11"/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9">
        <f t="shared" si="11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9">
        <f t="shared" si="11"/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9">
        <f t="shared" si="11"/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9">
        <f t="shared" si="11"/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9">
        <f t="shared" si="11"/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9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9">
        <f t="shared" si="11"/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9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9">
        <f t="shared" si="11"/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9">
        <f t="shared" si="11"/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9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9">
        <f t="shared" si="11"/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9">
        <f t="shared" si="11"/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9">
        <f t="shared" si="11"/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9">
        <f t="shared" si="11"/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9">
        <f t="shared" si="11"/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9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9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9">
        <f t="shared" si="11"/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9">
        <f t="shared" si="11"/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9">
        <f t="shared" si="11"/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9">
        <f t="shared" si="11"/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9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9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9">
        <f t="shared" si="11"/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9">
        <f t="shared" si="11"/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9">
        <f t="shared" si="11"/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9">
        <f t="shared" si="11"/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9">
        <f t="shared" si="11"/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9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9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9">
        <f t="shared" si="11"/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9">
        <f t="shared" si="11"/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9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9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9">
        <f t="shared" si="11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9">
        <f t="shared" si="11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IF(G131=0,0,E131/G131)</f>
        <v>86.472727272727269</v>
      </c>
      <c r="Q131" t="str">
        <f t="shared" ref="Q131:Q194" si="14">LEFT(N131,FIND("/",N131)-1)</f>
        <v>food</v>
      </c>
      <c r="R131" t="str">
        <f t="shared" ref="R131:R194" si="15">MID(N131,FIND("/",N131)+1,LEN(N131))</f>
        <v>food trucks</v>
      </c>
      <c r="S131" s="8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9">
        <f t="shared" si="17"/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9">
        <f t="shared" si="17"/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9">
        <f t="shared" si="17"/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9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9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9">
        <f t="shared" si="17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9">
        <f t="shared" si="17"/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9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9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9">
        <f t="shared" si="17"/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9">
        <f t="shared" si="17"/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9">
        <f t="shared" si="17"/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9">
        <f t="shared" si="17"/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9">
        <f t="shared" si="17"/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9">
        <f t="shared" si="17"/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9">
        <f t="shared" si="17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9">
        <f t="shared" si="17"/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9">
        <f t="shared" si="17"/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9">
        <f t="shared" si="17"/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9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9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9">
        <f t="shared" si="17"/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9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9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9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9">
        <f t="shared" si="17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9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9">
        <f t="shared" si="17"/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9">
        <f t="shared" si="17"/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9">
        <f t="shared" si="17"/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9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9">
        <f t="shared" si="17"/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9">
        <f t="shared" si="17"/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9">
        <f t="shared" si="17"/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9">
        <f t="shared" si="17"/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9">
        <f t="shared" si="17"/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9">
        <f t="shared" si="17"/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9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9">
        <f t="shared" si="17"/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9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9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9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9">
        <f t="shared" si="17"/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9">
        <f t="shared" si="17"/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9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9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9">
        <f t="shared" si="17"/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9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9">
        <f t="shared" si="17"/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9">
        <f t="shared" si="17"/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9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9">
        <f t="shared" si="17"/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9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9">
        <f t="shared" si="17"/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9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9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9">
        <f t="shared" si="17"/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9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9">
        <f t="shared" si="17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9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9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9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9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IF(G195=0,0,E195/G195)</f>
        <v>46.338461538461537</v>
      </c>
      <c r="Q195" t="str">
        <f t="shared" ref="Q195:Q258" si="20">LEFT(N195,FIND("/",N195)-1)</f>
        <v>music</v>
      </c>
      <c r="R195" t="str">
        <f t="shared" ref="R195:R258" si="21">MID(N195,FIND("/",N195)+1,LEN(N195))</f>
        <v>indie rock</v>
      </c>
      <c r="S195" s="8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9">
        <f t="shared" si="23"/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9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9">
        <f t="shared" si="23"/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9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9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9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9">
        <f t="shared" si="23"/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9">
        <f t="shared" si="23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9">
        <f t="shared" si="23"/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9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9">
        <f t="shared" si="23"/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9">
        <f t="shared" si="23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9">
        <f t="shared" si="23"/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9">
        <f t="shared" si="23"/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9">
        <f t="shared" si="23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9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9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9">
        <f t="shared" si="23"/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9">
        <f t="shared" si="23"/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9">
        <f t="shared" si="23"/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9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9">
        <f t="shared" si="23"/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9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9">
        <f t="shared" si="23"/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9">
        <f t="shared" si="23"/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9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9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9">
        <f t="shared" si="23"/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9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9">
        <f t="shared" si="23"/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9">
        <f t="shared" si="23"/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9">
        <f t="shared" si="23"/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9">
        <f t="shared" si="23"/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9">
        <f t="shared" si="23"/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9">
        <f t="shared" si="23"/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9">
        <f t="shared" si="23"/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9">
        <f t="shared" si="23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9">
        <f t="shared" si="23"/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9">
        <f t="shared" si="23"/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9">
        <f t="shared" si="23"/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9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9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9">
        <f t="shared" si="23"/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9">
        <f t="shared" si="23"/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9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9">
        <f t="shared" si="23"/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9">
        <f t="shared" si="23"/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9">
        <f t="shared" si="23"/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9">
        <f t="shared" si="23"/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9">
        <f t="shared" si="23"/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9">
        <f t="shared" si="23"/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9">
        <f t="shared" si="23"/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9">
        <f t="shared" si="23"/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9">
        <f t="shared" si="23"/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9">
        <f t="shared" si="23"/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9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9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9">
        <f t="shared" si="23"/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9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9">
        <f t="shared" si="23"/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9">
        <f t="shared" si="23"/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9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9">
        <f t="shared" si="23"/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IF(G259=0,0,E259/G259)</f>
        <v>90.456521739130437</v>
      </c>
      <c r="Q259" t="str">
        <f t="shared" ref="Q259:Q322" si="26">LEFT(N259,FIND("/",N259)-1)</f>
        <v>theater</v>
      </c>
      <c r="R259" t="str">
        <f t="shared" ref="R259:R322" si="27">MID(N259,FIND("/",N259)+1,LEN(N259))</f>
        <v>plays</v>
      </c>
      <c r="S259" s="8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9">
        <f t="shared" si="29"/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9">
        <f t="shared" si="29"/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9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9">
        <f t="shared" si="29"/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9">
        <f t="shared" si="29"/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9">
        <f t="shared" si="29"/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9">
        <f t="shared" si="29"/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9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9">
        <f t="shared" si="29"/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9">
        <f t="shared" si="29"/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9">
        <f t="shared" si="29"/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9">
        <f t="shared" si="29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9">
        <f t="shared" si="29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9">
        <f t="shared" si="29"/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9">
        <f t="shared" si="29"/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9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9">
        <f t="shared" si="29"/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9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9">
        <f t="shared" si="29"/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9">
        <f t="shared" si="29"/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9">
        <f t="shared" si="29"/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9">
        <f t="shared" si="29"/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9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9">
        <f t="shared" si="29"/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9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9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9">
        <f t="shared" si="29"/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9">
        <f t="shared" si="29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9">
        <f t="shared" si="29"/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9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9">
        <f t="shared" si="29"/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9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9">
        <f t="shared" si="29"/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9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9">
        <f t="shared" si="29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9">
        <f t="shared" si="29"/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9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9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9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9">
        <f t="shared" si="29"/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9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9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9">
        <f t="shared" si="29"/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9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9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9">
        <f t="shared" si="29"/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9">
        <f t="shared" si="29"/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9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9">
        <f t="shared" si="29"/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9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9">
        <f t="shared" si="29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9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9">
        <f t="shared" si="29"/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9">
        <f t="shared" si="29"/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9">
        <f t="shared" si="29"/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9">
        <f t="shared" si="29"/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9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9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9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9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9">
        <f t="shared" si="29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9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9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IF(G323=0,0,E323/G323)</f>
        <v>65.000810372771468</v>
      </c>
      <c r="Q323" t="str">
        <f t="shared" ref="Q323:Q386" si="32">LEFT(N323,FIND("/",N323)-1)</f>
        <v>film &amp; video</v>
      </c>
      <c r="R323" t="str">
        <f t="shared" ref="R323:R386" si="33">MID(N323,FIND("/",N323)+1,LEN(N323))</f>
        <v>shorts</v>
      </c>
      <c r="S323" s="8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9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9">
        <f t="shared" si="35"/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9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9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9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9">
        <f t="shared" si="35"/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9">
        <f t="shared" si="35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9">
        <f t="shared" si="35"/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9">
        <f t="shared" si="35"/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9">
        <f t="shared" si="35"/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9">
        <f t="shared" si="35"/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9">
        <f t="shared" si="35"/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9">
        <f t="shared" si="35"/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9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9">
        <f t="shared" si="35"/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9">
        <f t="shared" si="35"/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9">
        <f t="shared" si="35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9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9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9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9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9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9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9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9">
        <f t="shared" si="35"/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9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9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9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9">
        <f t="shared" si="35"/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9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9">
        <f t="shared" si="35"/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9">
        <f t="shared" si="35"/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9">
        <f t="shared" si="35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9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9">
        <f t="shared" si="35"/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9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9">
        <f t="shared" si="35"/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9">
        <f t="shared" si="35"/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9">
        <f t="shared" si="35"/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9">
        <f t="shared" si="35"/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9">
        <f t="shared" si="35"/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9">
        <f t="shared" si="35"/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9">
        <f t="shared" si="35"/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9">
        <f t="shared" si="35"/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9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9">
        <f t="shared" si="35"/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9">
        <f t="shared" si="35"/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9">
        <f t="shared" si="35"/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9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9">
        <f t="shared" si="35"/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9">
        <f t="shared" si="35"/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9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9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9">
        <f t="shared" si="35"/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9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9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9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9">
        <f t="shared" si="35"/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9">
        <f t="shared" si="35"/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9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9">
        <f t="shared" si="35"/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9">
        <f t="shared" si="35"/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9">
        <f t="shared" si="35"/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IF(G387=0,0,E387/G387)</f>
        <v>50.007915567282325</v>
      </c>
      <c r="Q387" t="str">
        <f t="shared" ref="Q387:Q450" si="38">LEFT(N387,FIND("/",N387)-1)</f>
        <v>publishing</v>
      </c>
      <c r="R387" t="str">
        <f t="shared" ref="R387:R450" si="39">MID(N387,FIND("/",N387)+1,LEN(N387))</f>
        <v>nonfiction</v>
      </c>
      <c r="S387" s="8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9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9">
        <f t="shared" si="41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9">
        <f t="shared" si="41"/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9">
        <f t="shared" si="41"/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9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9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9">
        <f t="shared" si="41"/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9">
        <f t="shared" si="41"/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9">
        <f t="shared" si="41"/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9">
        <f t="shared" si="41"/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9">
        <f t="shared" si="41"/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9">
        <f t="shared" si="41"/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9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9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9">
        <f t="shared" si="41"/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9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9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9">
        <f t="shared" si="41"/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9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9">
        <f t="shared" si="41"/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9">
        <f t="shared" si="41"/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9">
        <f t="shared" si="41"/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9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9">
        <f t="shared" si="41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9">
        <f t="shared" si="41"/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9">
        <f t="shared" si="41"/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9">
        <f t="shared" si="41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9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9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9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9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9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9">
        <f t="shared" si="41"/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9">
        <f t="shared" si="41"/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9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9">
        <f t="shared" si="41"/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9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9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9">
        <f t="shared" si="41"/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9">
        <f t="shared" si="41"/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9">
        <f t="shared" si="41"/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9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9">
        <f t="shared" si="41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9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9">
        <f t="shared" si="41"/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9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9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9">
        <f t="shared" si="41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9">
        <f t="shared" si="41"/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9">
        <f t="shared" si="41"/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9">
        <f t="shared" si="41"/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9">
        <f t="shared" si="41"/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9">
        <f t="shared" si="41"/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9">
        <f t="shared" si="41"/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9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9">
        <f t="shared" si="41"/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9">
        <f t="shared" si="41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9">
        <f t="shared" si="41"/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9">
        <f t="shared" si="41"/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9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9">
        <f t="shared" si="41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9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9">
        <f t="shared" si="41"/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IF(G451=0,0,E451/G451)</f>
        <v>101.19767441860465</v>
      </c>
      <c r="Q451" t="str">
        <f t="shared" ref="Q451:Q514" si="44">LEFT(N451,FIND("/",N451)-1)</f>
        <v>games</v>
      </c>
      <c r="R451" t="str">
        <f t="shared" ref="R451:R514" si="45">MID(N451,FIND("/",N451)+1,LEN(N451))</f>
        <v>video games</v>
      </c>
      <c r="S451" s="8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9">
        <f t="shared" si="47"/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9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9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9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9">
        <f t="shared" si="47"/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9">
        <f t="shared" si="47"/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9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9">
        <f t="shared" si="47"/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9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9">
        <f t="shared" si="47"/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9">
        <f t="shared" si="47"/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9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9">
        <f t="shared" si="47"/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9">
        <f t="shared" si="47"/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9">
        <f t="shared" si="47"/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9">
        <f t="shared" si="47"/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9">
        <f t="shared" si="47"/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9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9">
        <f t="shared" si="47"/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9">
        <f t="shared" si="47"/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9">
        <f t="shared" si="47"/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9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9">
        <f t="shared" si="47"/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9">
        <f t="shared" si="47"/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9">
        <f t="shared" si="47"/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9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9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9">
        <f t="shared" si="47"/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9">
        <f t="shared" si="47"/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9">
        <f t="shared" si="47"/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9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9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9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9">
        <f t="shared" si="47"/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9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9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9">
        <f t="shared" si="47"/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9">
        <f t="shared" si="47"/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9">
        <f t="shared" si="47"/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9">
        <f t="shared" si="47"/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9">
        <f t="shared" si="47"/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9">
        <f t="shared" si="47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9">
        <f t="shared" si="47"/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9">
        <f t="shared" si="47"/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9">
        <f t="shared" si="47"/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9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9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9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9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9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9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9">
        <f t="shared" si="47"/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9">
        <f t="shared" si="47"/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9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9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9">
        <f t="shared" si="47"/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9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9">
        <f t="shared" si="47"/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9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9">
        <f t="shared" si="47"/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9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9">
        <f t="shared" si="47"/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9">
        <f t="shared" si="47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IF(G515=0,0,E515/G515)</f>
        <v>93.142857142857139</v>
      </c>
      <c r="Q515" t="str">
        <f t="shared" ref="Q515:Q578" si="50">LEFT(N515,FIND("/",N515)-1)</f>
        <v>film &amp; video</v>
      </c>
      <c r="R515" t="str">
        <f t="shared" ref="R515:R578" si="51">MID(N515,FIND("/",N515)+1,LEN(N515))</f>
        <v>television</v>
      </c>
      <c r="S515" s="8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9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9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9">
        <f t="shared" si="53"/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9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9">
        <f t="shared" si="53"/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9">
        <f t="shared" si="53"/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9">
        <f t="shared" si="53"/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9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9">
        <f t="shared" si="53"/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9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9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9">
        <f t="shared" si="53"/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9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9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9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9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9">
        <f t="shared" si="53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9">
        <f t="shared" si="53"/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9">
        <f t="shared" si="53"/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9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9">
        <f t="shared" si="53"/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9">
        <f t="shared" si="53"/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9">
        <f t="shared" si="53"/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9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9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9">
        <f t="shared" si="53"/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9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9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9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9">
        <f t="shared" si="53"/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9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9">
        <f t="shared" si="53"/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9">
        <f t="shared" si="53"/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9">
        <f t="shared" si="53"/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9">
        <f t="shared" si="53"/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9">
        <f t="shared" si="53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9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9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9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9">
        <f t="shared" si="53"/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9">
        <f t="shared" si="53"/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9">
        <f t="shared" si="53"/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9">
        <f t="shared" si="53"/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9">
        <f t="shared" si="53"/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9">
        <f t="shared" si="53"/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9">
        <f t="shared" si="53"/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9">
        <f t="shared" si="53"/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9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9">
        <f t="shared" si="53"/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9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9">
        <f t="shared" si="53"/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9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9">
        <f t="shared" si="53"/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9">
        <f t="shared" si="53"/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9">
        <f t="shared" si="53"/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9">
        <f t="shared" si="53"/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9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9">
        <f t="shared" si="53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9">
        <f t="shared" si="53"/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9">
        <f t="shared" si="53"/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9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9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9">
        <f t="shared" si="53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IF(G579=0,0,E579/G579)</f>
        <v>41.783783783783782</v>
      </c>
      <c r="Q579" t="str">
        <f t="shared" ref="Q579:Q642" si="56">LEFT(N579,FIND("/",N579)-1)</f>
        <v>music</v>
      </c>
      <c r="R579" t="str">
        <f t="shared" ref="R579:R642" si="57">MID(N579,FIND("/",N579)+1,LEN(N579))</f>
        <v>jazz</v>
      </c>
      <c r="S579" s="8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9">
        <f t="shared" si="59"/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9">
        <f t="shared" si="59"/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9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9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9">
        <f t="shared" si="59"/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9">
        <f t="shared" si="59"/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9">
        <f t="shared" si="59"/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9">
        <f t="shared" si="59"/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9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9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9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9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9">
        <f t="shared" si="59"/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9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9">
        <f t="shared" si="59"/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9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9">
        <f t="shared" si="59"/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9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9">
        <f t="shared" si="59"/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9">
        <f t="shared" si="59"/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9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9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9">
        <f t="shared" si="59"/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9">
        <f t="shared" si="59"/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9">
        <f t="shared" si="59"/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9">
        <f t="shared" si="59"/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9">
        <f t="shared" si="59"/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9">
        <f t="shared" si="59"/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9">
        <f t="shared" si="59"/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9">
        <f t="shared" si="59"/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9">
        <f t="shared" si="59"/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9">
        <f t="shared" si="59"/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9">
        <f t="shared" si="59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9">
        <f t="shared" si="59"/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9">
        <f t="shared" si="59"/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9">
        <f t="shared" si="59"/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9">
        <f t="shared" si="59"/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9">
        <f t="shared" si="59"/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9">
        <f t="shared" si="59"/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9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9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9">
        <f t="shared" si="59"/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9">
        <f t="shared" si="59"/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9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9">
        <f t="shared" si="59"/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9">
        <f t="shared" si="59"/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9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9">
        <f t="shared" si="59"/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9">
        <f t="shared" si="59"/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9">
        <f t="shared" si="59"/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9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9">
        <f t="shared" si="59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9">
        <f t="shared" si="59"/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9">
        <f t="shared" si="59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9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9">
        <f t="shared" si="59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9">
        <f t="shared" si="59"/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9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9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9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9">
        <f t="shared" si="59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9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9">
        <f t="shared" si="59"/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IF(G643=0,0,E643/G643)</f>
        <v>58.128865979381445</v>
      </c>
      <c r="Q643" t="str">
        <f t="shared" ref="Q643:Q706" si="62">LEFT(N643,FIND("/",N643)-1)</f>
        <v>theater</v>
      </c>
      <c r="R643" t="str">
        <f t="shared" ref="R643:R706" si="63">MID(N643,FIND("/",N643)+1,LEN(N643))</f>
        <v>plays</v>
      </c>
      <c r="S643" s="8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9">
        <f t="shared" si="65"/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9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9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9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9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9">
        <f t="shared" si="65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9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9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9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9">
        <f t="shared" si="65"/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9">
        <f t="shared" si="65"/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9">
        <f t="shared" si="65"/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9">
        <f t="shared" si="65"/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9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9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9">
        <f t="shared" si="65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9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9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9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9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9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9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9">
        <f t="shared" si="65"/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9">
        <f t="shared" si="65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9">
        <f t="shared" si="65"/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9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9">
        <f t="shared" si="65"/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9">
        <f t="shared" si="65"/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9">
        <f t="shared" si="65"/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9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9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9">
        <f t="shared" si="65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9">
        <f t="shared" si="65"/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9">
        <f t="shared" si="65"/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9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9">
        <f t="shared" si="65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9">
        <f t="shared" si="65"/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9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9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9">
        <f t="shared" si="65"/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9">
        <f t="shared" si="65"/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9">
        <f t="shared" si="65"/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9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9">
        <f t="shared" si="65"/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9">
        <f t="shared" si="65"/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9">
        <f t="shared" si="65"/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9">
        <f t="shared" si="65"/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9">
        <f t="shared" si="65"/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9">
        <f t="shared" si="65"/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9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9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9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9">
        <f t="shared" si="65"/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9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9">
        <f t="shared" si="65"/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9">
        <f t="shared" si="65"/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9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9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9">
        <f t="shared" si="65"/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9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9">
        <f t="shared" si="65"/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9">
        <f t="shared" si="65"/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9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IF(G707=0,0,E707/G707)</f>
        <v>82.986666666666665</v>
      </c>
      <c r="Q707" t="str">
        <f t="shared" ref="Q707:Q770" si="68">LEFT(N707,FIND("/",N707)-1)</f>
        <v>publishing</v>
      </c>
      <c r="R707" t="str">
        <f t="shared" ref="R707:R770" si="69">MID(N707,FIND("/",N707)+1,LEN(N707))</f>
        <v>nonfiction</v>
      </c>
      <c r="S707" s="8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9">
        <f t="shared" si="71"/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9">
        <f t="shared" si="71"/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9">
        <f t="shared" si="71"/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9">
        <f t="shared" si="71"/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9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9">
        <f t="shared" si="71"/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9">
        <f t="shared" si="71"/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9">
        <f t="shared" si="71"/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9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9">
        <f t="shared" si="71"/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9">
        <f t="shared" si="71"/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9">
        <f t="shared" si="71"/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9">
        <f t="shared" si="71"/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9">
        <f t="shared" si="71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9">
        <f t="shared" si="71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9">
        <f t="shared" si="71"/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9">
        <f t="shared" si="71"/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9">
        <f t="shared" si="71"/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9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9">
        <f t="shared" si="71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9">
        <f t="shared" si="71"/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9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9">
        <f t="shared" si="71"/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9">
        <f t="shared" si="71"/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9">
        <f t="shared" si="71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9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9">
        <f t="shared" si="71"/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9">
        <f t="shared" si="71"/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9">
        <f t="shared" si="71"/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9">
        <f t="shared" si="71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9">
        <f t="shared" si="71"/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9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9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9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9">
        <f t="shared" si="71"/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9">
        <f t="shared" si="71"/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9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9">
        <f t="shared" si="71"/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9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9">
        <f t="shared" si="71"/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9">
        <f t="shared" si="71"/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9">
        <f t="shared" si="71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9">
        <f t="shared" si="71"/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9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9">
        <f t="shared" si="71"/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9">
        <f t="shared" si="71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9">
        <f t="shared" si="71"/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9">
        <f t="shared" si="71"/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9">
        <f t="shared" si="71"/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9">
        <f t="shared" si="71"/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9">
        <f t="shared" si="71"/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9">
        <f t="shared" si="71"/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9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9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9">
        <f t="shared" si="71"/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9">
        <f t="shared" si="71"/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9">
        <f t="shared" si="71"/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9">
        <f t="shared" si="71"/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9">
        <f t="shared" si="71"/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9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9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9">
        <f t="shared" si="71"/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9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IF(G771=0,0,E771/G771)</f>
        <v>31.995894428152493</v>
      </c>
      <c r="Q771" t="str">
        <f t="shared" ref="Q771:Q834" si="74">LEFT(N771,FIND("/",N771)-1)</f>
        <v>games</v>
      </c>
      <c r="R771" t="str">
        <f t="shared" ref="R771:R834" si="75">MID(N771,FIND("/",N771)+1,LEN(N771))</f>
        <v>video games</v>
      </c>
      <c r="S771" s="8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9">
        <f t="shared" si="77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9">
        <f t="shared" si="77"/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9">
        <f t="shared" si="77"/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9">
        <f t="shared" si="77"/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9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9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9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9">
        <f t="shared" si="77"/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9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9">
        <f t="shared" si="77"/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9">
        <f t="shared" si="77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9">
        <f t="shared" si="77"/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9">
        <f t="shared" si="77"/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9">
        <f t="shared" si="77"/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9">
        <f t="shared" si="77"/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9">
        <f t="shared" si="77"/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9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9">
        <f t="shared" si="77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9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9">
        <f t="shared" si="77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9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9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9">
        <f t="shared" si="77"/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9">
        <f t="shared" si="77"/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9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9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9">
        <f t="shared" si="77"/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9">
        <f t="shared" si="77"/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9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9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9">
        <f t="shared" si="77"/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9">
        <f t="shared" si="77"/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9">
        <f t="shared" si="77"/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9">
        <f t="shared" si="77"/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9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9">
        <f t="shared" si="77"/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9">
        <f t="shared" si="77"/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9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9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9">
        <f t="shared" si="77"/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9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9">
        <f t="shared" si="77"/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9">
        <f t="shared" si="77"/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9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9">
        <f t="shared" si="77"/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9">
        <f t="shared" si="77"/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9">
        <f t="shared" si="77"/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9">
        <f t="shared" si="77"/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9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9">
        <f t="shared" si="77"/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9">
        <f t="shared" si="77"/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9">
        <f t="shared" si="77"/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9">
        <f t="shared" si="77"/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9">
        <f t="shared" si="77"/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9">
        <f t="shared" si="77"/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9">
        <f t="shared" si="77"/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9">
        <f t="shared" si="77"/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9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9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9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9">
        <f t="shared" si="77"/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9">
        <f t="shared" si="77"/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9">
        <f t="shared" si="77"/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IF(G835=0,0,E835/G835)</f>
        <v>64.987878787878785</v>
      </c>
      <c r="Q835" t="str">
        <f t="shared" ref="Q835:Q898" si="80">LEFT(N835,FIND("/",N835)-1)</f>
        <v>publishing</v>
      </c>
      <c r="R835" t="str">
        <f t="shared" ref="R835:R898" si="81">MID(N835,FIND("/",N835)+1,LEN(N835))</f>
        <v>translations</v>
      </c>
      <c r="S835" s="8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9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9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9">
        <f t="shared" si="83"/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9">
        <f t="shared" si="83"/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9">
        <f t="shared" si="83"/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9">
        <f t="shared" si="83"/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9">
        <f t="shared" si="83"/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9">
        <f t="shared" si="83"/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9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9">
        <f t="shared" si="83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9">
        <f t="shared" si="83"/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9">
        <f t="shared" si="83"/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9">
        <f t="shared" si="83"/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9">
        <f t="shared" si="83"/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9">
        <f t="shared" si="83"/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9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9">
        <f t="shared" si="83"/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9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9">
        <f t="shared" si="83"/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9">
        <f t="shared" si="83"/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9">
        <f t="shared" si="83"/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9">
        <f t="shared" si="83"/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9">
        <f t="shared" si="83"/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9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9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9">
        <f t="shared" si="83"/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9">
        <f t="shared" si="83"/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9">
        <f t="shared" si="83"/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9">
        <f t="shared" si="83"/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9">
        <f t="shared" si="83"/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9">
        <f t="shared" si="83"/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9">
        <f t="shared" si="83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9">
        <f t="shared" si="83"/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9">
        <f t="shared" si="83"/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9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9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9">
        <f t="shared" si="83"/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9">
        <f t="shared" si="83"/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9">
        <f t="shared" si="83"/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9">
        <f t="shared" si="83"/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9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9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9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9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9">
        <f t="shared" si="83"/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9">
        <f t="shared" si="83"/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9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9">
        <f t="shared" si="83"/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9">
        <f t="shared" si="83"/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9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9">
        <f t="shared" si="83"/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9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9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9">
        <f t="shared" si="83"/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9">
        <f t="shared" si="83"/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9">
        <f t="shared" si="83"/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9">
        <f t="shared" si="83"/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9">
        <f t="shared" si="83"/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9">
        <f t="shared" si="83"/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9">
        <f t="shared" si="83"/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9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9">
        <f t="shared" si="83"/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9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IF(G899=0,0,E899/G899)</f>
        <v>90.259259259259252</v>
      </c>
      <c r="Q899" t="str">
        <f t="shared" ref="Q899:Q962" si="86">LEFT(N899,FIND("/",N899)-1)</f>
        <v>theater</v>
      </c>
      <c r="R899" t="str">
        <f t="shared" ref="R899:R962" si="87">MID(N899,FIND("/",N899)+1,LEN(N899))</f>
        <v>plays</v>
      </c>
      <c r="S899" s="8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9">
        <f t="shared" si="89"/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9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9">
        <f t="shared" si="89"/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9">
        <f t="shared" si="89"/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9">
        <f t="shared" si="89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9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9">
        <f t="shared" si="89"/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9">
        <f t="shared" si="89"/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9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9">
        <f t="shared" si="89"/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9">
        <f t="shared" si="89"/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9">
        <f t="shared" si="89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9">
        <f t="shared" si="89"/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9">
        <f t="shared" si="89"/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9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9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9">
        <f t="shared" si="89"/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9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9">
        <f t="shared" si="89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9">
        <f t="shared" si="89"/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9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9">
        <f t="shared" si="89"/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9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9">
        <f t="shared" si="89"/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9">
        <f t="shared" si="89"/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9">
        <f t="shared" si="89"/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9">
        <f t="shared" si="89"/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9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9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9">
        <f t="shared" si="89"/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9">
        <f t="shared" si="89"/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9">
        <f t="shared" si="89"/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9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9">
        <f t="shared" si="89"/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9">
        <f t="shared" si="89"/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9">
        <f t="shared" si="89"/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9">
        <f t="shared" si="89"/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9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9">
        <f t="shared" si="89"/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9">
        <f t="shared" si="89"/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9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9">
        <f t="shared" si="89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9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9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9">
        <f t="shared" si="89"/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9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9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9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9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9">
        <f t="shared" si="89"/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9">
        <f t="shared" si="89"/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9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9">
        <f t="shared" si="89"/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9">
        <f t="shared" si="89"/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9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9">
        <f t="shared" si="89"/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9">
        <f t="shared" si="89"/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9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9">
        <f t="shared" si="89"/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9">
        <f t="shared" si="89"/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9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9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9">
        <f t="shared" si="89"/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IF(G963=0,0,E963/G963)</f>
        <v>43.87096774193548</v>
      </c>
      <c r="Q963" t="str">
        <f t="shared" ref="Q963:Q1001" si="92">LEFT(N963,FIND("/",N963)-1)</f>
        <v>publishing</v>
      </c>
      <c r="R963" t="str">
        <f t="shared" ref="R963:R1001" si="93">MID(N963,FIND("/",N963)+1,LEN(N963))</f>
        <v>translations</v>
      </c>
      <c r="S963" s="8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9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9">
        <f t="shared" si="95"/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9">
        <f t="shared" si="95"/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9">
        <f t="shared" si="95"/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9">
        <f t="shared" si="95"/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9">
        <f t="shared" si="95"/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9">
        <f t="shared" si="95"/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9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9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9">
        <f t="shared" si="95"/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9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9">
        <f t="shared" si="95"/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9">
        <f t="shared" si="95"/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9">
        <f t="shared" si="95"/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9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9">
        <f t="shared" si="95"/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9">
        <f t="shared" si="95"/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9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9">
        <f t="shared" si="95"/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9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9">
        <f t="shared" si="95"/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9">
        <f t="shared" si="95"/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9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9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9">
        <f t="shared" si="95"/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9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9">
        <f t="shared" si="95"/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9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9">
        <f t="shared" si="95"/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9">
        <f t="shared" si="95"/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9">
        <f t="shared" si="95"/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9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9">
        <f t="shared" si="95"/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9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9">
        <f t="shared" si="95"/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9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9">
        <f t="shared" si="95"/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ellIs" dxfId="24" priority="2" operator="equal">
      <formula>"live"</formula>
    </cfRule>
    <cfRule type="cellIs" dxfId="23" priority="3" operator="equal">
      <formula>"live"</formula>
    </cfRule>
    <cfRule type="cellIs" dxfId="22" priority="4" operator="equal">
      <formula>"canceled"</formula>
    </cfRule>
    <cfRule type="cellIs" dxfId="21" priority="5" operator="equal">
      <formula>"successful"</formula>
    </cfRule>
    <cfRule type="cellIs" dxfId="20" priority="6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Herbert Dennis</cp:lastModifiedBy>
  <dcterms:created xsi:type="dcterms:W3CDTF">2021-09-29T18:52:28Z</dcterms:created>
  <dcterms:modified xsi:type="dcterms:W3CDTF">2024-04-25T22:25:12Z</dcterms:modified>
</cp:coreProperties>
</file>