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D2AE5221-E3D6-4420-8F08-288A8A45C370}" xr6:coauthVersionLast="47" xr6:coauthVersionMax="47" xr10:uidLastSave="{00000000-0000-0000-0000-000000000000}"/>
  <bookViews>
    <workbookView xWindow="-120" yWindow="-120" windowWidth="20730" windowHeight="11160" activeTab="2" xr2:uid="{12E6973A-9628-4F43-91B0-54BE2AD2836E}"/>
  </bookViews>
  <sheets>
    <sheet name="punto 1 noreste" sheetId="1" r:id="rId1"/>
    <sheet name="Informe de respuestas 1" sheetId="5" r:id="rId2"/>
    <sheet name="punto 1 solver" sheetId="4" r:id="rId3"/>
    <sheet name="punto 2 - costo minimo" sheetId="2" r:id="rId4"/>
    <sheet name="Informe de respuestas 2" sheetId="7" r:id="rId5"/>
    <sheet name="Punto 2 Solver" sheetId="6" r:id="rId6"/>
    <sheet name="PUNTO 3 -VOGUE " sheetId="3" r:id="rId7"/>
    <sheet name="Informe de respuestas 3" sheetId="9" r:id="rId8"/>
    <sheet name="Punto 3 Solver" sheetId="8" r:id="rId9"/>
  </sheets>
  <definedNames>
    <definedName name="solver_adj" localSheetId="2" hidden="1">'punto 1 solver'!$C$13:$F$16</definedName>
    <definedName name="solver_adj" localSheetId="5" hidden="1">'Punto 2 Solver'!$D$13:$H$15</definedName>
    <definedName name="solver_adj" localSheetId="8" hidden="1">'Punto 3 Solver'!$D$13:$F$15</definedName>
    <definedName name="solver_cvg" localSheetId="2" hidden="1">0.0001</definedName>
    <definedName name="solver_cvg" localSheetId="5" hidden="1">0.0001</definedName>
    <definedName name="solver_cvg" localSheetId="8" hidden="1">0.0001</definedName>
    <definedName name="solver_drv" localSheetId="2" hidden="1">2</definedName>
    <definedName name="solver_drv" localSheetId="5" hidden="1">2</definedName>
    <definedName name="solver_drv" localSheetId="8" hidden="1">1</definedName>
    <definedName name="solver_eng" localSheetId="2" hidden="1">2</definedName>
    <definedName name="solver_eng" localSheetId="5" hidden="1">2</definedName>
    <definedName name="solver_eng" localSheetId="8" hidden="1">2</definedName>
    <definedName name="solver_est" localSheetId="2" hidden="1">1</definedName>
    <definedName name="solver_est" localSheetId="5" hidden="1">1</definedName>
    <definedName name="solver_est" localSheetId="8" hidden="1">1</definedName>
    <definedName name="solver_itr" localSheetId="2" hidden="1">2147483647</definedName>
    <definedName name="solver_itr" localSheetId="5" hidden="1">2147483647</definedName>
    <definedName name="solver_itr" localSheetId="8" hidden="1">2147483647</definedName>
    <definedName name="solver_lhs1" localSheetId="2" hidden="1">'punto 1 solver'!$C$17:$F$17</definedName>
    <definedName name="solver_lhs1" localSheetId="5" hidden="1">'Punto 2 Solver'!$D$16:$H$16</definedName>
    <definedName name="solver_lhs1" localSheetId="8" hidden="1">'Punto 3 Solver'!$D$16:$F$16</definedName>
    <definedName name="solver_lhs2" localSheetId="2" hidden="1">'punto 1 solver'!$G$13:$G$16</definedName>
    <definedName name="solver_lhs2" localSheetId="5" hidden="1">'Punto 2 Solver'!$I$13:$I$15</definedName>
    <definedName name="solver_lhs2" localSheetId="8" hidden="1">'Punto 3 Solver'!$G$13:$G$15</definedName>
    <definedName name="solver_mip" localSheetId="2" hidden="1">2147483647</definedName>
    <definedName name="solver_mip" localSheetId="5" hidden="1">2147483647</definedName>
    <definedName name="solver_mip" localSheetId="8" hidden="1">2147483647</definedName>
    <definedName name="solver_mni" localSheetId="2" hidden="1">30</definedName>
    <definedName name="solver_mni" localSheetId="5" hidden="1">30</definedName>
    <definedName name="solver_mni" localSheetId="8" hidden="1">30</definedName>
    <definedName name="solver_mrt" localSheetId="2" hidden="1">0.075</definedName>
    <definedName name="solver_mrt" localSheetId="5" hidden="1">0.075</definedName>
    <definedName name="solver_mrt" localSheetId="8" hidden="1">0.075</definedName>
    <definedName name="solver_msl" localSheetId="2" hidden="1">2</definedName>
    <definedName name="solver_msl" localSheetId="5" hidden="1">2</definedName>
    <definedName name="solver_msl" localSheetId="8" hidden="1">2</definedName>
    <definedName name="solver_neg" localSheetId="2" hidden="1">1</definedName>
    <definedName name="solver_neg" localSheetId="5" hidden="1">1</definedName>
    <definedName name="solver_neg" localSheetId="8" hidden="1">1</definedName>
    <definedName name="solver_nod" localSheetId="2" hidden="1">2147483647</definedName>
    <definedName name="solver_nod" localSheetId="5" hidden="1">2147483647</definedName>
    <definedName name="solver_nod" localSheetId="8" hidden="1">2147483647</definedName>
    <definedName name="solver_num" localSheetId="2" hidden="1">2</definedName>
    <definedName name="solver_num" localSheetId="5" hidden="1">2</definedName>
    <definedName name="solver_num" localSheetId="8" hidden="1">2</definedName>
    <definedName name="solver_nwt" localSheetId="2" hidden="1">1</definedName>
    <definedName name="solver_nwt" localSheetId="5" hidden="1">1</definedName>
    <definedName name="solver_nwt" localSheetId="8" hidden="1">1</definedName>
    <definedName name="solver_opt" localSheetId="2" hidden="1">'punto 1 solver'!$G$27</definedName>
    <definedName name="solver_opt" localSheetId="5" hidden="1">'Punto 2 Solver'!$I$24</definedName>
    <definedName name="solver_opt" localSheetId="8" hidden="1">'Punto 3 Solver'!$G$25</definedName>
    <definedName name="solver_pre" localSheetId="2" hidden="1">0.000001</definedName>
    <definedName name="solver_pre" localSheetId="5" hidden="1">0.000001</definedName>
    <definedName name="solver_pre" localSheetId="8" hidden="1">0.000001</definedName>
    <definedName name="solver_rbv" localSheetId="2" hidden="1">2</definedName>
    <definedName name="solver_rbv" localSheetId="5" hidden="1">2</definedName>
    <definedName name="solver_rbv" localSheetId="8" hidden="1">1</definedName>
    <definedName name="solver_rel1" localSheetId="2" hidden="1">3</definedName>
    <definedName name="solver_rel1" localSheetId="5" hidden="1">3</definedName>
    <definedName name="solver_rel1" localSheetId="8" hidden="1">3</definedName>
    <definedName name="solver_rel2" localSheetId="2" hidden="1">1</definedName>
    <definedName name="solver_rel2" localSheetId="5" hidden="1">1</definedName>
    <definedName name="solver_rel2" localSheetId="8" hidden="1">1</definedName>
    <definedName name="solver_rhs1" localSheetId="2" hidden="1">'punto 1 solver'!$C$18:$F$18</definedName>
    <definedName name="solver_rhs1" localSheetId="5" hidden="1">'Punto 2 Solver'!$D$17:$H$17</definedName>
    <definedName name="solver_rhs1" localSheetId="8" hidden="1">'Punto 3 Solver'!$D$17:$F$17</definedName>
    <definedName name="solver_rhs2" localSheetId="2" hidden="1">'punto 1 solver'!$H$13:$H$16</definedName>
    <definedName name="solver_rhs2" localSheetId="5" hidden="1">'Punto 2 Solver'!$J$13:$J$15</definedName>
    <definedName name="solver_rhs2" localSheetId="8" hidden="1">'Punto 3 Solver'!$H$13:$H$15</definedName>
    <definedName name="solver_rlx" localSheetId="2" hidden="1">2</definedName>
    <definedName name="solver_rlx" localSheetId="5" hidden="1">2</definedName>
    <definedName name="solver_rlx" localSheetId="8" hidden="1">2</definedName>
    <definedName name="solver_rsd" localSheetId="2" hidden="1">0</definedName>
    <definedName name="solver_rsd" localSheetId="5" hidden="1">0</definedName>
    <definedName name="solver_rsd" localSheetId="8" hidden="1">0</definedName>
    <definedName name="solver_scl" localSheetId="2" hidden="1">2</definedName>
    <definedName name="solver_scl" localSheetId="5" hidden="1">2</definedName>
    <definedName name="solver_scl" localSheetId="8" hidden="1">1</definedName>
    <definedName name="solver_sho" localSheetId="2" hidden="1">2</definedName>
    <definedName name="solver_sho" localSheetId="5" hidden="1">2</definedName>
    <definedName name="solver_sho" localSheetId="8" hidden="1">2</definedName>
    <definedName name="solver_ssz" localSheetId="2" hidden="1">100</definedName>
    <definedName name="solver_ssz" localSheetId="5" hidden="1">100</definedName>
    <definedName name="solver_ssz" localSheetId="8" hidden="1">100</definedName>
    <definedName name="solver_tim" localSheetId="2" hidden="1">2147483647</definedName>
    <definedName name="solver_tim" localSheetId="5" hidden="1">2147483647</definedName>
    <definedName name="solver_tim" localSheetId="8" hidden="1">2147483647</definedName>
    <definedName name="solver_tol" localSheetId="2" hidden="1">0.01</definedName>
    <definedName name="solver_tol" localSheetId="5" hidden="1">0.01</definedName>
    <definedName name="solver_tol" localSheetId="8" hidden="1">0.01</definedName>
    <definedName name="solver_typ" localSheetId="2" hidden="1">2</definedName>
    <definedName name="solver_typ" localSheetId="5" hidden="1">2</definedName>
    <definedName name="solver_typ" localSheetId="8" hidden="1">2</definedName>
    <definedName name="solver_val" localSheetId="2" hidden="1">0</definedName>
    <definedName name="solver_val" localSheetId="5" hidden="1">0</definedName>
    <definedName name="solver_val" localSheetId="8" hidden="1">0</definedName>
    <definedName name="solver_ver" localSheetId="2" hidden="1">3</definedName>
    <definedName name="solver_ver" localSheetId="5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8" l="1"/>
  <c r="E23" i="8"/>
  <c r="F23" i="8"/>
  <c r="G23" i="8" s="1"/>
  <c r="D24" i="8"/>
  <c r="E24" i="8"/>
  <c r="F24" i="8"/>
  <c r="E22" i="8"/>
  <c r="F22" i="8"/>
  <c r="D22" i="8"/>
  <c r="J5" i="8"/>
  <c r="J4" i="8"/>
  <c r="E16" i="8"/>
  <c r="F16" i="8"/>
  <c r="D16" i="8"/>
  <c r="G14" i="8"/>
  <c r="G15" i="8"/>
  <c r="G13" i="8"/>
  <c r="D16" i="6"/>
  <c r="D17" i="4"/>
  <c r="C17" i="4"/>
  <c r="D27" i="4"/>
  <c r="C27" i="4"/>
  <c r="H22" i="6"/>
  <c r="H23" i="6"/>
  <c r="H21" i="6"/>
  <c r="H16" i="6"/>
  <c r="L6" i="6"/>
  <c r="L5" i="6"/>
  <c r="L4" i="6"/>
  <c r="D26" i="4"/>
  <c r="C26" i="4"/>
  <c r="D22" i="6"/>
  <c r="E22" i="6"/>
  <c r="F22" i="6"/>
  <c r="G22" i="6"/>
  <c r="D23" i="6"/>
  <c r="E23" i="6"/>
  <c r="F23" i="6"/>
  <c r="G23" i="6"/>
  <c r="E21" i="6"/>
  <c r="F21" i="6"/>
  <c r="G21" i="6"/>
  <c r="D21" i="6"/>
  <c r="G16" i="4"/>
  <c r="I14" i="6"/>
  <c r="I15" i="6"/>
  <c r="I13" i="6"/>
  <c r="E16" i="6"/>
  <c r="F16" i="6"/>
  <c r="G16" i="6"/>
  <c r="C23" i="4"/>
  <c r="J6" i="4"/>
  <c r="J5" i="4"/>
  <c r="J4" i="4"/>
  <c r="F24" i="4"/>
  <c r="F23" i="4"/>
  <c r="E23" i="4"/>
  <c r="D23" i="4"/>
  <c r="G13" i="4"/>
  <c r="G14" i="4"/>
  <c r="G15" i="4"/>
  <c r="E17" i="4"/>
  <c r="F17" i="4"/>
  <c r="E26" i="4"/>
  <c r="F26" i="4"/>
  <c r="D25" i="4"/>
  <c r="E25" i="4"/>
  <c r="F25" i="4"/>
  <c r="D24" i="4"/>
  <c r="E24" i="4"/>
  <c r="C24" i="4"/>
  <c r="C25" i="4"/>
  <c r="L35" i="3"/>
  <c r="E23" i="3"/>
  <c r="C23" i="3"/>
  <c r="I16" i="3"/>
  <c r="E22" i="3"/>
  <c r="H16" i="3"/>
  <c r="H14" i="3"/>
  <c r="H18" i="3"/>
  <c r="C22" i="3"/>
  <c r="E21" i="3"/>
  <c r="D21" i="3"/>
  <c r="C21" i="3"/>
  <c r="G18" i="3"/>
  <c r="G16" i="3"/>
  <c r="G14" i="3"/>
  <c r="M7" i="3"/>
  <c r="M6" i="3"/>
  <c r="I39" i="2"/>
  <c r="K24" i="2"/>
  <c r="K23" i="2"/>
  <c r="J6" i="2"/>
  <c r="J5" i="2"/>
  <c r="J7" i="2" s="1"/>
  <c r="J34" i="1"/>
  <c r="G22" i="8" l="1"/>
  <c r="D25" i="8"/>
  <c r="E25" i="8"/>
  <c r="G24" i="8"/>
  <c r="F25" i="8"/>
  <c r="E24" i="6"/>
  <c r="F24" i="6"/>
  <c r="I23" i="6"/>
  <c r="H24" i="6"/>
  <c r="D24" i="6"/>
  <c r="I22" i="6"/>
  <c r="I21" i="6"/>
  <c r="G24" i="6"/>
  <c r="G23" i="4"/>
  <c r="G24" i="4"/>
  <c r="F27" i="4"/>
  <c r="G26" i="4"/>
  <c r="G25" i="4"/>
  <c r="E27" i="4"/>
  <c r="G25" i="8" l="1"/>
  <c r="I24" i="6"/>
  <c r="G27" i="4"/>
  <c r="K17" i="1"/>
  <c r="J19" i="1"/>
  <c r="J12" i="1"/>
  <c r="J4" i="1"/>
  <c r="J3" i="1"/>
  <c r="J5" i="1" l="1"/>
</calcChain>
</file>

<file path=xl/sharedStrings.xml><?xml version="1.0" encoding="utf-8"?>
<sst xmlns="http://schemas.openxmlformats.org/spreadsheetml/2006/main" count="496" uniqueCount="185">
  <si>
    <t>A</t>
  </si>
  <si>
    <t>B</t>
  </si>
  <si>
    <t>C</t>
  </si>
  <si>
    <t>oferta</t>
  </si>
  <si>
    <t>demanda</t>
  </si>
  <si>
    <t>diferencia</t>
  </si>
  <si>
    <t>fic</t>
  </si>
  <si>
    <t>200 0</t>
  </si>
  <si>
    <t>300 100 0</t>
  </si>
  <si>
    <t>100 0</t>
  </si>
  <si>
    <t>240 140 40 0</t>
  </si>
  <si>
    <t>280 0</t>
  </si>
  <si>
    <t>500 460 180 0</t>
  </si>
  <si>
    <t>340 160 0</t>
  </si>
  <si>
    <t>160 0</t>
  </si>
  <si>
    <t>(m+n) -1</t>
  </si>
  <si>
    <t>Minimizar</t>
  </si>
  <si>
    <t>z(min)</t>
  </si>
  <si>
    <t>D</t>
  </si>
  <si>
    <t>E</t>
  </si>
  <si>
    <t>F</t>
  </si>
  <si>
    <t>G</t>
  </si>
  <si>
    <t xml:space="preserve">oferta </t>
  </si>
  <si>
    <t>170 0</t>
  </si>
  <si>
    <t>200 30 0</t>
  </si>
  <si>
    <t>180 0</t>
  </si>
  <si>
    <t>300 120 0</t>
  </si>
  <si>
    <t>190 160 40 0</t>
  </si>
  <si>
    <t>250 50 10 0</t>
  </si>
  <si>
    <t>Z(MIN)</t>
  </si>
  <si>
    <t>planta 1</t>
  </si>
  <si>
    <t>planta 2</t>
  </si>
  <si>
    <t>planta 3</t>
  </si>
  <si>
    <t>dist 1</t>
  </si>
  <si>
    <t>dist 2</t>
  </si>
  <si>
    <t>dist 3</t>
  </si>
  <si>
    <t>Z(Min)</t>
  </si>
  <si>
    <t>P1</t>
  </si>
  <si>
    <t>P2</t>
  </si>
  <si>
    <t>P3</t>
  </si>
  <si>
    <t>10 0</t>
  </si>
  <si>
    <t>7 0</t>
  </si>
  <si>
    <t>14 0</t>
  </si>
  <si>
    <t>P4</t>
  </si>
  <si>
    <t>p4</t>
  </si>
  <si>
    <t>15 8 0</t>
  </si>
  <si>
    <t>17 3 0</t>
  </si>
  <si>
    <t>21 11 3 0</t>
  </si>
  <si>
    <t>Z(min)</t>
  </si>
  <si>
    <t>total</t>
  </si>
  <si>
    <t>envio mercancia</t>
  </si>
  <si>
    <t>tabla costos</t>
  </si>
  <si>
    <t>Deman</t>
  </si>
  <si>
    <t>Microsoft Excel 16.0 Informe de respuestas</t>
  </si>
  <si>
    <t>Hoja de cálculo: [taller transporte.xlsx]punto 1 solver</t>
  </si>
  <si>
    <t>Informe creado: 30/05/2022 3:36:54 p. m.</t>
  </si>
  <si>
    <t>Resultado: Solver encontró una solución. Se cumplen todas las restricciones y condiciones óptimas.</t>
  </si>
  <si>
    <t>Motor de Solver</t>
  </si>
  <si>
    <t>Motor: Simplex LP</t>
  </si>
  <si>
    <t>Tiempo de la solución: 0,047 segundos.</t>
  </si>
  <si>
    <t>Iteraciones: 18 Subproblemas: 0</t>
  </si>
  <si>
    <t>Opciones de Solver</t>
  </si>
  <si>
    <t>Tiempo máximo Ilimitado,  Iteraciones Ilimitado, Precision 0,000001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</si>
  <si>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</si>
  <si>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</si>
  <si>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</si>
  <si>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</si>
  <si>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</si>
  <si>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</si>
  <si>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</si>
  <si>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</si>
  <si>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</si>
  <si>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</si>
  <si>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</si>
  <si>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</si>
  <si>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</si>
  <si>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$G$27</t>
  </si>
  <si>
    <t>total total</t>
  </si>
  <si>
    <t>$C$13</t>
  </si>
  <si>
    <t>Continuar</t>
  </si>
  <si>
    <t>$D$13</t>
  </si>
  <si>
    <t>$E$13</t>
  </si>
  <si>
    <t>$F$13</t>
  </si>
  <si>
    <t>$C$14</t>
  </si>
  <si>
    <t>$D$14</t>
  </si>
  <si>
    <t>$E$14</t>
  </si>
  <si>
    <t>$F$14</t>
  </si>
  <si>
    <t>$C$15</t>
  </si>
  <si>
    <t>$D$15</t>
  </si>
  <si>
    <t>$E$15</t>
  </si>
  <si>
    <t>$F$15</t>
  </si>
  <si>
    <t>$C$16</t>
  </si>
  <si>
    <t>$D$16</t>
  </si>
  <si>
    <t>$E$16</t>
  </si>
  <si>
    <t>$F$16</t>
  </si>
  <si>
    <t>$C$17</t>
  </si>
  <si>
    <t>$C$17&gt;=$C$18</t>
  </si>
  <si>
    <t>Vinculante</t>
  </si>
  <si>
    <t>$D$17</t>
  </si>
  <si>
    <t>$D$17&gt;=$D$18</t>
  </si>
  <si>
    <t>$E$17</t>
  </si>
  <si>
    <t>$E$17&gt;=$E$18</t>
  </si>
  <si>
    <t>$F$17</t>
  </si>
  <si>
    <t>$F$17&gt;=$F$18</t>
  </si>
  <si>
    <t>$G$13</t>
  </si>
  <si>
    <t>A total</t>
  </si>
  <si>
    <t>$G$13&lt;=$H$13</t>
  </si>
  <si>
    <t>$G$14</t>
  </si>
  <si>
    <t>B total</t>
  </si>
  <si>
    <t>$G$14&lt;=$H$14</t>
  </si>
  <si>
    <t>$G$15</t>
  </si>
  <si>
    <t>C total</t>
  </si>
  <si>
    <t>$G$15&lt;=$H$15</t>
  </si>
  <si>
    <t>$G$16</t>
  </si>
  <si>
    <t>fic total</t>
  </si>
  <si>
    <t>$G$16&lt;=$H$16</t>
  </si>
  <si>
    <t>Total</t>
  </si>
  <si>
    <t>Fic</t>
  </si>
  <si>
    <t>Oferta</t>
  </si>
  <si>
    <t>Hoja de cálculo: [taller transporte.xlsx]Punto 2 Solver</t>
  </si>
  <si>
    <t>Informe creado: 30/05/2022 3:51:44 p. m.</t>
  </si>
  <si>
    <t>Tiempo de la solución: 0,032 segundos.</t>
  </si>
  <si>
    <t>Iteraciones: 17 Subproblemas: 0</t>
  </si>
  <si>
    <t>$I$24</t>
  </si>
  <si>
    <t>Total Total</t>
  </si>
  <si>
    <t>A D</t>
  </si>
  <si>
    <t>A E</t>
  </si>
  <si>
    <t>A F</t>
  </si>
  <si>
    <t>A G</t>
  </si>
  <si>
    <t>$H$13</t>
  </si>
  <si>
    <t>A fic</t>
  </si>
  <si>
    <t>B D</t>
  </si>
  <si>
    <t>B E</t>
  </si>
  <si>
    <t>B F</t>
  </si>
  <si>
    <t>B G</t>
  </si>
  <si>
    <t>$H$14</t>
  </si>
  <si>
    <t>B fic</t>
  </si>
  <si>
    <t>C D</t>
  </si>
  <si>
    <t>C E</t>
  </si>
  <si>
    <t>C F</t>
  </si>
  <si>
    <t>C G</t>
  </si>
  <si>
    <t>$H$15</t>
  </si>
  <si>
    <t>C fic</t>
  </si>
  <si>
    <t>Total D</t>
  </si>
  <si>
    <t>$D$16&gt;=$D$17</t>
  </si>
  <si>
    <t>Total E</t>
  </si>
  <si>
    <t>$E$16&gt;=$E$17</t>
  </si>
  <si>
    <t>Total F</t>
  </si>
  <si>
    <t>$F$16&gt;=$F$17</t>
  </si>
  <si>
    <t>Total G</t>
  </si>
  <si>
    <t>$G$16&gt;=$G$17</t>
  </si>
  <si>
    <t>$H$16</t>
  </si>
  <si>
    <t>Total fic</t>
  </si>
  <si>
    <t>$H$16&gt;=$H$17</t>
  </si>
  <si>
    <t>$I$13</t>
  </si>
  <si>
    <t>A Total</t>
  </si>
  <si>
    <t>$I$13&lt;=$J$13</t>
  </si>
  <si>
    <t>$I$14</t>
  </si>
  <si>
    <t>B Total</t>
  </si>
  <si>
    <t>$I$14&lt;=$J$14</t>
  </si>
  <si>
    <t>$I$15</t>
  </si>
  <si>
    <t>C Total</t>
  </si>
  <si>
    <t>$I$15&lt;=$J$15</t>
  </si>
  <si>
    <t>Pun</t>
  </si>
  <si>
    <t>Hoja de cálculo: [taller transporte.xlsx]Punto 3 Solver</t>
  </si>
  <si>
    <t>Informe creado: 30/05/2022 4:00:02 p. m.</t>
  </si>
  <si>
    <t>Tiempo de la solución: 0,015 segundos.</t>
  </si>
  <si>
    <t>Iteraciones: 8 Subproblemas: 0</t>
  </si>
  <si>
    <t>Tiempo máximo Ilimitado,  Iteraciones Ilimitado, Precision 0,000001, Usar escala automática</t>
  </si>
  <si>
    <t>$G$25</t>
  </si>
  <si>
    <t>planta 1 dist 1</t>
  </si>
  <si>
    <t>planta 1 dist 2</t>
  </si>
  <si>
    <t>planta 1 dist 3</t>
  </si>
  <si>
    <t>planta 2 dist 1</t>
  </si>
  <si>
    <t>planta 2 dist 2</t>
  </si>
  <si>
    <t>planta 2 dist 3</t>
  </si>
  <si>
    <t>planta 3 dist 1</t>
  </si>
  <si>
    <t>planta 3 dist 2</t>
  </si>
  <si>
    <t>planta 3 dist 3</t>
  </si>
  <si>
    <t>Total dist 1</t>
  </si>
  <si>
    <t>Total dist 2</t>
  </si>
  <si>
    <t>Total dist 3</t>
  </si>
  <si>
    <t>planta 1 Total</t>
  </si>
  <si>
    <t>planta 2 Total</t>
  </si>
  <si>
    <t>planta 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</si>
</sst>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4" xfId="0" applyFill="1" applyBorder="1"/>
    <xf numFmtId="0" fontId="1" fillId="0" borderId="1" xfId="0" applyFont="1" applyBorder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0" xfId="0" applyFont="1"/>
    <xf numFmtId="0" fontId="0" fillId="0" borderId="9" xfId="0" applyFill="1" applyBorder="1" applyAlignment="1"/>
    <xf numFmtId="0" fontId="4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26</xdr:row>
      <xdr:rowOff>66675</xdr:rowOff>
    </xdr:from>
    <xdr:to>
      <xdr:col>2</xdr:col>
      <xdr:colOff>228600</xdr:colOff>
      <xdr:row>27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F0547B2-E27D-0670-592E-24A0DE221FF3}"/>
            </a:ext>
          </a:extLst>
        </xdr:cNvPr>
        <xdr:cNvCxnSpPr/>
      </xdr:nvCxnSpPr>
      <xdr:spPr>
        <a:xfrm flipV="1">
          <a:off x="1543050" y="501967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19</xdr:row>
      <xdr:rowOff>47625</xdr:rowOff>
    </xdr:from>
    <xdr:to>
      <xdr:col>6</xdr:col>
      <xdr:colOff>361950</xdr:colOff>
      <xdr:row>19</xdr:row>
      <xdr:rowOff>171450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A003BC4-B0E0-4F78-88D7-F63E4CB56C61}"/>
            </a:ext>
          </a:extLst>
        </xdr:cNvPr>
        <xdr:cNvCxnSpPr/>
      </xdr:nvCxnSpPr>
      <xdr:spPr>
        <a:xfrm flipV="1">
          <a:off x="4724400" y="366712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26</xdr:row>
      <xdr:rowOff>57150</xdr:rowOff>
    </xdr:from>
    <xdr:to>
      <xdr:col>3</xdr:col>
      <xdr:colOff>247650</xdr:colOff>
      <xdr:row>26</xdr:row>
      <xdr:rowOff>180975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47D16CCA-1790-4372-B38B-D075E4D1A871}"/>
            </a:ext>
          </a:extLst>
        </xdr:cNvPr>
        <xdr:cNvCxnSpPr/>
      </xdr:nvCxnSpPr>
      <xdr:spPr>
        <a:xfrm flipV="1">
          <a:off x="2324100" y="501015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19</xdr:row>
      <xdr:rowOff>38100</xdr:rowOff>
    </xdr:from>
    <xdr:to>
      <xdr:col>6</xdr:col>
      <xdr:colOff>552450</xdr:colOff>
      <xdr:row>19</xdr:row>
      <xdr:rowOff>161925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4CD4ADC1-C7CC-4068-91C0-4EB473CB8B45}"/>
            </a:ext>
          </a:extLst>
        </xdr:cNvPr>
        <xdr:cNvCxnSpPr/>
      </xdr:nvCxnSpPr>
      <xdr:spPr>
        <a:xfrm flipV="1">
          <a:off x="4914900" y="365760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26</xdr:row>
      <xdr:rowOff>47625</xdr:rowOff>
    </xdr:from>
    <xdr:to>
      <xdr:col>3</xdr:col>
      <xdr:colOff>466725</xdr:colOff>
      <xdr:row>26</xdr:row>
      <xdr:rowOff>171450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1008A6E-4BAE-4279-AAC4-7F5788AB4992}"/>
            </a:ext>
          </a:extLst>
        </xdr:cNvPr>
        <xdr:cNvCxnSpPr/>
      </xdr:nvCxnSpPr>
      <xdr:spPr>
        <a:xfrm flipV="1">
          <a:off x="2543175" y="500062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21</xdr:row>
      <xdr:rowOff>47625</xdr:rowOff>
    </xdr:from>
    <xdr:to>
      <xdr:col>6</xdr:col>
      <xdr:colOff>438150</xdr:colOff>
      <xdr:row>21</xdr:row>
      <xdr:rowOff>171450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5F1EC91-CCF8-4305-84D1-EEDB0D0F0606}"/>
            </a:ext>
          </a:extLst>
        </xdr:cNvPr>
        <xdr:cNvCxnSpPr/>
      </xdr:nvCxnSpPr>
      <xdr:spPr>
        <a:xfrm flipV="1">
          <a:off x="4800600" y="404812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26</xdr:row>
      <xdr:rowOff>66675</xdr:rowOff>
    </xdr:from>
    <xdr:to>
      <xdr:col>3</xdr:col>
      <xdr:colOff>647700</xdr:colOff>
      <xdr:row>27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3A71C16F-D093-44B4-A564-47DCCD2D794C}"/>
            </a:ext>
          </a:extLst>
        </xdr:cNvPr>
        <xdr:cNvCxnSpPr/>
      </xdr:nvCxnSpPr>
      <xdr:spPr>
        <a:xfrm flipV="1">
          <a:off x="2724150" y="501967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22</xdr:row>
      <xdr:rowOff>19050</xdr:rowOff>
    </xdr:from>
    <xdr:to>
      <xdr:col>6</xdr:col>
      <xdr:colOff>247650</xdr:colOff>
      <xdr:row>22</xdr:row>
      <xdr:rowOff>142875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FE84F26C-FFA6-4FE2-BEA8-0DDAAE3C9E53}"/>
            </a:ext>
          </a:extLst>
        </xdr:cNvPr>
        <xdr:cNvCxnSpPr/>
      </xdr:nvCxnSpPr>
      <xdr:spPr>
        <a:xfrm flipV="1">
          <a:off x="4610100" y="421005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26</xdr:row>
      <xdr:rowOff>85725</xdr:rowOff>
    </xdr:from>
    <xdr:to>
      <xdr:col>4</xdr:col>
      <xdr:colOff>228600</xdr:colOff>
      <xdr:row>27</xdr:row>
      <xdr:rowOff>19050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F9AD1FF4-5C65-430C-AF6F-76B9B4684C3A}"/>
            </a:ext>
          </a:extLst>
        </xdr:cNvPr>
        <xdr:cNvCxnSpPr/>
      </xdr:nvCxnSpPr>
      <xdr:spPr>
        <a:xfrm flipV="1">
          <a:off x="3067050" y="503872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22</xdr:row>
      <xdr:rowOff>57150</xdr:rowOff>
    </xdr:from>
    <xdr:to>
      <xdr:col>6</xdr:col>
      <xdr:colOff>495300</xdr:colOff>
      <xdr:row>22</xdr:row>
      <xdr:rowOff>180975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8C82B83B-AFD8-4D9E-8A9D-58268701E280}"/>
            </a:ext>
          </a:extLst>
        </xdr:cNvPr>
        <xdr:cNvCxnSpPr/>
      </xdr:nvCxnSpPr>
      <xdr:spPr>
        <a:xfrm flipV="1">
          <a:off x="4857750" y="424815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22</xdr:row>
      <xdr:rowOff>28575</xdr:rowOff>
    </xdr:from>
    <xdr:to>
      <xdr:col>6</xdr:col>
      <xdr:colOff>733425</xdr:colOff>
      <xdr:row>22</xdr:row>
      <xdr:rowOff>152400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86B8D48-9B4C-4FE7-97B1-6DDAF88ECBE3}"/>
            </a:ext>
          </a:extLst>
        </xdr:cNvPr>
        <xdr:cNvCxnSpPr/>
      </xdr:nvCxnSpPr>
      <xdr:spPr>
        <a:xfrm flipV="1">
          <a:off x="5095875" y="421957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25</xdr:row>
      <xdr:rowOff>38100</xdr:rowOff>
    </xdr:from>
    <xdr:to>
      <xdr:col>6</xdr:col>
      <xdr:colOff>428625</xdr:colOff>
      <xdr:row>25</xdr:row>
      <xdr:rowOff>161925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2D4C3C91-93C2-4EE8-9B42-85A7BC8521A9}"/>
            </a:ext>
          </a:extLst>
        </xdr:cNvPr>
        <xdr:cNvCxnSpPr/>
      </xdr:nvCxnSpPr>
      <xdr:spPr>
        <a:xfrm flipV="1">
          <a:off x="4791075" y="480060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26</xdr:row>
      <xdr:rowOff>47625</xdr:rowOff>
    </xdr:from>
    <xdr:to>
      <xdr:col>5</xdr:col>
      <xdr:colOff>219075</xdr:colOff>
      <xdr:row>26</xdr:row>
      <xdr:rowOff>171450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3FA8F24-4D95-4257-811D-92B4A62E4965}"/>
            </a:ext>
          </a:extLst>
        </xdr:cNvPr>
        <xdr:cNvCxnSpPr/>
      </xdr:nvCxnSpPr>
      <xdr:spPr>
        <a:xfrm flipV="1">
          <a:off x="3819525" y="500062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26</xdr:row>
      <xdr:rowOff>47625</xdr:rowOff>
    </xdr:from>
    <xdr:to>
      <xdr:col>5</xdr:col>
      <xdr:colOff>457200</xdr:colOff>
      <xdr:row>26</xdr:row>
      <xdr:rowOff>171450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F53A8C5B-8B87-4B96-BEE0-CA76AE57814D}"/>
            </a:ext>
          </a:extLst>
        </xdr:cNvPr>
        <xdr:cNvCxnSpPr/>
      </xdr:nvCxnSpPr>
      <xdr:spPr>
        <a:xfrm flipV="1">
          <a:off x="4057650" y="500062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20</xdr:row>
      <xdr:rowOff>95249</xdr:rowOff>
    </xdr:from>
    <xdr:to>
      <xdr:col>13</xdr:col>
      <xdr:colOff>657225</xdr:colOff>
      <xdr:row>31</xdr:row>
      <xdr:rowOff>180974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73ADE75-6A57-DD87-ADC8-604E53649F7F}"/>
            </a:ext>
          </a:extLst>
        </xdr:cNvPr>
        <xdr:cNvSpPr txBox="1"/>
      </xdr:nvSpPr>
      <xdr:spPr>
        <a:xfrm>
          <a:off x="6219825" y="3905249"/>
          <a:ext cx="4343400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A3 = 100 -</a:t>
          </a:r>
          <a:r>
            <a:rPr lang="es-CO" sz="1100" baseline="0"/>
            <a:t> 40 + 280  = 340</a:t>
          </a:r>
          <a:endParaRPr lang="es-CO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/>
            <a:t>A4</a:t>
          </a: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100 - 40 + 180 = 240</a:t>
          </a:r>
          <a:endParaRPr lang="es-CO" sz="1100"/>
        </a:p>
        <a:p>
          <a:r>
            <a:rPr lang="es-CO" sz="1100"/>
            <a:t>B1 = 200 - 100 + 100 = 200</a:t>
          </a:r>
        </a:p>
        <a:p>
          <a:r>
            <a:rPr lang="es-CO" sz="1100"/>
            <a:t>B3 = 280 - 40 + 100 = 340</a:t>
          </a:r>
        </a:p>
        <a:p>
          <a:r>
            <a:rPr lang="es-CO" sz="1100"/>
            <a:t>B4 = 180 - 40 + 100 =240</a:t>
          </a:r>
        </a:p>
        <a:p>
          <a:r>
            <a:rPr lang="es-CO" sz="1100"/>
            <a:t>C1 = 200 - 100 + 40 =140</a:t>
          </a:r>
        </a:p>
        <a:p>
          <a:r>
            <a:rPr lang="es-CO" sz="1100"/>
            <a:t>fic1 = 160 - 180 +280 -40 +100 -100 +200 = 420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fic2 = 160 - 180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+ 280 - 40 = 220</a:t>
          </a: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fic3 = 280 -180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+ 160 = 260</a:t>
          </a:r>
          <a:endParaRPr lang="es-CO">
            <a:effectLst/>
          </a:endParaRPr>
        </a:p>
        <a:p>
          <a:endParaRPr lang="es-CO" sz="1100"/>
        </a:p>
        <a:p>
          <a:r>
            <a:rPr lang="es-CO" sz="1100"/>
            <a:t>tabla optima</a:t>
          </a:r>
        </a:p>
        <a:p>
          <a:r>
            <a:rPr lang="es-CO" sz="1100"/>
            <a:t>(7*200) + (9*100) + (10 * 100) +(8 *40)+(10*280) +(14*180) + (0*160)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29</xdr:row>
      <xdr:rowOff>57150</xdr:rowOff>
    </xdr:from>
    <xdr:to>
      <xdr:col>2</xdr:col>
      <xdr:colOff>228600</xdr:colOff>
      <xdr:row>29</xdr:row>
      <xdr:rowOff>180975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F5F07C8A-4178-4A80-9C34-8FA4171A438C}"/>
            </a:ext>
          </a:extLst>
        </xdr:cNvPr>
        <xdr:cNvCxnSpPr/>
      </xdr:nvCxnSpPr>
      <xdr:spPr>
        <a:xfrm flipV="1">
          <a:off x="1543050" y="558165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28</xdr:row>
      <xdr:rowOff>47625</xdr:rowOff>
    </xdr:from>
    <xdr:to>
      <xdr:col>7</xdr:col>
      <xdr:colOff>371475</xdr:colOff>
      <xdr:row>28</xdr:row>
      <xdr:rowOff>171450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C168A7D7-2070-443D-ADE9-C41A31B30C62}"/>
            </a:ext>
          </a:extLst>
        </xdr:cNvPr>
        <xdr:cNvCxnSpPr/>
      </xdr:nvCxnSpPr>
      <xdr:spPr>
        <a:xfrm flipV="1">
          <a:off x="5495925" y="538162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29</xdr:row>
      <xdr:rowOff>66675</xdr:rowOff>
    </xdr:from>
    <xdr:to>
      <xdr:col>4</xdr:col>
      <xdr:colOff>247650</xdr:colOff>
      <xdr:row>30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D38149A-6F03-4A48-ADC4-52D51E1AC3A0}"/>
            </a:ext>
          </a:extLst>
        </xdr:cNvPr>
        <xdr:cNvCxnSpPr/>
      </xdr:nvCxnSpPr>
      <xdr:spPr>
        <a:xfrm flipV="1">
          <a:off x="3086100" y="559117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28</xdr:row>
      <xdr:rowOff>28575</xdr:rowOff>
    </xdr:from>
    <xdr:to>
      <xdr:col>7</xdr:col>
      <xdr:colOff>542925</xdr:colOff>
      <xdr:row>28</xdr:row>
      <xdr:rowOff>152400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F257D464-C067-4388-B707-188E4FE48FBE}"/>
            </a:ext>
          </a:extLst>
        </xdr:cNvPr>
        <xdr:cNvCxnSpPr/>
      </xdr:nvCxnSpPr>
      <xdr:spPr>
        <a:xfrm flipV="1">
          <a:off x="5667375" y="536257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26</xdr:row>
      <xdr:rowOff>38100</xdr:rowOff>
    </xdr:from>
    <xdr:to>
      <xdr:col>7</xdr:col>
      <xdr:colOff>352425</xdr:colOff>
      <xdr:row>26</xdr:row>
      <xdr:rowOff>161925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C74AFAB-5629-4493-A293-9782CCD8DB5A}"/>
            </a:ext>
          </a:extLst>
        </xdr:cNvPr>
        <xdr:cNvCxnSpPr/>
      </xdr:nvCxnSpPr>
      <xdr:spPr>
        <a:xfrm flipV="1">
          <a:off x="5476875" y="499110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66675</xdr:rowOff>
    </xdr:from>
    <xdr:to>
      <xdr:col>5</xdr:col>
      <xdr:colOff>209550</xdr:colOff>
      <xdr:row>30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EFEEFC54-DB9E-47A4-AE09-14640E4FE81E}"/>
            </a:ext>
          </a:extLst>
        </xdr:cNvPr>
        <xdr:cNvCxnSpPr/>
      </xdr:nvCxnSpPr>
      <xdr:spPr>
        <a:xfrm flipV="1">
          <a:off x="3810000" y="559117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26</xdr:row>
      <xdr:rowOff>57150</xdr:rowOff>
    </xdr:from>
    <xdr:to>
      <xdr:col>7</xdr:col>
      <xdr:colOff>542925</xdr:colOff>
      <xdr:row>26</xdr:row>
      <xdr:rowOff>180975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964FB1FA-0063-4063-B47B-23F8BD80EB9D}"/>
            </a:ext>
          </a:extLst>
        </xdr:cNvPr>
        <xdr:cNvCxnSpPr/>
      </xdr:nvCxnSpPr>
      <xdr:spPr>
        <a:xfrm flipV="1">
          <a:off x="5667375" y="501015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29</xdr:row>
      <xdr:rowOff>47625</xdr:rowOff>
    </xdr:from>
    <xdr:to>
      <xdr:col>4</xdr:col>
      <xdr:colOff>447675</xdr:colOff>
      <xdr:row>29</xdr:row>
      <xdr:rowOff>171450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820BD317-87C7-4E54-8BE3-B1EFE3886AE1}"/>
            </a:ext>
          </a:extLst>
        </xdr:cNvPr>
        <xdr:cNvCxnSpPr/>
      </xdr:nvCxnSpPr>
      <xdr:spPr>
        <a:xfrm flipV="1">
          <a:off x="3286125" y="557212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29</xdr:row>
      <xdr:rowOff>57150</xdr:rowOff>
    </xdr:from>
    <xdr:to>
      <xdr:col>3</xdr:col>
      <xdr:colOff>200025</xdr:colOff>
      <xdr:row>29</xdr:row>
      <xdr:rowOff>180975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B5B5E270-4224-48F6-84A9-EDA51E649B27}"/>
            </a:ext>
          </a:extLst>
        </xdr:cNvPr>
        <xdr:cNvCxnSpPr/>
      </xdr:nvCxnSpPr>
      <xdr:spPr>
        <a:xfrm flipV="1">
          <a:off x="2276475" y="558165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24</xdr:row>
      <xdr:rowOff>47625</xdr:rowOff>
    </xdr:from>
    <xdr:to>
      <xdr:col>7</xdr:col>
      <xdr:colOff>304800</xdr:colOff>
      <xdr:row>24</xdr:row>
      <xdr:rowOff>171450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6266B944-BA49-4568-B587-AB99CBE1BC25}"/>
            </a:ext>
          </a:extLst>
        </xdr:cNvPr>
        <xdr:cNvCxnSpPr/>
      </xdr:nvCxnSpPr>
      <xdr:spPr>
        <a:xfrm flipV="1">
          <a:off x="5429250" y="461962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29</xdr:row>
      <xdr:rowOff>57150</xdr:rowOff>
    </xdr:from>
    <xdr:to>
      <xdr:col>4</xdr:col>
      <xdr:colOff>647700</xdr:colOff>
      <xdr:row>29</xdr:row>
      <xdr:rowOff>180975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71A6F03C-EA9D-414D-B9EE-E74D5081BBCC}"/>
            </a:ext>
          </a:extLst>
        </xdr:cNvPr>
        <xdr:cNvCxnSpPr/>
      </xdr:nvCxnSpPr>
      <xdr:spPr>
        <a:xfrm flipV="1">
          <a:off x="3486150" y="558165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266700</xdr:colOff>
      <xdr:row>24</xdr:row>
      <xdr:rowOff>38100</xdr:rowOff>
    </xdr:from>
    <xdr:to>
      <xdr:col>7</xdr:col>
      <xdr:colOff>476250</xdr:colOff>
      <xdr:row>24</xdr:row>
      <xdr:rowOff>161925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6D845A85-6BFC-477C-B882-CBA3B457D519}"/>
            </a:ext>
          </a:extLst>
        </xdr:cNvPr>
        <xdr:cNvCxnSpPr/>
      </xdr:nvCxnSpPr>
      <xdr:spPr>
        <a:xfrm flipV="1">
          <a:off x="5600700" y="4610100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24</xdr:row>
      <xdr:rowOff>66675</xdr:rowOff>
    </xdr:from>
    <xdr:to>
      <xdr:col>7</xdr:col>
      <xdr:colOff>609600</xdr:colOff>
      <xdr:row>25</xdr:row>
      <xdr:rowOff>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14C64124-4371-4CF6-825B-48A9F1213379}"/>
            </a:ext>
          </a:extLst>
        </xdr:cNvPr>
        <xdr:cNvCxnSpPr/>
      </xdr:nvCxnSpPr>
      <xdr:spPr>
        <a:xfrm flipV="1">
          <a:off x="5734050" y="4638675"/>
          <a:ext cx="209550" cy="12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0</xdr:rowOff>
    </xdr:from>
    <xdr:to>
      <xdr:col>14</xdr:col>
      <xdr:colOff>533400</xdr:colOff>
      <xdr:row>36</xdr:row>
      <xdr:rowOff>85725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89F3EF31-F9D8-4EBA-B1BE-77C59AEDB268}"/>
            </a:ext>
          </a:extLst>
        </xdr:cNvPr>
        <xdr:cNvSpPr txBox="1"/>
      </xdr:nvSpPr>
      <xdr:spPr>
        <a:xfrm>
          <a:off x="6858000" y="4762500"/>
          <a:ext cx="4343400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AD</a:t>
          </a:r>
          <a:r>
            <a:rPr lang="es-CO" sz="1100" baseline="0"/>
            <a:t> =  40 -30 +170 = 180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40 -120 +180 = 100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BD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120 - 30 + 170 = 260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200 -40 +120 = 280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Bfic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120 -40 +10 = 90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200 -40 +30 = 190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CG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180 -120 +30 = 90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Cfic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10 -40 +30 = 0</a:t>
          </a: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tabla optima</a:t>
          </a:r>
          <a:endParaRPr lang="es-CO">
            <a:effectLst/>
          </a:endParaRP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(9*200) + (10*40) + (0 * 10) +(9 *120)+(7*180) +(3*170) + (3*30)</a:t>
          </a: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16</xdr:row>
      <xdr:rowOff>57150</xdr:rowOff>
    </xdr:from>
    <xdr:to>
      <xdr:col>5</xdr:col>
      <xdr:colOff>409575</xdr:colOff>
      <xdr:row>17</xdr:row>
      <xdr:rowOff>9525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F9C7B1BF-5124-4BA9-B3A9-61D6E7724D66}"/>
            </a:ext>
          </a:extLst>
        </xdr:cNvPr>
        <xdr:cNvCxnSpPr/>
      </xdr:nvCxnSpPr>
      <xdr:spPr>
        <a:xfrm flipV="1">
          <a:off x="4124325" y="3105150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14</xdr:row>
      <xdr:rowOff>19050</xdr:rowOff>
    </xdr:from>
    <xdr:to>
      <xdr:col>5</xdr:col>
      <xdr:colOff>485775</xdr:colOff>
      <xdr:row>14</xdr:row>
      <xdr:rowOff>161925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7775C4CA-A746-4785-954B-B9F6F334D198}"/>
            </a:ext>
          </a:extLst>
        </xdr:cNvPr>
        <xdr:cNvCxnSpPr/>
      </xdr:nvCxnSpPr>
      <xdr:spPr>
        <a:xfrm flipV="1">
          <a:off x="4200525" y="2686050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19</xdr:row>
      <xdr:rowOff>28575</xdr:rowOff>
    </xdr:from>
    <xdr:to>
      <xdr:col>4</xdr:col>
      <xdr:colOff>133350</xdr:colOff>
      <xdr:row>19</xdr:row>
      <xdr:rowOff>171450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281F89EE-3F20-4EB9-B8C5-621A0E501EAC}"/>
            </a:ext>
          </a:extLst>
        </xdr:cNvPr>
        <xdr:cNvCxnSpPr/>
      </xdr:nvCxnSpPr>
      <xdr:spPr>
        <a:xfrm flipV="1">
          <a:off x="3086100" y="3648075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19</xdr:row>
      <xdr:rowOff>38100</xdr:rowOff>
    </xdr:from>
    <xdr:to>
      <xdr:col>2</xdr:col>
      <xdr:colOff>142875</xdr:colOff>
      <xdr:row>19</xdr:row>
      <xdr:rowOff>180975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B125E44A-3087-40F8-B495-E5A2A7445289}"/>
            </a:ext>
          </a:extLst>
        </xdr:cNvPr>
        <xdr:cNvCxnSpPr/>
      </xdr:nvCxnSpPr>
      <xdr:spPr>
        <a:xfrm flipV="1">
          <a:off x="1571625" y="3657600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18</xdr:row>
      <xdr:rowOff>38100</xdr:rowOff>
    </xdr:from>
    <xdr:to>
      <xdr:col>5</xdr:col>
      <xdr:colOff>476250</xdr:colOff>
      <xdr:row>18</xdr:row>
      <xdr:rowOff>180975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F8FF5425-55CD-4D00-A66D-B26B93735F89}"/>
            </a:ext>
          </a:extLst>
        </xdr:cNvPr>
        <xdr:cNvCxnSpPr/>
      </xdr:nvCxnSpPr>
      <xdr:spPr>
        <a:xfrm flipV="1">
          <a:off x="4191000" y="3467100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19</xdr:row>
      <xdr:rowOff>47625</xdr:rowOff>
    </xdr:from>
    <xdr:to>
      <xdr:col>2</xdr:col>
      <xdr:colOff>257175</xdr:colOff>
      <xdr:row>20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365A99FC-1E39-40CF-A410-B520DD5E5DAE}"/>
            </a:ext>
          </a:extLst>
        </xdr:cNvPr>
        <xdr:cNvCxnSpPr/>
      </xdr:nvCxnSpPr>
      <xdr:spPr>
        <a:xfrm flipV="1">
          <a:off x="1685925" y="3667125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16</xdr:row>
      <xdr:rowOff>38100</xdr:rowOff>
    </xdr:from>
    <xdr:to>
      <xdr:col>5</xdr:col>
      <xdr:colOff>552450</xdr:colOff>
      <xdr:row>16</xdr:row>
      <xdr:rowOff>180975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61459DC9-5BA7-475F-B14B-E4EFE6F3C504}"/>
            </a:ext>
          </a:extLst>
        </xdr:cNvPr>
        <xdr:cNvCxnSpPr/>
      </xdr:nvCxnSpPr>
      <xdr:spPr>
        <a:xfrm flipV="1">
          <a:off x="4267200" y="3086100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19</xdr:row>
      <xdr:rowOff>38100</xdr:rowOff>
    </xdr:from>
    <xdr:to>
      <xdr:col>3</xdr:col>
      <xdr:colOff>142875</xdr:colOff>
      <xdr:row>19</xdr:row>
      <xdr:rowOff>180975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92395199-87CF-447C-9BA0-336728CAC48F}"/>
            </a:ext>
          </a:extLst>
        </xdr:cNvPr>
        <xdr:cNvCxnSpPr/>
      </xdr:nvCxnSpPr>
      <xdr:spPr>
        <a:xfrm flipV="1">
          <a:off x="2333625" y="3657600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19</xdr:row>
      <xdr:rowOff>57150</xdr:rowOff>
    </xdr:from>
    <xdr:to>
      <xdr:col>4</xdr:col>
      <xdr:colOff>342900</xdr:colOff>
      <xdr:row>20</xdr:row>
      <xdr:rowOff>9525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8767D007-6AD2-44A4-8FB1-3D1F113DDBBC}"/>
            </a:ext>
          </a:extLst>
        </xdr:cNvPr>
        <xdr:cNvCxnSpPr/>
      </xdr:nvCxnSpPr>
      <xdr:spPr>
        <a:xfrm flipV="1">
          <a:off x="3295650" y="3676650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16</xdr:row>
      <xdr:rowOff>47625</xdr:rowOff>
    </xdr:from>
    <xdr:to>
      <xdr:col>5</xdr:col>
      <xdr:colOff>628650</xdr:colOff>
      <xdr:row>17</xdr:row>
      <xdr:rowOff>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BE429A4-59F5-4BD4-8FBA-633CF00D30F6}"/>
            </a:ext>
          </a:extLst>
        </xdr:cNvPr>
        <xdr:cNvCxnSpPr/>
      </xdr:nvCxnSpPr>
      <xdr:spPr>
        <a:xfrm flipV="1">
          <a:off x="4343400" y="3095625"/>
          <a:ext cx="9525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666750</xdr:colOff>
      <xdr:row>21</xdr:row>
      <xdr:rowOff>66675</xdr:rowOff>
    </xdr:from>
    <xdr:to>
      <xdr:col>16</xdr:col>
      <xdr:colOff>438150</xdr:colOff>
      <xdr:row>32</xdr:row>
      <xdr:rowOff>152400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5E7B8503-DE04-4589-8918-0351B3BF11E8}"/>
            </a:ext>
          </a:extLst>
        </xdr:cNvPr>
        <xdr:cNvSpPr txBox="1"/>
      </xdr:nvSpPr>
      <xdr:spPr>
        <a:xfrm>
          <a:off x="6581775" y="4067175"/>
          <a:ext cx="4343400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P1</a:t>
          </a:r>
          <a:r>
            <a:rPr lang="es-CO" sz="1100" baseline="0"/>
            <a:t> dist1 =  8 -3 +14 = 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P1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dist2 =  14 - 3 + 10 = 21</a:t>
          </a: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P3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dist2 =  10- 8 + 7 = 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P3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dist3 = 7 -8 +3 = 2</a:t>
          </a: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tabla optima</a:t>
          </a:r>
          <a:endParaRPr lang="es-CO">
            <a:effectLst/>
          </a:endParaRP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(30*14) + (75*8) + (33 * 10) +(65 *3)+(40*7)</a:t>
          </a: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A3D-06D8-4A10-93FF-56FE241E4533}">
  <dimension ref="B2:K34"/>
  <sheetViews>
    <sheetView topLeftCell="A16" workbookViewId="0">
      <selection activeCell="B9" sqref="B9:G14"/>
    </sheetView>
  </sheetViews>
  <sheetFormatPr baseColWidth="10" defaultRowHeight="15" x14ac:dyDescent="0.25"/>
  <sheetData>
    <row r="2" spans="2:10" x14ac:dyDescent="0.25">
      <c r="B2" s="1"/>
      <c r="C2" s="1">
        <v>1</v>
      </c>
      <c r="D2" s="1">
        <v>2</v>
      </c>
      <c r="E2" s="1">
        <v>3</v>
      </c>
      <c r="F2" s="1">
        <v>4</v>
      </c>
      <c r="G2" s="1" t="s">
        <v>3</v>
      </c>
    </row>
    <row r="3" spans="2:10" x14ac:dyDescent="0.25">
      <c r="B3" s="1" t="s">
        <v>0</v>
      </c>
      <c r="C3" s="1">
        <v>7</v>
      </c>
      <c r="D3" s="1">
        <v>9</v>
      </c>
      <c r="E3" s="1">
        <v>9</v>
      </c>
      <c r="F3" s="1">
        <v>6</v>
      </c>
      <c r="G3" s="1">
        <v>300</v>
      </c>
      <c r="I3" t="s">
        <v>3</v>
      </c>
      <c r="J3">
        <f>SUM(G3:G5)</f>
        <v>900</v>
      </c>
    </row>
    <row r="4" spans="2:10" x14ac:dyDescent="0.25">
      <c r="B4" s="1" t="s">
        <v>1</v>
      </c>
      <c r="C4" s="1">
        <v>6</v>
      </c>
      <c r="D4" s="1">
        <v>10</v>
      </c>
      <c r="E4" s="1">
        <v>12</v>
      </c>
      <c r="F4" s="1">
        <v>8</v>
      </c>
      <c r="G4" s="1">
        <v>100</v>
      </c>
      <c r="I4" t="s">
        <v>4</v>
      </c>
      <c r="J4">
        <f>SUM(C6:F6)</f>
        <v>1060</v>
      </c>
    </row>
    <row r="5" spans="2:10" x14ac:dyDescent="0.25">
      <c r="B5" s="1" t="s">
        <v>2</v>
      </c>
      <c r="C5" s="1">
        <v>9</v>
      </c>
      <c r="D5" s="1">
        <v>8</v>
      </c>
      <c r="E5" s="1">
        <v>10</v>
      </c>
      <c r="F5" s="1">
        <v>14</v>
      </c>
      <c r="G5" s="1">
        <v>500</v>
      </c>
      <c r="I5" t="s">
        <v>5</v>
      </c>
      <c r="J5">
        <f xml:space="preserve"> J4- J3</f>
        <v>160</v>
      </c>
    </row>
    <row r="6" spans="2:10" x14ac:dyDescent="0.25">
      <c r="B6" s="1" t="s">
        <v>4</v>
      </c>
      <c r="C6" s="1">
        <v>200</v>
      </c>
      <c r="D6" s="1">
        <v>240</v>
      </c>
      <c r="E6" s="1">
        <v>280</v>
      </c>
      <c r="F6" s="1">
        <v>340</v>
      </c>
      <c r="G6" s="1"/>
    </row>
    <row r="8" spans="2:10" x14ac:dyDescent="0.25">
      <c r="I8" t="s">
        <v>16</v>
      </c>
    </row>
    <row r="9" spans="2:10" x14ac:dyDescent="0.25">
      <c r="B9" s="1"/>
      <c r="C9" s="1">
        <v>1</v>
      </c>
      <c r="D9" s="1">
        <v>2</v>
      </c>
      <c r="E9" s="1">
        <v>3</v>
      </c>
      <c r="F9" s="1">
        <v>4</v>
      </c>
      <c r="G9" s="1" t="s">
        <v>3</v>
      </c>
    </row>
    <row r="10" spans="2:10" x14ac:dyDescent="0.25">
      <c r="B10" s="1" t="s">
        <v>0</v>
      </c>
      <c r="C10" s="1">
        <v>7</v>
      </c>
      <c r="D10" s="1">
        <v>9</v>
      </c>
      <c r="E10" s="1">
        <v>9</v>
      </c>
      <c r="F10" s="1">
        <v>6</v>
      </c>
      <c r="G10" s="1">
        <v>300</v>
      </c>
    </row>
    <row r="11" spans="2:10" x14ac:dyDescent="0.25">
      <c r="B11" s="1" t="s">
        <v>1</v>
      </c>
      <c r="C11" s="1">
        <v>6</v>
      </c>
      <c r="D11" s="1">
        <v>10</v>
      </c>
      <c r="E11" s="1">
        <v>12</v>
      </c>
      <c r="F11" s="1">
        <v>8</v>
      </c>
      <c r="G11" s="1">
        <v>100</v>
      </c>
    </row>
    <row r="12" spans="2:10" x14ac:dyDescent="0.25">
      <c r="B12" s="1" t="s">
        <v>2</v>
      </c>
      <c r="C12" s="1">
        <v>9</v>
      </c>
      <c r="D12" s="1">
        <v>8</v>
      </c>
      <c r="E12" s="1">
        <v>10</v>
      </c>
      <c r="F12" s="1">
        <v>14</v>
      </c>
      <c r="G12" s="1">
        <v>500</v>
      </c>
      <c r="J12">
        <f>SUM(G10:G13)</f>
        <v>1060</v>
      </c>
    </row>
    <row r="13" spans="2:10" x14ac:dyDescent="0.25">
      <c r="B13" s="3" t="s">
        <v>6</v>
      </c>
      <c r="C13" s="3">
        <v>0</v>
      </c>
      <c r="D13" s="3">
        <v>0</v>
      </c>
      <c r="E13" s="3">
        <v>0</v>
      </c>
      <c r="F13" s="3">
        <v>0</v>
      </c>
      <c r="G13" s="3">
        <v>160</v>
      </c>
    </row>
    <row r="14" spans="2:10" x14ac:dyDescent="0.25">
      <c r="B14" s="1" t="s">
        <v>4</v>
      </c>
      <c r="C14" s="1">
        <v>200</v>
      </c>
      <c r="D14" s="1">
        <v>240</v>
      </c>
      <c r="E14" s="1">
        <v>280</v>
      </c>
      <c r="F14" s="1">
        <v>340</v>
      </c>
      <c r="G14" s="1"/>
    </row>
    <row r="17" spans="2:11" x14ac:dyDescent="0.25">
      <c r="K17" s="5">
        <f xml:space="preserve"> 280 -180 + 160</f>
        <v>260</v>
      </c>
    </row>
    <row r="18" spans="2:11" x14ac:dyDescent="0.25">
      <c r="B18" s="1"/>
      <c r="C18" s="1">
        <v>1</v>
      </c>
      <c r="D18" s="1">
        <v>2</v>
      </c>
      <c r="E18" s="1">
        <v>3</v>
      </c>
      <c r="F18" s="1">
        <v>4</v>
      </c>
      <c r="G18" s="1" t="s">
        <v>3</v>
      </c>
      <c r="J18" t="s">
        <v>15</v>
      </c>
    </row>
    <row r="19" spans="2:11" x14ac:dyDescent="0.25">
      <c r="B19" s="15" t="s">
        <v>0</v>
      </c>
      <c r="C19" s="1">
        <v>7</v>
      </c>
      <c r="D19" s="1">
        <v>9</v>
      </c>
      <c r="E19" s="1">
        <v>9</v>
      </c>
      <c r="F19" s="1">
        <v>6</v>
      </c>
      <c r="G19" s="19" t="s">
        <v>8</v>
      </c>
      <c r="J19">
        <f>(4+4) -1</f>
        <v>7</v>
      </c>
    </row>
    <row r="20" spans="2:11" x14ac:dyDescent="0.25">
      <c r="B20" s="16"/>
      <c r="C20" s="1">
        <v>200</v>
      </c>
      <c r="D20" s="1">
        <v>100</v>
      </c>
      <c r="E20" s="1"/>
      <c r="F20" s="1"/>
      <c r="G20" s="20"/>
    </row>
    <row r="21" spans="2:11" x14ac:dyDescent="0.25">
      <c r="B21" s="15" t="s">
        <v>1</v>
      </c>
      <c r="C21" s="1">
        <v>6</v>
      </c>
      <c r="D21" s="1">
        <v>10</v>
      </c>
      <c r="E21" s="1">
        <v>12</v>
      </c>
      <c r="F21" s="1">
        <v>8</v>
      </c>
      <c r="G21" s="19" t="s">
        <v>9</v>
      </c>
    </row>
    <row r="22" spans="2:11" x14ac:dyDescent="0.25">
      <c r="B22" s="16"/>
      <c r="C22" s="1"/>
      <c r="D22" s="1">
        <v>100</v>
      </c>
      <c r="E22" s="1"/>
      <c r="F22" s="1"/>
      <c r="G22" s="20"/>
    </row>
    <row r="23" spans="2:11" x14ac:dyDescent="0.25">
      <c r="B23" s="15" t="s">
        <v>2</v>
      </c>
      <c r="C23" s="1">
        <v>9</v>
      </c>
      <c r="D23" s="1">
        <v>8</v>
      </c>
      <c r="E23" s="1">
        <v>10</v>
      </c>
      <c r="F23" s="1">
        <v>14</v>
      </c>
      <c r="G23" s="19" t="s">
        <v>12</v>
      </c>
    </row>
    <row r="24" spans="2:11" x14ac:dyDescent="0.25">
      <c r="B24" s="16"/>
      <c r="C24" s="1"/>
      <c r="D24" s="1">
        <v>40</v>
      </c>
      <c r="E24" s="1">
        <v>280</v>
      </c>
      <c r="F24" s="1">
        <v>180</v>
      </c>
      <c r="G24" s="20"/>
    </row>
    <row r="25" spans="2:11" x14ac:dyDescent="0.25">
      <c r="B25" s="17" t="s">
        <v>6</v>
      </c>
      <c r="C25" s="3">
        <v>0</v>
      </c>
      <c r="D25" s="3">
        <v>0</v>
      </c>
      <c r="E25" s="3">
        <v>0</v>
      </c>
      <c r="F25" s="3">
        <v>0</v>
      </c>
      <c r="G25" s="21" t="s">
        <v>14</v>
      </c>
    </row>
    <row r="26" spans="2:11" x14ac:dyDescent="0.25">
      <c r="B26" s="18"/>
      <c r="C26" s="3"/>
      <c r="D26" s="3"/>
      <c r="E26" s="3"/>
      <c r="F26" s="3">
        <v>160</v>
      </c>
      <c r="G26" s="22"/>
    </row>
    <row r="27" spans="2:11" x14ac:dyDescent="0.25">
      <c r="B27" s="1" t="s">
        <v>4</v>
      </c>
      <c r="C27" s="4" t="s">
        <v>7</v>
      </c>
      <c r="D27" s="4" t="s">
        <v>10</v>
      </c>
      <c r="E27" s="4" t="s">
        <v>11</v>
      </c>
      <c r="F27" s="4" t="s">
        <v>13</v>
      </c>
      <c r="G27" s="1"/>
    </row>
    <row r="34" spans="9:10" x14ac:dyDescent="0.25">
      <c r="I34" t="s">
        <v>17</v>
      </c>
      <c r="J34" s="5">
        <f>(C19*C20)+(D19*D20) +(D21*D22)+(D23*D24)+(E23*E24)+(F23*F24)+(F25*F26)</f>
        <v>8940</v>
      </c>
    </row>
  </sheetData>
  <mergeCells count="8">
    <mergeCell ref="B19:B20"/>
    <mergeCell ref="B21:B22"/>
    <mergeCell ref="B23:B24"/>
    <mergeCell ref="B25:B26"/>
    <mergeCell ref="G19:G20"/>
    <mergeCell ref="G21:G22"/>
    <mergeCell ref="G23:G24"/>
    <mergeCell ref="G25:G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AE52-37D6-4C25-BAE5-6759FBDFB69D}">
  <dimension ref="A1:G48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9.7109375" bestFit="1" customWidth="1"/>
    <col min="4" max="4" width="15.5703125" bestFit="1" customWidth="1"/>
    <col min="5" max="5" width="13.5703125" bestFit="1" customWidth="1"/>
    <col min="6" max="6" width="10.5703125" bestFit="1" customWidth="1"/>
    <col min="7" max="7" width="8" bestFit="1" customWidth="1"/>
  </cols>
  <sheetData>
    <row r="1" spans="1:5" x14ac:dyDescent="0.25">
      <c r="A1" s="31" t="s">
        <v>53</v>
      </c>
    </row>
    <row r="2" spans="1:5" x14ac:dyDescent="0.25">
      <c r="A2" s="31" t="s">
        <v>54</v>
      </c>
    </row>
    <row r="3" spans="1:5" x14ac:dyDescent="0.25">
      <c r="A3" s="31" t="s">
        <v>55</v>
      </c>
    </row>
    <row r="4" spans="1:5" x14ac:dyDescent="0.25">
      <c r="A4" s="31" t="s">
        <v>56</v>
      </c>
    </row>
    <row r="5" spans="1:5" x14ac:dyDescent="0.25">
      <c r="A5" s="31" t="s">
        <v>57</v>
      </c>
    </row>
    <row r="6" spans="1:5" x14ac:dyDescent="0.25">
      <c r="A6" s="31"/>
      <c r="B6" t="s">
        <v>58</v>
      </c>
    </row>
    <row r="7" spans="1:5" x14ac:dyDescent="0.25">
      <c r="A7" s="31"/>
      <c r="B7" t="s">
        <v>59</v>
      </c>
    </row>
    <row r="8" spans="1:5" x14ac:dyDescent="0.25">
      <c r="A8" s="31"/>
      <c r="B8" t="s">
        <v>60</v>
      </c>
    </row>
    <row r="9" spans="1:5" x14ac:dyDescent="0.25">
      <c r="A9" s="31" t="s">
        <v>61</v>
      </c>
    </row>
    <row r="10" spans="1:5" x14ac:dyDescent="0.25">
      <c r="B10" t="s">
        <v>62</v>
      </c>
    </row>
    <row r="11" spans="1:5" x14ac:dyDescent="0.25">
      <c r="B11" t="s">
        <v>63</v>
      </c>
    </row>
    <row r="14" spans="1:5" ht="15.75" thickBot="1" x14ac:dyDescent="0.3">
      <c r="A14" t="s">
        <v>64</v>
      </c>
    </row>
    <row r="15" spans="1:5" ht="15.75" thickBot="1" x14ac:dyDescent="0.3">
      <c r="B15" s="33" t="s">
        <v>65</v>
      </c>
      <c r="C15" s="33" t="s">
        <v>66</v>
      </c>
      <c r="D15" s="33" t="s">
        <v>67</v>
      </c>
      <c r="E15" s="33" t="s">
        <v>68</v>
      </c>
    </row>
    <row r="16" spans="1:5" ht="15.75" thickBot="1" x14ac:dyDescent="0.3">
      <c r="B16" s="32" t="s">
        <v>76</v>
      </c>
      <c r="C16" s="32" t="s">
        <v>77</v>
      </c>
      <c r="D16" s="35">
        <v>0</v>
      </c>
      <c r="E16" s="35">
        <v>6820</v>
      </c>
    </row>
    <row r="19" spans="1:6" ht="15.75" thickBot="1" x14ac:dyDescent="0.3">
      <c r="A19" t="s">
        <v>69</v>
      </c>
    </row>
    <row r="20" spans="1:6" ht="15.75" thickBot="1" x14ac:dyDescent="0.3">
      <c r="B20" s="33" t="s">
        <v>65</v>
      </c>
      <c r="C20" s="33" t="s">
        <v>66</v>
      </c>
      <c r="D20" s="33" t="s">
        <v>67</v>
      </c>
      <c r="E20" s="33" t="s">
        <v>68</v>
      </c>
      <c r="F20" s="33" t="s">
        <v>70</v>
      </c>
    </row>
    <row r="21" spans="1:6" x14ac:dyDescent="0.25">
      <c r="B21" s="34" t="s">
        <v>78</v>
      </c>
      <c r="C21" s="34" t="s">
        <v>0</v>
      </c>
      <c r="D21" s="36">
        <v>0</v>
      </c>
      <c r="E21" s="36">
        <v>0</v>
      </c>
      <c r="F21" s="34" t="s">
        <v>79</v>
      </c>
    </row>
    <row r="22" spans="1:6" x14ac:dyDescent="0.25">
      <c r="B22" s="34" t="s">
        <v>80</v>
      </c>
      <c r="C22" s="34" t="s">
        <v>0</v>
      </c>
      <c r="D22" s="36">
        <v>0</v>
      </c>
      <c r="E22" s="36">
        <v>0</v>
      </c>
      <c r="F22" s="34" t="s">
        <v>79</v>
      </c>
    </row>
    <row r="23" spans="1:6" x14ac:dyDescent="0.25">
      <c r="B23" s="34" t="s">
        <v>81</v>
      </c>
      <c r="C23" s="34" t="s">
        <v>0</v>
      </c>
      <c r="D23" s="36">
        <v>0</v>
      </c>
      <c r="E23" s="36">
        <v>0</v>
      </c>
      <c r="F23" s="34" t="s">
        <v>79</v>
      </c>
    </row>
    <row r="24" spans="1:6" x14ac:dyDescent="0.25">
      <c r="B24" s="34" t="s">
        <v>82</v>
      </c>
      <c r="C24" s="34" t="s">
        <v>0</v>
      </c>
      <c r="D24" s="36">
        <v>0</v>
      </c>
      <c r="E24" s="36">
        <v>300</v>
      </c>
      <c r="F24" s="34" t="s">
        <v>79</v>
      </c>
    </row>
    <row r="25" spans="1:6" x14ac:dyDescent="0.25">
      <c r="B25" s="34" t="s">
        <v>83</v>
      </c>
      <c r="C25" s="34" t="s">
        <v>1</v>
      </c>
      <c r="D25" s="36">
        <v>0</v>
      </c>
      <c r="E25" s="36">
        <v>100</v>
      </c>
      <c r="F25" s="34" t="s">
        <v>79</v>
      </c>
    </row>
    <row r="26" spans="1:6" x14ac:dyDescent="0.25">
      <c r="B26" s="34" t="s">
        <v>84</v>
      </c>
      <c r="C26" s="34" t="s">
        <v>1</v>
      </c>
      <c r="D26" s="36">
        <v>0</v>
      </c>
      <c r="E26" s="36">
        <v>0</v>
      </c>
      <c r="F26" s="34" t="s">
        <v>79</v>
      </c>
    </row>
    <row r="27" spans="1:6" x14ac:dyDescent="0.25">
      <c r="B27" s="34" t="s">
        <v>85</v>
      </c>
      <c r="C27" s="34" t="s">
        <v>1</v>
      </c>
      <c r="D27" s="36">
        <v>0</v>
      </c>
      <c r="E27" s="36">
        <v>0</v>
      </c>
      <c r="F27" s="34" t="s">
        <v>79</v>
      </c>
    </row>
    <row r="28" spans="1:6" x14ac:dyDescent="0.25">
      <c r="B28" s="34" t="s">
        <v>86</v>
      </c>
      <c r="C28" s="34" t="s">
        <v>1</v>
      </c>
      <c r="D28" s="36">
        <v>0</v>
      </c>
      <c r="E28" s="36">
        <v>0</v>
      </c>
      <c r="F28" s="34" t="s">
        <v>79</v>
      </c>
    </row>
    <row r="29" spans="1:6" x14ac:dyDescent="0.25">
      <c r="B29" s="34" t="s">
        <v>87</v>
      </c>
      <c r="C29" s="34" t="s">
        <v>2</v>
      </c>
      <c r="D29" s="36">
        <v>0</v>
      </c>
      <c r="E29" s="36">
        <v>100</v>
      </c>
      <c r="F29" s="34" t="s">
        <v>79</v>
      </c>
    </row>
    <row r="30" spans="1:6" x14ac:dyDescent="0.25">
      <c r="B30" s="34" t="s">
        <v>88</v>
      </c>
      <c r="C30" s="34" t="s">
        <v>2</v>
      </c>
      <c r="D30" s="36">
        <v>0</v>
      </c>
      <c r="E30" s="36">
        <v>240</v>
      </c>
      <c r="F30" s="34" t="s">
        <v>79</v>
      </c>
    </row>
    <row r="31" spans="1:6" x14ac:dyDescent="0.25">
      <c r="B31" s="34" t="s">
        <v>89</v>
      </c>
      <c r="C31" s="34" t="s">
        <v>2</v>
      </c>
      <c r="D31" s="36">
        <v>0</v>
      </c>
      <c r="E31" s="36">
        <v>160</v>
      </c>
      <c r="F31" s="34" t="s">
        <v>79</v>
      </c>
    </row>
    <row r="32" spans="1:6" x14ac:dyDescent="0.25">
      <c r="B32" s="34" t="s">
        <v>90</v>
      </c>
      <c r="C32" s="34" t="s">
        <v>2</v>
      </c>
      <c r="D32" s="36">
        <v>0</v>
      </c>
      <c r="E32" s="36">
        <v>0</v>
      </c>
      <c r="F32" s="34" t="s">
        <v>79</v>
      </c>
    </row>
    <row r="33" spans="1:7" x14ac:dyDescent="0.25">
      <c r="B33" s="34" t="s">
        <v>91</v>
      </c>
      <c r="C33" s="34" t="s">
        <v>6</v>
      </c>
      <c r="D33" s="36">
        <v>0</v>
      </c>
      <c r="E33" s="36">
        <v>0</v>
      </c>
      <c r="F33" s="34" t="s">
        <v>79</v>
      </c>
    </row>
    <row r="34" spans="1:7" x14ac:dyDescent="0.25">
      <c r="B34" s="34" t="s">
        <v>92</v>
      </c>
      <c r="C34" s="34" t="s">
        <v>6</v>
      </c>
      <c r="D34" s="36">
        <v>0</v>
      </c>
      <c r="E34" s="36">
        <v>0</v>
      </c>
      <c r="F34" s="34" t="s">
        <v>79</v>
      </c>
    </row>
    <row r="35" spans="1:7" x14ac:dyDescent="0.25">
      <c r="B35" s="34" t="s">
        <v>93</v>
      </c>
      <c r="C35" s="34" t="s">
        <v>6</v>
      </c>
      <c r="D35" s="36">
        <v>0</v>
      </c>
      <c r="E35" s="36">
        <v>120</v>
      </c>
      <c r="F35" s="34" t="s">
        <v>79</v>
      </c>
    </row>
    <row r="36" spans="1:7" ht="15.75" thickBot="1" x14ac:dyDescent="0.3">
      <c r="B36" s="32" t="s">
        <v>94</v>
      </c>
      <c r="C36" s="32" t="s">
        <v>6</v>
      </c>
      <c r="D36" s="35">
        <v>0</v>
      </c>
      <c r="E36" s="35">
        <v>40</v>
      </c>
      <c r="F36" s="32" t="s">
        <v>79</v>
      </c>
    </row>
    <row r="39" spans="1:7" ht="15.75" thickBot="1" x14ac:dyDescent="0.3">
      <c r="A39" t="s">
        <v>71</v>
      </c>
    </row>
    <row r="40" spans="1:7" ht="15.75" thickBot="1" x14ac:dyDescent="0.3">
      <c r="B40" s="33" t="s">
        <v>65</v>
      </c>
      <c r="C40" s="33" t="s">
        <v>66</v>
      </c>
      <c r="D40" s="33" t="s">
        <v>72</v>
      </c>
      <c r="E40" s="33" t="s">
        <v>73</v>
      </c>
      <c r="F40" s="33" t="s">
        <v>74</v>
      </c>
      <c r="G40" s="33" t="s">
        <v>75</v>
      </c>
    </row>
    <row r="41" spans="1:7" x14ac:dyDescent="0.25">
      <c r="B41" s="34" t="s">
        <v>95</v>
      </c>
      <c r="C41" s="34" t="s">
        <v>49</v>
      </c>
      <c r="D41" s="36">
        <v>200</v>
      </c>
      <c r="E41" s="34" t="s">
        <v>96</v>
      </c>
      <c r="F41" s="34" t="s">
        <v>97</v>
      </c>
      <c r="G41" s="36">
        <v>0</v>
      </c>
    </row>
    <row r="42" spans="1:7" x14ac:dyDescent="0.25">
      <c r="B42" s="34" t="s">
        <v>98</v>
      </c>
      <c r="C42" s="34" t="s">
        <v>49</v>
      </c>
      <c r="D42" s="36">
        <v>240</v>
      </c>
      <c r="E42" s="34" t="s">
        <v>99</v>
      </c>
      <c r="F42" s="34" t="s">
        <v>97</v>
      </c>
      <c r="G42" s="36">
        <v>0</v>
      </c>
    </row>
    <row r="43" spans="1:7" x14ac:dyDescent="0.25">
      <c r="B43" s="34" t="s">
        <v>100</v>
      </c>
      <c r="C43" s="34" t="s">
        <v>49</v>
      </c>
      <c r="D43" s="36">
        <v>280</v>
      </c>
      <c r="E43" s="34" t="s">
        <v>101</v>
      </c>
      <c r="F43" s="34" t="s">
        <v>97</v>
      </c>
      <c r="G43" s="36">
        <v>0</v>
      </c>
    </row>
    <row r="44" spans="1:7" x14ac:dyDescent="0.25">
      <c r="B44" s="34" t="s">
        <v>102</v>
      </c>
      <c r="C44" s="34" t="s">
        <v>49</v>
      </c>
      <c r="D44" s="36">
        <v>340</v>
      </c>
      <c r="E44" s="34" t="s">
        <v>103</v>
      </c>
      <c r="F44" s="34" t="s">
        <v>97</v>
      </c>
      <c r="G44" s="36">
        <v>0</v>
      </c>
    </row>
    <row r="45" spans="1:7" x14ac:dyDescent="0.25">
      <c r="B45" s="34" t="s">
        <v>104</v>
      </c>
      <c r="C45" s="34" t="s">
        <v>105</v>
      </c>
      <c r="D45" s="36">
        <v>300</v>
      </c>
      <c r="E45" s="34" t="s">
        <v>106</v>
      </c>
      <c r="F45" s="34" t="s">
        <v>97</v>
      </c>
      <c r="G45" s="34">
        <v>0</v>
      </c>
    </row>
    <row r="46" spans="1:7" x14ac:dyDescent="0.25">
      <c r="B46" s="34" t="s">
        <v>107</v>
      </c>
      <c r="C46" s="34" t="s">
        <v>108</v>
      </c>
      <c r="D46" s="36">
        <v>100</v>
      </c>
      <c r="E46" s="34" t="s">
        <v>109</v>
      </c>
      <c r="F46" s="34" t="s">
        <v>97</v>
      </c>
      <c r="G46" s="34">
        <v>0</v>
      </c>
    </row>
    <row r="47" spans="1:7" x14ac:dyDescent="0.25">
      <c r="B47" s="34" t="s">
        <v>110</v>
      </c>
      <c r="C47" s="34" t="s">
        <v>111</v>
      </c>
      <c r="D47" s="36">
        <v>500</v>
      </c>
      <c r="E47" s="34" t="s">
        <v>112</v>
      </c>
      <c r="F47" s="34" t="s">
        <v>97</v>
      </c>
      <c r="G47" s="34">
        <v>0</v>
      </c>
    </row>
    <row r="48" spans="1:7" ht="15.75" thickBot="1" x14ac:dyDescent="0.3">
      <c r="B48" s="32" t="s">
        <v>113</v>
      </c>
      <c r="C48" s="32" t="s">
        <v>114</v>
      </c>
      <c r="D48" s="35">
        <v>160</v>
      </c>
      <c r="E48" s="32" t="s">
        <v>115</v>
      </c>
      <c r="F48" s="32" t="s">
        <v>97</v>
      </c>
      <c r="G48" s="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593C-361D-4CBE-9485-FCEDCD0B4287}">
  <dimension ref="B4:J28"/>
  <sheetViews>
    <sheetView tabSelected="1" topLeftCell="A13" workbookViewId="0">
      <selection activeCell="C18" sqref="C18"/>
    </sheetView>
  </sheetViews>
  <sheetFormatPr baseColWidth="10" defaultRowHeight="15" x14ac:dyDescent="0.25"/>
  <cols>
    <col min="3" max="3" width="11.85546875" bestFit="1" customWidth="1"/>
  </cols>
  <sheetData>
    <row r="4" spans="2:10" x14ac:dyDescent="0.25">
      <c r="B4" s="1"/>
      <c r="C4" s="1">
        <v>1</v>
      </c>
      <c r="D4" s="1">
        <v>2</v>
      </c>
      <c r="E4" s="1">
        <v>3</v>
      </c>
      <c r="F4" s="1">
        <v>4</v>
      </c>
      <c r="G4" s="1" t="s">
        <v>3</v>
      </c>
      <c r="I4" t="s">
        <v>3</v>
      </c>
      <c r="J4">
        <f>SUM(G5:G7)</f>
        <v>900</v>
      </c>
    </row>
    <row r="5" spans="2:10" x14ac:dyDescent="0.25">
      <c r="B5" s="1" t="s">
        <v>0</v>
      </c>
      <c r="C5" s="1">
        <v>7</v>
      </c>
      <c r="D5" s="1">
        <v>9</v>
      </c>
      <c r="E5" s="1">
        <v>9</v>
      </c>
      <c r="F5" s="1">
        <v>6</v>
      </c>
      <c r="G5" s="1">
        <v>300</v>
      </c>
      <c r="I5" t="s">
        <v>52</v>
      </c>
      <c r="J5">
        <f>SUM(C9:F9)</f>
        <v>1060</v>
      </c>
    </row>
    <row r="6" spans="2:10" x14ac:dyDescent="0.25">
      <c r="B6" s="1" t="s">
        <v>1</v>
      </c>
      <c r="C6" s="1">
        <v>6</v>
      </c>
      <c r="D6" s="1">
        <v>10</v>
      </c>
      <c r="E6" s="1">
        <v>12</v>
      </c>
      <c r="F6" s="1">
        <v>8</v>
      </c>
      <c r="G6" s="1">
        <v>100</v>
      </c>
      <c r="J6">
        <f>J5-J4</f>
        <v>160</v>
      </c>
    </row>
    <row r="7" spans="2:10" x14ac:dyDescent="0.25">
      <c r="B7" s="1" t="s">
        <v>2</v>
      </c>
      <c r="C7" s="1">
        <v>9</v>
      </c>
      <c r="D7" s="1">
        <v>8</v>
      </c>
      <c r="E7" s="1">
        <v>10</v>
      </c>
      <c r="F7" s="1">
        <v>14</v>
      </c>
      <c r="G7" s="1">
        <v>500</v>
      </c>
    </row>
    <row r="8" spans="2:10" x14ac:dyDescent="0.25">
      <c r="B8" s="3" t="s">
        <v>6</v>
      </c>
      <c r="C8" s="3">
        <v>0</v>
      </c>
      <c r="D8" s="3">
        <v>0</v>
      </c>
      <c r="E8" s="3">
        <v>0</v>
      </c>
      <c r="F8" s="3">
        <v>0</v>
      </c>
      <c r="G8" s="3">
        <v>160</v>
      </c>
    </row>
    <row r="9" spans="2:10" x14ac:dyDescent="0.25">
      <c r="B9" s="1" t="s">
        <v>4</v>
      </c>
      <c r="C9" s="1">
        <v>200</v>
      </c>
      <c r="D9" s="1">
        <v>240</v>
      </c>
      <c r="E9" s="1">
        <v>280</v>
      </c>
      <c r="F9" s="1">
        <v>340</v>
      </c>
      <c r="G9" s="1"/>
    </row>
    <row r="11" spans="2:10" x14ac:dyDescent="0.25">
      <c r="B11" s="23" t="s">
        <v>50</v>
      </c>
      <c r="C11" s="23"/>
    </row>
    <row r="12" spans="2:10" x14ac:dyDescent="0.25">
      <c r="B12" s="1"/>
      <c r="C12" s="1">
        <v>1</v>
      </c>
      <c r="D12" s="1">
        <v>2</v>
      </c>
      <c r="E12" s="1">
        <v>3</v>
      </c>
      <c r="F12" s="1">
        <v>4</v>
      </c>
      <c r="G12" s="1" t="s">
        <v>49</v>
      </c>
      <c r="H12" s="1" t="s">
        <v>3</v>
      </c>
    </row>
    <row r="13" spans="2:10" x14ac:dyDescent="0.25">
      <c r="B13" s="1" t="s">
        <v>0</v>
      </c>
      <c r="C13" s="1">
        <v>0</v>
      </c>
      <c r="D13" s="1">
        <v>0</v>
      </c>
      <c r="E13" s="1">
        <v>0</v>
      </c>
      <c r="F13" s="1">
        <v>300</v>
      </c>
      <c r="G13" s="1">
        <f>SUM(C13:F13)</f>
        <v>300</v>
      </c>
      <c r="H13" s="1">
        <v>300</v>
      </c>
    </row>
    <row r="14" spans="2:10" x14ac:dyDescent="0.25">
      <c r="B14" s="1" t="s">
        <v>1</v>
      </c>
      <c r="C14" s="1">
        <v>100</v>
      </c>
      <c r="D14" s="1">
        <v>0</v>
      </c>
      <c r="E14" s="1">
        <v>0</v>
      </c>
      <c r="F14" s="1">
        <v>0</v>
      </c>
      <c r="G14" s="1">
        <f t="shared" ref="G14:G16" si="0">SUM(C14:F14)</f>
        <v>100</v>
      </c>
      <c r="H14" s="1">
        <v>100</v>
      </c>
    </row>
    <row r="15" spans="2:10" x14ac:dyDescent="0.25">
      <c r="B15" s="1" t="s">
        <v>2</v>
      </c>
      <c r="C15" s="1">
        <v>100</v>
      </c>
      <c r="D15" s="1">
        <v>240</v>
      </c>
      <c r="E15" s="1">
        <v>160</v>
      </c>
      <c r="F15" s="1">
        <v>0</v>
      </c>
      <c r="G15" s="1">
        <f t="shared" si="0"/>
        <v>500</v>
      </c>
      <c r="H15" s="1">
        <v>500</v>
      </c>
    </row>
    <row r="16" spans="2:10" x14ac:dyDescent="0.25">
      <c r="B16" s="3" t="s">
        <v>6</v>
      </c>
      <c r="C16" s="3">
        <v>0</v>
      </c>
      <c r="D16" s="3">
        <v>0</v>
      </c>
      <c r="E16" s="3">
        <v>120</v>
      </c>
      <c r="F16" s="3">
        <v>40</v>
      </c>
      <c r="G16" s="1">
        <f>SUM(C16:F16)</f>
        <v>160</v>
      </c>
      <c r="H16" s="3">
        <v>160</v>
      </c>
    </row>
    <row r="17" spans="2:10" x14ac:dyDescent="0.25">
      <c r="B17" s="1" t="s">
        <v>49</v>
      </c>
      <c r="C17" s="3">
        <f>SUM(C13:C16)</f>
        <v>200</v>
      </c>
      <c r="D17" s="3">
        <f>SUM(D13:D16)</f>
        <v>240</v>
      </c>
      <c r="E17" s="3">
        <f t="shared" ref="E17:F17" si="1">SUM(E13:E16)</f>
        <v>280</v>
      </c>
      <c r="F17" s="3">
        <f t="shared" si="1"/>
        <v>340</v>
      </c>
      <c r="G17" s="3"/>
      <c r="H17" s="1"/>
    </row>
    <row r="18" spans="2:10" x14ac:dyDescent="0.25">
      <c r="B18" s="1" t="s">
        <v>4</v>
      </c>
      <c r="C18" s="1">
        <v>200</v>
      </c>
      <c r="D18" s="1">
        <v>240</v>
      </c>
      <c r="E18" s="1">
        <v>280</v>
      </c>
      <c r="F18" s="1">
        <v>340</v>
      </c>
      <c r="G18" s="1"/>
      <c r="H18" s="1"/>
    </row>
    <row r="21" spans="2:10" x14ac:dyDescent="0.25">
      <c r="B21" s="23" t="s">
        <v>51</v>
      </c>
      <c r="C21" s="23"/>
    </row>
    <row r="22" spans="2:10" x14ac:dyDescent="0.25">
      <c r="B22" s="1"/>
      <c r="C22" s="1">
        <v>1</v>
      </c>
      <c r="D22" s="1">
        <v>2</v>
      </c>
      <c r="E22" s="1">
        <v>3</v>
      </c>
      <c r="F22" s="1">
        <v>4</v>
      </c>
      <c r="G22" s="1" t="s">
        <v>49</v>
      </c>
    </row>
    <row r="23" spans="2:10" x14ac:dyDescent="0.25">
      <c r="B23" s="1" t="s">
        <v>0</v>
      </c>
      <c r="C23" s="1">
        <f>C5*C13</f>
        <v>0</v>
      </c>
      <c r="D23" s="1">
        <f>D5*D13</f>
        <v>0</v>
      </c>
      <c r="E23" s="1">
        <f>E5*E13</f>
        <v>0</v>
      </c>
      <c r="F23" s="1">
        <f>F5*F13</f>
        <v>1800</v>
      </c>
      <c r="G23" s="1">
        <f>SUM(C23:F23)</f>
        <v>1800</v>
      </c>
      <c r="J23" s="11"/>
    </row>
    <row r="24" spans="2:10" x14ac:dyDescent="0.25">
      <c r="B24" s="1" t="s">
        <v>1</v>
      </c>
      <c r="C24" s="1">
        <f t="shared" ref="C24:F26" si="2">C6*C14</f>
        <v>600</v>
      </c>
      <c r="D24" s="1">
        <f t="shared" si="2"/>
        <v>0</v>
      </c>
      <c r="E24" s="1">
        <f t="shared" si="2"/>
        <v>0</v>
      </c>
      <c r="F24" s="1">
        <f>F6*F14</f>
        <v>0</v>
      </c>
      <c r="G24" s="1">
        <f t="shared" ref="G24:G26" si="3">SUM(C24:F24)</f>
        <v>600</v>
      </c>
      <c r="J24" s="11"/>
    </row>
    <row r="25" spans="2:10" x14ac:dyDescent="0.25">
      <c r="B25" s="1" t="s">
        <v>2</v>
      </c>
      <c r="C25" s="1">
        <f t="shared" si="2"/>
        <v>900</v>
      </c>
      <c r="D25" s="1">
        <f t="shared" si="2"/>
        <v>1920</v>
      </c>
      <c r="E25" s="1">
        <f t="shared" si="2"/>
        <v>1600</v>
      </c>
      <c r="F25" s="1">
        <f t="shared" si="2"/>
        <v>0</v>
      </c>
      <c r="G25" s="1">
        <f t="shared" si="3"/>
        <v>4420</v>
      </c>
      <c r="J25" s="11"/>
    </row>
    <row r="26" spans="2:10" x14ac:dyDescent="0.25">
      <c r="B26" s="3" t="s">
        <v>6</v>
      </c>
      <c r="C26" s="1">
        <f>C8*C16</f>
        <v>0</v>
      </c>
      <c r="D26" s="1">
        <f>D8*D16</f>
        <v>0</v>
      </c>
      <c r="E26" s="1">
        <f t="shared" si="2"/>
        <v>0</v>
      </c>
      <c r="F26" s="1">
        <f t="shared" si="2"/>
        <v>0</v>
      </c>
      <c r="G26" s="1">
        <f t="shared" si="3"/>
        <v>0</v>
      </c>
      <c r="J26" s="11"/>
    </row>
    <row r="27" spans="2:10" x14ac:dyDescent="0.25">
      <c r="B27" s="12" t="s">
        <v>49</v>
      </c>
      <c r="C27" s="13">
        <f>SUM(C23:C26)</f>
        <v>1500</v>
      </c>
      <c r="D27" s="13">
        <f>SUM(D23:D26)</f>
        <v>1920</v>
      </c>
      <c r="E27" s="13">
        <f t="shared" ref="E27" si="4">SUM(E23:E26)</f>
        <v>1600</v>
      </c>
      <c r="F27" s="13">
        <f t="shared" ref="F27" si="5">SUM(F23:F26)</f>
        <v>1800</v>
      </c>
      <c r="G27" s="12">
        <f>SUM(G23:G26)</f>
        <v>6820</v>
      </c>
      <c r="J27" s="2"/>
    </row>
    <row r="28" spans="2:10" x14ac:dyDescent="0.25">
      <c r="B28" s="14"/>
      <c r="C28" s="14"/>
      <c r="D28" s="14"/>
      <c r="E28" s="14"/>
      <c r="F28" s="14"/>
      <c r="G28" s="14"/>
      <c r="J28" s="11"/>
    </row>
  </sheetData>
  <mergeCells count="2">
    <mergeCell ref="B11:C11"/>
    <mergeCell ref="B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9696-DF8C-44EC-8118-DEFA23D49527}">
  <dimension ref="B4:K39"/>
  <sheetViews>
    <sheetView topLeftCell="A22" workbookViewId="0">
      <selection activeCell="D22" sqref="D22"/>
    </sheetView>
  </sheetViews>
  <sheetFormatPr baseColWidth="10" defaultRowHeight="15" x14ac:dyDescent="0.25"/>
  <sheetData>
    <row r="4" spans="2:10" x14ac:dyDescent="0.25">
      <c r="B4" s="1"/>
      <c r="C4" s="1" t="s">
        <v>18</v>
      </c>
      <c r="D4" s="1" t="s">
        <v>19</v>
      </c>
      <c r="E4" s="1" t="s">
        <v>20</v>
      </c>
      <c r="F4" s="1" t="s">
        <v>21</v>
      </c>
      <c r="G4" s="1" t="s">
        <v>3</v>
      </c>
    </row>
    <row r="5" spans="2:10" x14ac:dyDescent="0.25">
      <c r="B5" s="1" t="s">
        <v>0</v>
      </c>
      <c r="C5" s="1">
        <v>8</v>
      </c>
      <c r="D5" s="1">
        <v>9</v>
      </c>
      <c r="E5" s="1">
        <v>10</v>
      </c>
      <c r="F5" s="1">
        <v>11</v>
      </c>
      <c r="G5" s="1">
        <v>250</v>
      </c>
      <c r="I5" t="s">
        <v>22</v>
      </c>
      <c r="J5">
        <f>SUM(G5:G7)</f>
        <v>750</v>
      </c>
    </row>
    <row r="6" spans="2:10" x14ac:dyDescent="0.25">
      <c r="B6" s="1" t="s">
        <v>1</v>
      </c>
      <c r="C6" s="1">
        <v>6</v>
      </c>
      <c r="D6" s="1">
        <v>12</v>
      </c>
      <c r="E6" s="1">
        <v>9</v>
      </c>
      <c r="F6" s="1">
        <v>7</v>
      </c>
      <c r="G6" s="1">
        <v>300</v>
      </c>
      <c r="I6" t="s">
        <v>4</v>
      </c>
      <c r="J6">
        <f>SUM(C8:F8)</f>
        <v>740</v>
      </c>
    </row>
    <row r="7" spans="2:10" x14ac:dyDescent="0.25">
      <c r="B7" s="1" t="s">
        <v>2</v>
      </c>
      <c r="C7" s="1">
        <v>3</v>
      </c>
      <c r="D7" s="1">
        <v>13</v>
      </c>
      <c r="E7" s="1">
        <v>3</v>
      </c>
      <c r="F7" s="1">
        <v>12</v>
      </c>
      <c r="G7" s="1">
        <v>200</v>
      </c>
      <c r="I7" t="s">
        <v>5</v>
      </c>
      <c r="J7">
        <f xml:space="preserve"> J5-J6</f>
        <v>10</v>
      </c>
    </row>
    <row r="8" spans="2:10" x14ac:dyDescent="0.25">
      <c r="B8" s="1" t="s">
        <v>4</v>
      </c>
      <c r="C8" s="1">
        <v>170</v>
      </c>
      <c r="D8" s="1">
        <v>200</v>
      </c>
      <c r="E8" s="1">
        <v>190</v>
      </c>
      <c r="F8" s="1">
        <v>180</v>
      </c>
      <c r="G8" s="1"/>
    </row>
    <row r="15" spans="2:10" x14ac:dyDescent="0.25">
      <c r="B15" s="1"/>
      <c r="C15" s="1" t="s">
        <v>18</v>
      </c>
      <c r="D15" s="1" t="s">
        <v>19</v>
      </c>
      <c r="E15" s="1" t="s">
        <v>20</v>
      </c>
      <c r="F15" s="1" t="s">
        <v>21</v>
      </c>
      <c r="G15" s="1" t="s">
        <v>6</v>
      </c>
      <c r="H15" s="1" t="s">
        <v>3</v>
      </c>
    </row>
    <row r="16" spans="2:10" x14ac:dyDescent="0.25">
      <c r="B16" s="1" t="s">
        <v>0</v>
      </c>
      <c r="C16" s="1">
        <v>8</v>
      </c>
      <c r="D16" s="1">
        <v>9</v>
      </c>
      <c r="E16" s="1">
        <v>10</v>
      </c>
      <c r="F16" s="1">
        <v>11</v>
      </c>
      <c r="G16" s="1">
        <v>0</v>
      </c>
      <c r="H16" s="1">
        <v>250</v>
      </c>
    </row>
    <row r="17" spans="2:11" x14ac:dyDescent="0.25">
      <c r="B17" s="1" t="s">
        <v>1</v>
      </c>
      <c r="C17" s="1">
        <v>6</v>
      </c>
      <c r="D17" s="1">
        <v>12</v>
      </c>
      <c r="E17" s="1">
        <v>9</v>
      </c>
      <c r="F17" s="1">
        <v>7</v>
      </c>
      <c r="G17" s="1">
        <v>0</v>
      </c>
      <c r="H17" s="1">
        <v>300</v>
      </c>
    </row>
    <row r="18" spans="2:11" x14ac:dyDescent="0.25">
      <c r="B18" s="1" t="s">
        <v>2</v>
      </c>
      <c r="C18" s="1">
        <v>3</v>
      </c>
      <c r="D18" s="1">
        <v>13</v>
      </c>
      <c r="E18" s="1">
        <v>3</v>
      </c>
      <c r="F18" s="1">
        <v>12</v>
      </c>
      <c r="G18" s="1">
        <v>0</v>
      </c>
      <c r="H18" s="1">
        <v>200</v>
      </c>
    </row>
    <row r="19" spans="2:11" x14ac:dyDescent="0.25">
      <c r="B19" s="1" t="s">
        <v>4</v>
      </c>
      <c r="C19" s="1">
        <v>170</v>
      </c>
      <c r="D19" s="1">
        <v>200</v>
      </c>
      <c r="E19" s="1">
        <v>190</v>
      </c>
      <c r="F19" s="1">
        <v>180</v>
      </c>
      <c r="G19" s="1">
        <v>10</v>
      </c>
      <c r="H19" s="1"/>
    </row>
    <row r="21" spans="2:11" x14ac:dyDescent="0.25">
      <c r="J21" t="s">
        <v>17</v>
      </c>
    </row>
    <row r="23" spans="2:11" x14ac:dyDescent="0.25">
      <c r="B23" s="1"/>
      <c r="C23" s="1" t="s">
        <v>18</v>
      </c>
      <c r="D23" s="1" t="s">
        <v>19</v>
      </c>
      <c r="E23" s="1" t="s">
        <v>20</v>
      </c>
      <c r="F23" s="1" t="s">
        <v>21</v>
      </c>
      <c r="G23" s="1" t="s">
        <v>6</v>
      </c>
      <c r="H23" s="3" t="s">
        <v>3</v>
      </c>
      <c r="J23" t="s">
        <v>15</v>
      </c>
      <c r="K23">
        <f xml:space="preserve"> (3+5)-1</f>
        <v>7</v>
      </c>
    </row>
    <row r="24" spans="2:11" x14ac:dyDescent="0.25">
      <c r="B24" s="15" t="s">
        <v>0</v>
      </c>
      <c r="C24" s="7">
        <v>8</v>
      </c>
      <c r="D24" s="7">
        <v>9</v>
      </c>
      <c r="E24" s="7">
        <v>10</v>
      </c>
      <c r="F24" s="7">
        <v>11</v>
      </c>
      <c r="G24" s="7">
        <v>0</v>
      </c>
      <c r="H24" s="24" t="s">
        <v>28</v>
      </c>
      <c r="K24" s="5">
        <f xml:space="preserve">  10 -40 +30</f>
        <v>0</v>
      </c>
    </row>
    <row r="25" spans="2:11" x14ac:dyDescent="0.25">
      <c r="B25" s="16"/>
      <c r="C25" s="1"/>
      <c r="D25" s="1">
        <v>200</v>
      </c>
      <c r="E25" s="1">
        <v>40</v>
      </c>
      <c r="F25" s="1"/>
      <c r="G25" s="4">
        <v>10</v>
      </c>
      <c r="H25" s="24"/>
    </row>
    <row r="26" spans="2:11" x14ac:dyDescent="0.25">
      <c r="B26" s="15" t="s">
        <v>1</v>
      </c>
      <c r="C26" s="7">
        <v>6</v>
      </c>
      <c r="D26" s="7">
        <v>12</v>
      </c>
      <c r="E26" s="7">
        <v>9</v>
      </c>
      <c r="F26" s="7">
        <v>7</v>
      </c>
      <c r="G26" s="7">
        <v>0</v>
      </c>
      <c r="H26" s="24" t="s">
        <v>26</v>
      </c>
    </row>
    <row r="27" spans="2:11" x14ac:dyDescent="0.25">
      <c r="B27" s="16"/>
      <c r="C27" s="1"/>
      <c r="D27" s="1"/>
      <c r="E27" s="1">
        <v>120</v>
      </c>
      <c r="F27" s="1">
        <v>180</v>
      </c>
      <c r="G27" s="4"/>
      <c r="H27" s="24"/>
    </row>
    <row r="28" spans="2:11" ht="15" customHeight="1" x14ac:dyDescent="0.25">
      <c r="B28" s="15" t="s">
        <v>2</v>
      </c>
      <c r="C28" s="7">
        <v>3</v>
      </c>
      <c r="D28" s="7">
        <v>13</v>
      </c>
      <c r="E28" s="7">
        <v>3</v>
      </c>
      <c r="F28" s="7">
        <v>12</v>
      </c>
      <c r="G28" s="7">
        <v>0</v>
      </c>
      <c r="H28" s="24" t="s">
        <v>24</v>
      </c>
    </row>
    <row r="29" spans="2:11" x14ac:dyDescent="0.25">
      <c r="B29" s="16"/>
      <c r="C29" s="1">
        <v>170</v>
      </c>
      <c r="D29" s="1"/>
      <c r="E29" s="1">
        <v>30</v>
      </c>
      <c r="F29" s="1"/>
      <c r="G29" s="4"/>
      <c r="H29" s="24"/>
    </row>
    <row r="30" spans="2:11" x14ac:dyDescent="0.25">
      <c r="B30" s="1" t="s">
        <v>4</v>
      </c>
      <c r="C30" s="1" t="s">
        <v>23</v>
      </c>
      <c r="D30" s="1" t="s">
        <v>7</v>
      </c>
      <c r="E30" s="1" t="s">
        <v>27</v>
      </c>
      <c r="F30" s="1" t="s">
        <v>25</v>
      </c>
      <c r="G30" s="1">
        <v>10</v>
      </c>
      <c r="H30" s="1"/>
    </row>
    <row r="39" spans="8:9" x14ac:dyDescent="0.25">
      <c r="H39" t="s">
        <v>29</v>
      </c>
      <c r="I39">
        <f>(D24*D25)+(E24*E25)+(E26*E27)+(F26*F27)+(G24*G25)+(C28*C29)+(E28*E29)</f>
        <v>5140</v>
      </c>
    </row>
  </sheetData>
  <mergeCells count="6">
    <mergeCell ref="H24:H25"/>
    <mergeCell ref="H26:H27"/>
    <mergeCell ref="H28:H29"/>
    <mergeCell ref="B24:B25"/>
    <mergeCell ref="B26:B27"/>
    <mergeCell ref="B28:B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D362-BCFD-4EF5-B8A9-D2E5D2FEA58A}">
  <dimension ref="A1:G4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0.28515625" bestFit="1" customWidth="1"/>
    <col min="4" max="4" width="15.5703125" bestFit="1" customWidth="1"/>
    <col min="5" max="5" width="13.5703125" bestFit="1" customWidth="1"/>
    <col min="6" max="6" width="10.5703125" bestFit="1" customWidth="1"/>
    <col min="7" max="7" width="8" bestFit="1" customWidth="1"/>
  </cols>
  <sheetData>
    <row r="1" spans="1:5" x14ac:dyDescent="0.25">
      <c r="A1" s="31" t="s">
        <v>53</v>
      </c>
    </row>
    <row r="2" spans="1:5" x14ac:dyDescent="0.25">
      <c r="A2" s="31" t="s">
        <v>119</v>
      </c>
    </row>
    <row r="3" spans="1:5" x14ac:dyDescent="0.25">
      <c r="A3" s="31" t="s">
        <v>120</v>
      </c>
    </row>
    <row r="4" spans="1:5" x14ac:dyDescent="0.25">
      <c r="A4" s="31" t="s">
        <v>56</v>
      </c>
    </row>
    <row r="5" spans="1:5" x14ac:dyDescent="0.25">
      <c r="A5" s="31" t="s">
        <v>57</v>
      </c>
    </row>
    <row r="6" spans="1:5" x14ac:dyDescent="0.25">
      <c r="A6" s="31"/>
      <c r="B6" t="s">
        <v>58</v>
      </c>
    </row>
    <row r="7" spans="1:5" x14ac:dyDescent="0.25">
      <c r="A7" s="31"/>
      <c r="B7" t="s">
        <v>121</v>
      </c>
    </row>
    <row r="8" spans="1:5" x14ac:dyDescent="0.25">
      <c r="A8" s="31"/>
      <c r="B8" t="s">
        <v>122</v>
      </c>
    </row>
    <row r="9" spans="1:5" x14ac:dyDescent="0.25">
      <c r="A9" s="31" t="s">
        <v>61</v>
      </c>
    </row>
    <row r="10" spans="1:5" x14ac:dyDescent="0.25">
      <c r="B10" t="s">
        <v>62</v>
      </c>
    </row>
    <row r="11" spans="1:5" x14ac:dyDescent="0.25">
      <c r="B11" t="s">
        <v>63</v>
      </c>
    </row>
    <row r="14" spans="1:5" ht="15.75" thickBot="1" x14ac:dyDescent="0.3">
      <c r="A14" t="s">
        <v>64</v>
      </c>
    </row>
    <row r="15" spans="1:5" ht="15.75" thickBot="1" x14ac:dyDescent="0.3">
      <c r="B15" s="33" t="s">
        <v>65</v>
      </c>
      <c r="C15" s="33" t="s">
        <v>66</v>
      </c>
      <c r="D15" s="33" t="s">
        <v>67</v>
      </c>
      <c r="E15" s="33" t="s">
        <v>68</v>
      </c>
    </row>
    <row r="16" spans="1:5" ht="15.75" thickBot="1" x14ac:dyDescent="0.3">
      <c r="B16" s="32" t="s">
        <v>123</v>
      </c>
      <c r="C16" s="32" t="s">
        <v>124</v>
      </c>
      <c r="D16" s="35">
        <v>0</v>
      </c>
      <c r="E16" s="35">
        <v>4700</v>
      </c>
    </row>
    <row r="19" spans="1:6" ht="15.75" thickBot="1" x14ac:dyDescent="0.3">
      <c r="A19" t="s">
        <v>69</v>
      </c>
    </row>
    <row r="20" spans="1:6" ht="15.75" thickBot="1" x14ac:dyDescent="0.3">
      <c r="B20" s="33" t="s">
        <v>65</v>
      </c>
      <c r="C20" s="33" t="s">
        <v>66</v>
      </c>
      <c r="D20" s="33" t="s">
        <v>67</v>
      </c>
      <c r="E20" s="33" t="s">
        <v>68</v>
      </c>
      <c r="F20" s="33" t="s">
        <v>70</v>
      </c>
    </row>
    <row r="21" spans="1:6" x14ac:dyDescent="0.25">
      <c r="B21" s="34" t="s">
        <v>80</v>
      </c>
      <c r="C21" s="34" t="s">
        <v>125</v>
      </c>
      <c r="D21" s="36">
        <v>0</v>
      </c>
      <c r="E21" s="36">
        <v>40</v>
      </c>
      <c r="F21" s="34" t="s">
        <v>79</v>
      </c>
    </row>
    <row r="22" spans="1:6" x14ac:dyDescent="0.25">
      <c r="B22" s="34" t="s">
        <v>81</v>
      </c>
      <c r="C22" s="34" t="s">
        <v>126</v>
      </c>
      <c r="D22" s="36">
        <v>0</v>
      </c>
      <c r="E22" s="36">
        <v>200</v>
      </c>
      <c r="F22" s="34" t="s">
        <v>79</v>
      </c>
    </row>
    <row r="23" spans="1:6" x14ac:dyDescent="0.25">
      <c r="B23" s="34" t="s">
        <v>82</v>
      </c>
      <c r="C23" s="34" t="s">
        <v>127</v>
      </c>
      <c r="D23" s="36">
        <v>0</v>
      </c>
      <c r="E23" s="36">
        <v>0</v>
      </c>
      <c r="F23" s="34" t="s">
        <v>79</v>
      </c>
    </row>
    <row r="24" spans="1:6" x14ac:dyDescent="0.25">
      <c r="B24" s="34" t="s">
        <v>104</v>
      </c>
      <c r="C24" s="34" t="s">
        <v>128</v>
      </c>
      <c r="D24" s="36">
        <v>0</v>
      </c>
      <c r="E24" s="36">
        <v>0</v>
      </c>
      <c r="F24" s="34" t="s">
        <v>79</v>
      </c>
    </row>
    <row r="25" spans="1:6" x14ac:dyDescent="0.25">
      <c r="B25" s="34" t="s">
        <v>129</v>
      </c>
      <c r="C25" s="34" t="s">
        <v>130</v>
      </c>
      <c r="D25" s="36">
        <v>0</v>
      </c>
      <c r="E25" s="36">
        <v>10</v>
      </c>
      <c r="F25" s="34" t="s">
        <v>79</v>
      </c>
    </row>
    <row r="26" spans="1:6" x14ac:dyDescent="0.25">
      <c r="B26" s="34" t="s">
        <v>84</v>
      </c>
      <c r="C26" s="34" t="s">
        <v>131</v>
      </c>
      <c r="D26" s="36">
        <v>0</v>
      </c>
      <c r="E26" s="36">
        <v>120</v>
      </c>
      <c r="F26" s="34" t="s">
        <v>79</v>
      </c>
    </row>
    <row r="27" spans="1:6" x14ac:dyDescent="0.25">
      <c r="B27" s="34" t="s">
        <v>85</v>
      </c>
      <c r="C27" s="34" t="s">
        <v>132</v>
      </c>
      <c r="D27" s="36">
        <v>0</v>
      </c>
      <c r="E27" s="36">
        <v>0</v>
      </c>
      <c r="F27" s="34" t="s">
        <v>79</v>
      </c>
    </row>
    <row r="28" spans="1:6" x14ac:dyDescent="0.25">
      <c r="B28" s="34" t="s">
        <v>86</v>
      </c>
      <c r="C28" s="34" t="s">
        <v>133</v>
      </c>
      <c r="D28" s="36">
        <v>0</v>
      </c>
      <c r="E28" s="36">
        <v>0</v>
      </c>
      <c r="F28" s="34" t="s">
        <v>79</v>
      </c>
    </row>
    <row r="29" spans="1:6" x14ac:dyDescent="0.25">
      <c r="B29" s="34" t="s">
        <v>107</v>
      </c>
      <c r="C29" s="34" t="s">
        <v>134</v>
      </c>
      <c r="D29" s="36">
        <v>0</v>
      </c>
      <c r="E29" s="36">
        <v>180</v>
      </c>
      <c r="F29" s="34" t="s">
        <v>79</v>
      </c>
    </row>
    <row r="30" spans="1:6" x14ac:dyDescent="0.25">
      <c r="B30" s="34" t="s">
        <v>135</v>
      </c>
      <c r="C30" s="34" t="s">
        <v>136</v>
      </c>
      <c r="D30" s="36">
        <v>0</v>
      </c>
      <c r="E30" s="36">
        <v>0</v>
      </c>
      <c r="F30" s="34" t="s">
        <v>79</v>
      </c>
    </row>
    <row r="31" spans="1:6" x14ac:dyDescent="0.25">
      <c r="B31" s="34" t="s">
        <v>88</v>
      </c>
      <c r="C31" s="34" t="s">
        <v>137</v>
      </c>
      <c r="D31" s="36">
        <v>0</v>
      </c>
      <c r="E31" s="36">
        <v>10</v>
      </c>
      <c r="F31" s="34" t="s">
        <v>79</v>
      </c>
    </row>
    <row r="32" spans="1:6" x14ac:dyDescent="0.25">
      <c r="B32" s="34" t="s">
        <v>89</v>
      </c>
      <c r="C32" s="34" t="s">
        <v>138</v>
      </c>
      <c r="D32" s="36">
        <v>0</v>
      </c>
      <c r="E32" s="36">
        <v>0</v>
      </c>
      <c r="F32" s="34" t="s">
        <v>79</v>
      </c>
    </row>
    <row r="33" spans="1:7" x14ac:dyDescent="0.25">
      <c r="B33" s="34" t="s">
        <v>90</v>
      </c>
      <c r="C33" s="34" t="s">
        <v>139</v>
      </c>
      <c r="D33" s="36">
        <v>0</v>
      </c>
      <c r="E33" s="36">
        <v>190</v>
      </c>
      <c r="F33" s="34" t="s">
        <v>79</v>
      </c>
    </row>
    <row r="34" spans="1:7" x14ac:dyDescent="0.25">
      <c r="B34" s="34" t="s">
        <v>110</v>
      </c>
      <c r="C34" s="34" t="s">
        <v>140</v>
      </c>
      <c r="D34" s="36">
        <v>0</v>
      </c>
      <c r="E34" s="36">
        <v>0</v>
      </c>
      <c r="F34" s="34" t="s">
        <v>79</v>
      </c>
    </row>
    <row r="35" spans="1:7" ht="15.75" thickBot="1" x14ac:dyDescent="0.3">
      <c r="B35" s="32" t="s">
        <v>141</v>
      </c>
      <c r="C35" s="32" t="s">
        <v>142</v>
      </c>
      <c r="D35" s="35">
        <v>0</v>
      </c>
      <c r="E35" s="35">
        <v>0</v>
      </c>
      <c r="F35" s="32" t="s">
        <v>79</v>
      </c>
    </row>
    <row r="38" spans="1:7" ht="15.75" thickBot="1" x14ac:dyDescent="0.3">
      <c r="A38" t="s">
        <v>71</v>
      </c>
    </row>
    <row r="39" spans="1:7" ht="15.75" thickBot="1" x14ac:dyDescent="0.3">
      <c r="B39" s="33" t="s">
        <v>65</v>
      </c>
      <c r="C39" s="33" t="s">
        <v>66</v>
      </c>
      <c r="D39" s="33" t="s">
        <v>72</v>
      </c>
      <c r="E39" s="33" t="s">
        <v>73</v>
      </c>
      <c r="F39" s="33" t="s">
        <v>74</v>
      </c>
      <c r="G39" s="33" t="s">
        <v>75</v>
      </c>
    </row>
    <row r="40" spans="1:7" x14ac:dyDescent="0.25">
      <c r="B40" s="34" t="s">
        <v>92</v>
      </c>
      <c r="C40" s="34" t="s">
        <v>143</v>
      </c>
      <c r="D40" s="36">
        <v>170</v>
      </c>
      <c r="E40" s="34" t="s">
        <v>144</v>
      </c>
      <c r="F40" s="34" t="s">
        <v>97</v>
      </c>
      <c r="G40" s="36">
        <v>0</v>
      </c>
    </row>
    <row r="41" spans="1:7" x14ac:dyDescent="0.25">
      <c r="B41" s="34" t="s">
        <v>93</v>
      </c>
      <c r="C41" s="34" t="s">
        <v>145</v>
      </c>
      <c r="D41" s="36">
        <v>200</v>
      </c>
      <c r="E41" s="34" t="s">
        <v>146</v>
      </c>
      <c r="F41" s="34" t="s">
        <v>97</v>
      </c>
      <c r="G41" s="36">
        <v>0</v>
      </c>
    </row>
    <row r="42" spans="1:7" x14ac:dyDescent="0.25">
      <c r="B42" s="34" t="s">
        <v>94</v>
      </c>
      <c r="C42" s="34" t="s">
        <v>147</v>
      </c>
      <c r="D42" s="36">
        <v>190</v>
      </c>
      <c r="E42" s="34" t="s">
        <v>148</v>
      </c>
      <c r="F42" s="34" t="s">
        <v>97</v>
      </c>
      <c r="G42" s="36">
        <v>0</v>
      </c>
    </row>
    <row r="43" spans="1:7" x14ac:dyDescent="0.25">
      <c r="B43" s="34" t="s">
        <v>113</v>
      </c>
      <c r="C43" s="34" t="s">
        <v>149</v>
      </c>
      <c r="D43" s="36">
        <v>180</v>
      </c>
      <c r="E43" s="34" t="s">
        <v>150</v>
      </c>
      <c r="F43" s="34" t="s">
        <v>97</v>
      </c>
      <c r="G43" s="36">
        <v>0</v>
      </c>
    </row>
    <row r="44" spans="1:7" x14ac:dyDescent="0.25">
      <c r="B44" s="34" t="s">
        <v>151</v>
      </c>
      <c r="C44" s="34" t="s">
        <v>152</v>
      </c>
      <c r="D44" s="36">
        <v>10</v>
      </c>
      <c r="E44" s="34" t="s">
        <v>153</v>
      </c>
      <c r="F44" s="34" t="s">
        <v>97</v>
      </c>
      <c r="G44" s="36">
        <v>0</v>
      </c>
    </row>
    <row r="45" spans="1:7" x14ac:dyDescent="0.25">
      <c r="B45" s="34" t="s">
        <v>154</v>
      </c>
      <c r="C45" s="34" t="s">
        <v>155</v>
      </c>
      <c r="D45" s="36">
        <v>250</v>
      </c>
      <c r="E45" s="34" t="s">
        <v>156</v>
      </c>
      <c r="F45" s="34" t="s">
        <v>97</v>
      </c>
      <c r="G45" s="34">
        <v>0</v>
      </c>
    </row>
    <row r="46" spans="1:7" x14ac:dyDescent="0.25">
      <c r="B46" s="34" t="s">
        <v>157</v>
      </c>
      <c r="C46" s="34" t="s">
        <v>158</v>
      </c>
      <c r="D46" s="36">
        <v>300</v>
      </c>
      <c r="E46" s="34" t="s">
        <v>159</v>
      </c>
      <c r="F46" s="34" t="s">
        <v>97</v>
      </c>
      <c r="G46" s="34">
        <v>0</v>
      </c>
    </row>
    <row r="47" spans="1:7" ht="15.75" thickBot="1" x14ac:dyDescent="0.3">
      <c r="B47" s="32" t="s">
        <v>160</v>
      </c>
      <c r="C47" s="32" t="s">
        <v>161</v>
      </c>
      <c r="D47" s="35">
        <v>200</v>
      </c>
      <c r="E47" s="32" t="s">
        <v>162</v>
      </c>
      <c r="F47" s="32" t="s">
        <v>97</v>
      </c>
      <c r="G47" s="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AEE6-D7FF-4BAB-AED5-6F60B006383C}">
  <dimension ref="C4:L24"/>
  <sheetViews>
    <sheetView topLeftCell="A7" workbookViewId="0">
      <selection activeCell="I24" sqref="I24"/>
    </sheetView>
  </sheetViews>
  <sheetFormatPr baseColWidth="10" defaultRowHeight="15" x14ac:dyDescent="0.25"/>
  <cols>
    <col min="4" max="4" width="11.85546875" bestFit="1" customWidth="1"/>
  </cols>
  <sheetData>
    <row r="4" spans="3:12" x14ac:dyDescent="0.25">
      <c r="C4" s="1"/>
      <c r="D4" s="1" t="s">
        <v>18</v>
      </c>
      <c r="E4" s="1" t="s">
        <v>19</v>
      </c>
      <c r="F4" s="1" t="s">
        <v>20</v>
      </c>
      <c r="G4" s="1" t="s">
        <v>21</v>
      </c>
      <c r="H4" s="6" t="s">
        <v>117</v>
      </c>
      <c r="I4" s="1" t="s">
        <v>3</v>
      </c>
      <c r="K4" t="s">
        <v>118</v>
      </c>
      <c r="L4">
        <f>SUM(I5:I7)</f>
        <v>750</v>
      </c>
    </row>
    <row r="5" spans="3:12" x14ac:dyDescent="0.25">
      <c r="C5" s="1" t="s">
        <v>0</v>
      </c>
      <c r="D5" s="1">
        <v>8</v>
      </c>
      <c r="E5" s="1">
        <v>9</v>
      </c>
      <c r="F5" s="1">
        <v>10</v>
      </c>
      <c r="G5" s="1">
        <v>11</v>
      </c>
      <c r="H5" s="6">
        <v>0</v>
      </c>
      <c r="I5" s="1">
        <v>250</v>
      </c>
      <c r="K5" t="s">
        <v>52</v>
      </c>
      <c r="L5">
        <f>SUM(D8:G8)</f>
        <v>740</v>
      </c>
    </row>
    <row r="6" spans="3:12" x14ac:dyDescent="0.25">
      <c r="C6" s="1" t="s">
        <v>1</v>
      </c>
      <c r="D6" s="1">
        <v>6</v>
      </c>
      <c r="E6" s="1">
        <v>12</v>
      </c>
      <c r="F6" s="1">
        <v>9</v>
      </c>
      <c r="G6" s="1">
        <v>7</v>
      </c>
      <c r="H6" s="6">
        <v>0</v>
      </c>
      <c r="I6" s="1">
        <v>300</v>
      </c>
      <c r="L6">
        <f>L4-L5</f>
        <v>10</v>
      </c>
    </row>
    <row r="7" spans="3:12" x14ac:dyDescent="0.25">
      <c r="C7" s="1" t="s">
        <v>2</v>
      </c>
      <c r="D7" s="1">
        <v>3</v>
      </c>
      <c r="E7" s="1">
        <v>13</v>
      </c>
      <c r="F7" s="1">
        <v>3</v>
      </c>
      <c r="G7" s="1">
        <v>12</v>
      </c>
      <c r="H7" s="6">
        <v>0</v>
      </c>
      <c r="I7" s="1">
        <v>200</v>
      </c>
    </row>
    <row r="8" spans="3:12" x14ac:dyDescent="0.25">
      <c r="C8" s="1" t="s">
        <v>4</v>
      </c>
      <c r="D8" s="1">
        <v>170</v>
      </c>
      <c r="E8" s="1">
        <v>200</v>
      </c>
      <c r="F8" s="1">
        <v>190</v>
      </c>
      <c r="G8" s="1">
        <v>180</v>
      </c>
      <c r="H8" s="6">
        <v>10</v>
      </c>
      <c r="I8" s="1"/>
    </row>
    <row r="12" spans="3:12" x14ac:dyDescent="0.25">
      <c r="C12" s="1"/>
      <c r="D12" s="1" t="s">
        <v>18</v>
      </c>
      <c r="E12" s="1" t="s">
        <v>19</v>
      </c>
      <c r="F12" s="1" t="s">
        <v>20</v>
      </c>
      <c r="G12" s="1" t="s">
        <v>21</v>
      </c>
      <c r="H12" s="1" t="s">
        <v>6</v>
      </c>
      <c r="I12" s="3" t="s">
        <v>116</v>
      </c>
      <c r="J12" s="1" t="s">
        <v>3</v>
      </c>
    </row>
    <row r="13" spans="3:12" x14ac:dyDescent="0.25">
      <c r="C13" s="1" t="s">
        <v>0</v>
      </c>
      <c r="D13" s="1">
        <v>40</v>
      </c>
      <c r="E13" s="1">
        <v>200</v>
      </c>
      <c r="F13" s="1">
        <v>0</v>
      </c>
      <c r="G13" s="1">
        <v>0</v>
      </c>
      <c r="H13" s="1">
        <v>10</v>
      </c>
      <c r="I13" s="1">
        <f>SUM(D13:H13)</f>
        <v>250</v>
      </c>
      <c r="J13" s="1">
        <v>250</v>
      </c>
    </row>
    <row r="14" spans="3:12" x14ac:dyDescent="0.25">
      <c r="C14" s="1" t="s">
        <v>1</v>
      </c>
      <c r="D14" s="1">
        <v>120</v>
      </c>
      <c r="E14" s="1">
        <v>0</v>
      </c>
      <c r="F14" s="1">
        <v>0</v>
      </c>
      <c r="G14" s="1">
        <v>180</v>
      </c>
      <c r="H14" s="1">
        <v>0</v>
      </c>
      <c r="I14" s="1">
        <f t="shared" ref="I14:I15" si="0">SUM(D14:H14)</f>
        <v>300</v>
      </c>
      <c r="J14" s="1">
        <v>300</v>
      </c>
    </row>
    <row r="15" spans="3:12" x14ac:dyDescent="0.25">
      <c r="C15" s="1" t="s">
        <v>2</v>
      </c>
      <c r="D15" s="1">
        <v>10</v>
      </c>
      <c r="E15" s="1">
        <v>0</v>
      </c>
      <c r="F15" s="1">
        <v>190</v>
      </c>
      <c r="G15" s="1">
        <v>0</v>
      </c>
      <c r="H15" s="1">
        <v>0</v>
      </c>
      <c r="I15" s="1">
        <f t="shared" si="0"/>
        <v>200</v>
      </c>
      <c r="J15" s="1">
        <v>200</v>
      </c>
    </row>
    <row r="16" spans="3:12" x14ac:dyDescent="0.25">
      <c r="C16" s="1" t="s">
        <v>116</v>
      </c>
      <c r="D16" s="1">
        <f>SUM(D13:D15)</f>
        <v>170</v>
      </c>
      <c r="E16" s="1">
        <f t="shared" ref="E16:G16" si="1">SUM(E13:E15)</f>
        <v>200</v>
      </c>
      <c r="F16" s="1">
        <f t="shared" si="1"/>
        <v>190</v>
      </c>
      <c r="G16" s="1">
        <f t="shared" si="1"/>
        <v>180</v>
      </c>
      <c r="H16" s="1">
        <f>SUM(H13:H15)</f>
        <v>10</v>
      </c>
      <c r="I16" s="1"/>
      <c r="J16" s="1"/>
    </row>
    <row r="17" spans="3:10" x14ac:dyDescent="0.25">
      <c r="C17" s="1" t="s">
        <v>4</v>
      </c>
      <c r="D17" s="1">
        <v>170</v>
      </c>
      <c r="E17" s="1">
        <v>200</v>
      </c>
      <c r="F17" s="1">
        <v>190</v>
      </c>
      <c r="G17" s="1">
        <v>180</v>
      </c>
      <c r="H17" s="1">
        <v>10</v>
      </c>
      <c r="I17" s="1"/>
      <c r="J17" s="1"/>
    </row>
    <row r="20" spans="3:10" x14ac:dyDescent="0.25">
      <c r="C20" s="1"/>
      <c r="D20" s="1" t="s">
        <v>18</v>
      </c>
      <c r="E20" s="1" t="s">
        <v>19</v>
      </c>
      <c r="F20" s="1" t="s">
        <v>20</v>
      </c>
      <c r="G20" s="1" t="s">
        <v>21</v>
      </c>
      <c r="H20" s="1" t="s">
        <v>6</v>
      </c>
      <c r="I20" s="3" t="s">
        <v>116</v>
      </c>
      <c r="J20" s="11"/>
    </row>
    <row r="21" spans="3:10" x14ac:dyDescent="0.25">
      <c r="C21" s="1" t="s">
        <v>0</v>
      </c>
      <c r="D21" s="1">
        <f>D5*D13</f>
        <v>320</v>
      </c>
      <c r="E21" s="1">
        <f t="shared" ref="E21:H21" si="2">E5*E13</f>
        <v>1800</v>
      </c>
      <c r="F21" s="1">
        <f t="shared" si="2"/>
        <v>0</v>
      </c>
      <c r="G21" s="1">
        <f t="shared" si="2"/>
        <v>0</v>
      </c>
      <c r="H21" s="1">
        <f>H5*H13</f>
        <v>0</v>
      </c>
      <c r="I21" s="1">
        <f>SUM(D21:H21)</f>
        <v>2120</v>
      </c>
      <c r="J21" s="11"/>
    </row>
    <row r="22" spans="3:10" x14ac:dyDescent="0.25">
      <c r="C22" s="1" t="s">
        <v>1</v>
      </c>
      <c r="D22" s="1">
        <f t="shared" ref="D22:H22" si="3">D6*D14</f>
        <v>720</v>
      </c>
      <c r="E22" s="1">
        <f t="shared" si="3"/>
        <v>0</v>
      </c>
      <c r="F22" s="1">
        <f t="shared" si="3"/>
        <v>0</v>
      </c>
      <c r="G22" s="1">
        <f t="shared" si="3"/>
        <v>1260</v>
      </c>
      <c r="H22" s="1">
        <f t="shared" si="3"/>
        <v>0</v>
      </c>
      <c r="I22" s="1">
        <f t="shared" ref="I22:I23" si="4">SUM(D22:H22)</f>
        <v>1980</v>
      </c>
      <c r="J22" s="11"/>
    </row>
    <row r="23" spans="3:10" x14ac:dyDescent="0.25">
      <c r="C23" s="1" t="s">
        <v>2</v>
      </c>
      <c r="D23" s="1">
        <f t="shared" ref="D23:H23" si="5">D7*D15</f>
        <v>30</v>
      </c>
      <c r="E23" s="1">
        <f t="shared" si="5"/>
        <v>0</v>
      </c>
      <c r="F23" s="1">
        <f t="shared" si="5"/>
        <v>570</v>
      </c>
      <c r="G23" s="1">
        <f t="shared" si="5"/>
        <v>0</v>
      </c>
      <c r="H23" s="1">
        <f t="shared" si="5"/>
        <v>0</v>
      </c>
      <c r="I23" s="1">
        <f t="shared" si="4"/>
        <v>600</v>
      </c>
      <c r="J23" s="11"/>
    </row>
    <row r="24" spans="3:10" x14ac:dyDescent="0.25">
      <c r="C24" s="1" t="s">
        <v>116</v>
      </c>
      <c r="D24" s="1">
        <f>SUM(D21:D23)</f>
        <v>1070</v>
      </c>
      <c r="E24" s="1">
        <f t="shared" ref="E24" si="6">SUM(E21:E23)</f>
        <v>1800</v>
      </c>
      <c r="F24" s="1">
        <f t="shared" ref="F24" si="7">SUM(F21:F23)</f>
        <v>570</v>
      </c>
      <c r="G24" s="1">
        <f t="shared" ref="G24" si="8">SUM(G21:G23)</f>
        <v>1260</v>
      </c>
      <c r="H24" s="1">
        <f>SUM(H21:H23)</f>
        <v>0</v>
      </c>
      <c r="I24" s="1">
        <f>SUM(I21:I23)</f>
        <v>4700</v>
      </c>
      <c r="J2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8081-4F08-4CAD-A625-75935B7A4FE7}">
  <dimension ref="B4:M35"/>
  <sheetViews>
    <sheetView topLeftCell="A19" workbookViewId="0">
      <selection activeCell="B4" sqref="B4:F8"/>
    </sheetView>
  </sheetViews>
  <sheetFormatPr baseColWidth="10" defaultRowHeight="15" x14ac:dyDescent="0.25"/>
  <cols>
    <col min="6" max="6" width="14.5703125" customWidth="1"/>
    <col min="7" max="7" width="4.140625" customWidth="1"/>
    <col min="8" max="8" width="4.42578125" customWidth="1"/>
    <col min="9" max="9" width="4.140625" customWidth="1"/>
    <col min="10" max="10" width="4.28515625" customWidth="1"/>
  </cols>
  <sheetData>
    <row r="4" spans="2:13" x14ac:dyDescent="0.25">
      <c r="B4" s="1"/>
      <c r="C4" s="1" t="s">
        <v>33</v>
      </c>
      <c r="D4" s="1" t="s">
        <v>34</v>
      </c>
      <c r="E4" s="1" t="s">
        <v>35</v>
      </c>
      <c r="F4" s="1" t="s">
        <v>3</v>
      </c>
    </row>
    <row r="5" spans="2:13" x14ac:dyDescent="0.25">
      <c r="B5" s="1" t="s">
        <v>30</v>
      </c>
      <c r="C5" s="1">
        <v>70</v>
      </c>
      <c r="D5" s="1">
        <v>35</v>
      </c>
      <c r="E5" s="1">
        <v>30</v>
      </c>
      <c r="F5" s="1">
        <v>14</v>
      </c>
      <c r="L5" t="s">
        <v>36</v>
      </c>
    </row>
    <row r="6" spans="2:13" x14ac:dyDescent="0.25">
      <c r="B6" s="1" t="s">
        <v>31</v>
      </c>
      <c r="C6" s="1">
        <v>75</v>
      </c>
      <c r="D6" s="1">
        <v>33</v>
      </c>
      <c r="E6" s="1">
        <v>65</v>
      </c>
      <c r="F6" s="1">
        <v>21</v>
      </c>
      <c r="L6" t="s">
        <v>22</v>
      </c>
      <c r="M6">
        <f>SUM(F5:F7)</f>
        <v>42</v>
      </c>
    </row>
    <row r="7" spans="2:13" x14ac:dyDescent="0.25">
      <c r="B7" s="1" t="s">
        <v>32</v>
      </c>
      <c r="C7" s="1">
        <v>40</v>
      </c>
      <c r="D7" s="1">
        <v>25</v>
      </c>
      <c r="E7" s="1">
        <v>33</v>
      </c>
      <c r="F7" s="1">
        <v>7</v>
      </c>
      <c r="L7" t="s">
        <v>4</v>
      </c>
      <c r="M7">
        <f>SUM(C8:E8)</f>
        <v>42</v>
      </c>
    </row>
    <row r="8" spans="2:13" x14ac:dyDescent="0.25">
      <c r="B8" s="1" t="s">
        <v>4</v>
      </c>
      <c r="C8" s="1">
        <v>15</v>
      </c>
      <c r="D8" s="1">
        <v>10</v>
      </c>
      <c r="E8" s="1">
        <v>17</v>
      </c>
      <c r="F8" s="1"/>
    </row>
    <row r="13" spans="2:13" x14ac:dyDescent="0.25">
      <c r="B13" s="1"/>
      <c r="C13" s="1" t="s">
        <v>33</v>
      </c>
      <c r="D13" s="9" t="s">
        <v>34</v>
      </c>
      <c r="E13" s="1" t="s">
        <v>35</v>
      </c>
      <c r="F13" s="1" t="s">
        <v>3</v>
      </c>
      <c r="G13" s="6" t="s">
        <v>37</v>
      </c>
      <c r="H13" s="6" t="s">
        <v>38</v>
      </c>
      <c r="I13" s="6" t="s">
        <v>39</v>
      </c>
      <c r="J13" s="6" t="s">
        <v>44</v>
      </c>
    </row>
    <row r="14" spans="2:13" x14ac:dyDescent="0.25">
      <c r="B14" s="29" t="s">
        <v>30</v>
      </c>
      <c r="C14" s="7">
        <v>70</v>
      </c>
      <c r="D14" s="7">
        <v>35</v>
      </c>
      <c r="E14" s="7">
        <v>30</v>
      </c>
      <c r="F14" s="15" t="s">
        <v>42</v>
      </c>
      <c r="G14" s="26">
        <f>D14-E14</f>
        <v>5</v>
      </c>
      <c r="H14" s="28">
        <f>C14-E14</f>
        <v>40</v>
      </c>
      <c r="I14" s="25"/>
      <c r="J14" s="25"/>
    </row>
    <row r="15" spans="2:13" x14ac:dyDescent="0.25">
      <c r="B15" s="30"/>
      <c r="C15" s="1"/>
      <c r="D15" s="1"/>
      <c r="E15" s="1">
        <v>14</v>
      </c>
      <c r="F15" s="16"/>
      <c r="G15" s="26"/>
      <c r="H15" s="28"/>
      <c r="I15" s="25"/>
      <c r="J15" s="25"/>
    </row>
    <row r="16" spans="2:13" x14ac:dyDescent="0.25">
      <c r="B16" s="15" t="s">
        <v>31</v>
      </c>
      <c r="C16" s="7">
        <v>75</v>
      </c>
      <c r="D16" s="7">
        <v>33</v>
      </c>
      <c r="E16" s="7">
        <v>65</v>
      </c>
      <c r="F16" s="15" t="s">
        <v>47</v>
      </c>
      <c r="G16" s="27">
        <f>E16-D16</f>
        <v>32</v>
      </c>
      <c r="H16" s="25">
        <f>C16-E16</f>
        <v>10</v>
      </c>
      <c r="I16" s="25">
        <f>C16-E16</f>
        <v>10</v>
      </c>
      <c r="J16" s="25">
        <v>10</v>
      </c>
    </row>
    <row r="17" spans="2:13" x14ac:dyDescent="0.25">
      <c r="B17" s="16"/>
      <c r="C17" s="1">
        <v>8</v>
      </c>
      <c r="D17" s="1">
        <v>10</v>
      </c>
      <c r="E17" s="1">
        <v>3</v>
      </c>
      <c r="F17" s="16"/>
      <c r="G17" s="27"/>
      <c r="H17" s="25"/>
      <c r="I17" s="25"/>
      <c r="J17" s="25"/>
    </row>
    <row r="18" spans="2:13" x14ac:dyDescent="0.25">
      <c r="B18" s="29" t="s">
        <v>32</v>
      </c>
      <c r="C18" s="7">
        <v>40</v>
      </c>
      <c r="D18" s="7">
        <v>25</v>
      </c>
      <c r="E18" s="7">
        <v>33</v>
      </c>
      <c r="F18" s="15" t="s">
        <v>41</v>
      </c>
      <c r="G18" s="26">
        <f>E18-D18</f>
        <v>8</v>
      </c>
      <c r="H18" s="25">
        <f>C18-E18</f>
        <v>7</v>
      </c>
      <c r="I18" s="25">
        <v>7</v>
      </c>
      <c r="J18" s="25"/>
    </row>
    <row r="19" spans="2:13" x14ac:dyDescent="0.25">
      <c r="B19" s="30"/>
      <c r="C19" s="1">
        <v>7</v>
      </c>
      <c r="D19" s="1"/>
      <c r="E19" s="1"/>
      <c r="F19" s="16"/>
      <c r="G19" s="26"/>
      <c r="H19" s="25"/>
      <c r="I19" s="25"/>
      <c r="J19" s="25"/>
    </row>
    <row r="20" spans="2:13" x14ac:dyDescent="0.25">
      <c r="B20" s="1" t="s">
        <v>4</v>
      </c>
      <c r="C20" s="1" t="s">
        <v>45</v>
      </c>
      <c r="D20" s="1" t="s">
        <v>40</v>
      </c>
      <c r="E20" s="1" t="s">
        <v>46</v>
      </c>
      <c r="F20" s="1"/>
      <c r="L20" t="s">
        <v>15</v>
      </c>
      <c r="M20">
        <v>5</v>
      </c>
    </row>
    <row r="21" spans="2:13" x14ac:dyDescent="0.25">
      <c r="B21" s="6" t="s">
        <v>37</v>
      </c>
      <c r="C21">
        <f>C14-C18</f>
        <v>30</v>
      </c>
      <c r="D21" s="10">
        <f>D16-D18</f>
        <v>8</v>
      </c>
      <c r="E21">
        <f>E18-E14</f>
        <v>3</v>
      </c>
      <c r="M21" s="5"/>
    </row>
    <row r="22" spans="2:13" x14ac:dyDescent="0.25">
      <c r="B22" s="6" t="s">
        <v>38</v>
      </c>
      <c r="C22">
        <f>C14-C18</f>
        <v>30</v>
      </c>
      <c r="E22" s="10">
        <f>E18-E14</f>
        <v>3</v>
      </c>
    </row>
    <row r="23" spans="2:13" x14ac:dyDescent="0.25">
      <c r="B23" s="6" t="s">
        <v>39</v>
      </c>
      <c r="C23" s="8">
        <f>C16-C18</f>
        <v>35</v>
      </c>
      <c r="E23">
        <f>E16-E18</f>
        <v>32</v>
      </c>
    </row>
    <row r="24" spans="2:13" x14ac:dyDescent="0.25">
      <c r="B24" s="6" t="s">
        <v>43</v>
      </c>
      <c r="C24" s="8">
        <v>75</v>
      </c>
      <c r="E24">
        <v>65</v>
      </c>
    </row>
    <row r="35" spans="11:12" x14ac:dyDescent="0.25">
      <c r="K35" t="s">
        <v>48</v>
      </c>
      <c r="L35">
        <f>(E14*E15)+(C16*C17)+(D16*D17)+(E16*E17)+(C18*C19)</f>
        <v>1825</v>
      </c>
    </row>
  </sheetData>
  <mergeCells count="18">
    <mergeCell ref="B14:B15"/>
    <mergeCell ref="B16:B17"/>
    <mergeCell ref="B18:B19"/>
    <mergeCell ref="F14:F15"/>
    <mergeCell ref="F16:F17"/>
    <mergeCell ref="F18:F19"/>
    <mergeCell ref="J14:J15"/>
    <mergeCell ref="J16:J17"/>
    <mergeCell ref="J18:J19"/>
    <mergeCell ref="G14:G15"/>
    <mergeCell ref="G18:G19"/>
    <mergeCell ref="G16:G17"/>
    <mergeCell ref="H14:H15"/>
    <mergeCell ref="I14:I15"/>
    <mergeCell ref="I16:I17"/>
    <mergeCell ref="H16:H17"/>
    <mergeCell ref="H18:H19"/>
    <mergeCell ref="I18:I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8136-73E1-44A5-B717-EC7DE8D54D6D}">
  <dimension ref="A1:G39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3.140625" bestFit="1" customWidth="1"/>
    <col min="4" max="4" width="15.5703125" bestFit="1" customWidth="1"/>
    <col min="5" max="5" width="13.5703125" bestFit="1" customWidth="1"/>
    <col min="6" max="6" width="10.5703125" bestFit="1" customWidth="1"/>
    <col min="7" max="7" width="8" bestFit="1" customWidth="1"/>
  </cols>
  <sheetData>
    <row r="1" spans="1:5" x14ac:dyDescent="0.25">
      <c r="A1" s="31" t="s">
        <v>53</v>
      </c>
    </row>
    <row r="2" spans="1:5" x14ac:dyDescent="0.25">
      <c r="A2" s="31" t="s">
        <v>164</v>
      </c>
    </row>
    <row r="3" spans="1:5" x14ac:dyDescent="0.25">
      <c r="A3" s="31" t="s">
        <v>165</v>
      </c>
    </row>
    <row r="4" spans="1:5" x14ac:dyDescent="0.25">
      <c r="A4" s="31" t="s">
        <v>56</v>
      </c>
    </row>
    <row r="5" spans="1:5" x14ac:dyDescent="0.25">
      <c r="A5" s="31" t="s">
        <v>57</v>
      </c>
    </row>
    <row r="6" spans="1:5" x14ac:dyDescent="0.25">
      <c r="A6" s="31"/>
      <c r="B6" t="s">
        <v>58</v>
      </c>
    </row>
    <row r="7" spans="1:5" x14ac:dyDescent="0.25">
      <c r="A7" s="31"/>
      <c r="B7" t="s">
        <v>166</v>
      </c>
    </row>
    <row r="8" spans="1:5" x14ac:dyDescent="0.25">
      <c r="A8" s="31"/>
      <c r="B8" t="s">
        <v>167</v>
      </c>
    </row>
    <row r="9" spans="1:5" x14ac:dyDescent="0.25">
      <c r="A9" s="31" t="s">
        <v>61</v>
      </c>
    </row>
    <row r="10" spans="1:5" x14ac:dyDescent="0.25">
      <c r="B10" t="s">
        <v>168</v>
      </c>
    </row>
    <row r="11" spans="1:5" x14ac:dyDescent="0.25">
      <c r="B11" t="s">
        <v>63</v>
      </c>
    </row>
    <row r="14" spans="1:5" ht="15.75" thickBot="1" x14ac:dyDescent="0.3">
      <c r="A14" t="s">
        <v>64</v>
      </c>
    </row>
    <row r="15" spans="1:5" ht="15.75" thickBot="1" x14ac:dyDescent="0.3">
      <c r="B15" s="33" t="s">
        <v>65</v>
      </c>
      <c r="C15" s="33" t="s">
        <v>66</v>
      </c>
      <c r="D15" s="33" t="s">
        <v>67</v>
      </c>
      <c r="E15" s="33" t="s">
        <v>68</v>
      </c>
    </row>
    <row r="16" spans="1:5" ht="15.75" thickBot="1" x14ac:dyDescent="0.3">
      <c r="B16" s="32" t="s">
        <v>169</v>
      </c>
      <c r="C16" s="32" t="s">
        <v>124</v>
      </c>
      <c r="D16" s="35">
        <v>0</v>
      </c>
      <c r="E16" s="35">
        <v>1825</v>
      </c>
    </row>
    <row r="19" spans="1:6" ht="15.75" thickBot="1" x14ac:dyDescent="0.3">
      <c r="A19" t="s">
        <v>69</v>
      </c>
    </row>
    <row r="20" spans="1:6" ht="15.75" thickBot="1" x14ac:dyDescent="0.3">
      <c r="B20" s="33" t="s">
        <v>65</v>
      </c>
      <c r="C20" s="33" t="s">
        <v>66</v>
      </c>
      <c r="D20" s="33" t="s">
        <v>67</v>
      </c>
      <c r="E20" s="33" t="s">
        <v>68</v>
      </c>
      <c r="F20" s="33" t="s">
        <v>70</v>
      </c>
    </row>
    <row r="21" spans="1:6" x14ac:dyDescent="0.25">
      <c r="B21" s="34" t="s">
        <v>80</v>
      </c>
      <c r="C21" s="34" t="s">
        <v>170</v>
      </c>
      <c r="D21" s="36">
        <v>0</v>
      </c>
      <c r="E21" s="36">
        <v>0</v>
      </c>
      <c r="F21" s="34" t="s">
        <v>79</v>
      </c>
    </row>
    <row r="22" spans="1:6" x14ac:dyDescent="0.25">
      <c r="B22" s="34" t="s">
        <v>81</v>
      </c>
      <c r="C22" s="34" t="s">
        <v>171</v>
      </c>
      <c r="D22" s="36">
        <v>0</v>
      </c>
      <c r="E22" s="36">
        <v>0</v>
      </c>
      <c r="F22" s="34" t="s">
        <v>79</v>
      </c>
    </row>
    <row r="23" spans="1:6" x14ac:dyDescent="0.25">
      <c r="B23" s="34" t="s">
        <v>82</v>
      </c>
      <c r="C23" s="34" t="s">
        <v>172</v>
      </c>
      <c r="D23" s="36">
        <v>0</v>
      </c>
      <c r="E23" s="36">
        <v>14</v>
      </c>
      <c r="F23" s="34" t="s">
        <v>79</v>
      </c>
    </row>
    <row r="24" spans="1:6" x14ac:dyDescent="0.25">
      <c r="B24" s="34" t="s">
        <v>84</v>
      </c>
      <c r="C24" s="34" t="s">
        <v>173</v>
      </c>
      <c r="D24" s="36">
        <v>0</v>
      </c>
      <c r="E24" s="36">
        <v>8</v>
      </c>
      <c r="F24" s="34" t="s">
        <v>79</v>
      </c>
    </row>
    <row r="25" spans="1:6" x14ac:dyDescent="0.25">
      <c r="B25" s="34" t="s">
        <v>85</v>
      </c>
      <c r="C25" s="34" t="s">
        <v>174</v>
      </c>
      <c r="D25" s="36">
        <v>0</v>
      </c>
      <c r="E25" s="36">
        <v>10</v>
      </c>
      <c r="F25" s="34" t="s">
        <v>79</v>
      </c>
    </row>
    <row r="26" spans="1:6" x14ac:dyDescent="0.25">
      <c r="B26" s="34" t="s">
        <v>86</v>
      </c>
      <c r="C26" s="34" t="s">
        <v>175</v>
      </c>
      <c r="D26" s="36">
        <v>0</v>
      </c>
      <c r="E26" s="36">
        <v>3</v>
      </c>
      <c r="F26" s="34" t="s">
        <v>79</v>
      </c>
    </row>
    <row r="27" spans="1:6" x14ac:dyDescent="0.25">
      <c r="B27" s="34" t="s">
        <v>88</v>
      </c>
      <c r="C27" s="34" t="s">
        <v>176</v>
      </c>
      <c r="D27" s="36">
        <v>0</v>
      </c>
      <c r="E27" s="36">
        <v>7</v>
      </c>
      <c r="F27" s="34" t="s">
        <v>79</v>
      </c>
    </row>
    <row r="28" spans="1:6" x14ac:dyDescent="0.25">
      <c r="B28" s="34" t="s">
        <v>89</v>
      </c>
      <c r="C28" s="34" t="s">
        <v>177</v>
      </c>
      <c r="D28" s="36">
        <v>0</v>
      </c>
      <c r="E28" s="36">
        <v>0</v>
      </c>
      <c r="F28" s="34" t="s">
        <v>79</v>
      </c>
    </row>
    <row r="29" spans="1:6" ht="15.75" thickBot="1" x14ac:dyDescent="0.3">
      <c r="B29" s="32" t="s">
        <v>90</v>
      </c>
      <c r="C29" s="32" t="s">
        <v>178</v>
      </c>
      <c r="D29" s="35">
        <v>0</v>
      </c>
      <c r="E29" s="35">
        <v>0</v>
      </c>
      <c r="F29" s="32" t="s">
        <v>79</v>
      </c>
    </row>
    <row r="32" spans="1:6" ht="15.75" thickBot="1" x14ac:dyDescent="0.3">
      <c r="A32" t="s">
        <v>71</v>
      </c>
    </row>
    <row r="33" spans="2:7" ht="15.75" thickBot="1" x14ac:dyDescent="0.3">
      <c r="B33" s="33" t="s">
        <v>65</v>
      </c>
      <c r="C33" s="33" t="s">
        <v>66</v>
      </c>
      <c r="D33" s="33" t="s">
        <v>72</v>
      </c>
      <c r="E33" s="33" t="s">
        <v>73</v>
      </c>
      <c r="F33" s="33" t="s">
        <v>74</v>
      </c>
      <c r="G33" s="33" t="s">
        <v>75</v>
      </c>
    </row>
    <row r="34" spans="2:7" x14ac:dyDescent="0.25">
      <c r="B34" s="34" t="s">
        <v>92</v>
      </c>
      <c r="C34" s="34" t="s">
        <v>179</v>
      </c>
      <c r="D34" s="36">
        <v>15</v>
      </c>
      <c r="E34" s="34" t="s">
        <v>144</v>
      </c>
      <c r="F34" s="34" t="s">
        <v>97</v>
      </c>
      <c r="G34" s="36">
        <v>0</v>
      </c>
    </row>
    <row r="35" spans="2:7" x14ac:dyDescent="0.25">
      <c r="B35" s="34" t="s">
        <v>93</v>
      </c>
      <c r="C35" s="34" t="s">
        <v>180</v>
      </c>
      <c r="D35" s="36">
        <v>10</v>
      </c>
      <c r="E35" s="34" t="s">
        <v>146</v>
      </c>
      <c r="F35" s="34" t="s">
        <v>97</v>
      </c>
      <c r="G35" s="36">
        <v>0</v>
      </c>
    </row>
    <row r="36" spans="2:7" x14ac:dyDescent="0.25">
      <c r="B36" s="34" t="s">
        <v>94</v>
      </c>
      <c r="C36" s="34" t="s">
        <v>181</v>
      </c>
      <c r="D36" s="36">
        <v>17</v>
      </c>
      <c r="E36" s="34" t="s">
        <v>148</v>
      </c>
      <c r="F36" s="34" t="s">
        <v>97</v>
      </c>
      <c r="G36" s="36">
        <v>0</v>
      </c>
    </row>
    <row r="37" spans="2:7" x14ac:dyDescent="0.25">
      <c r="B37" s="34" t="s">
        <v>104</v>
      </c>
      <c r="C37" s="34" t="s">
        <v>182</v>
      </c>
      <c r="D37" s="36">
        <v>14</v>
      </c>
      <c r="E37" s="34" t="s">
        <v>106</v>
      </c>
      <c r="F37" s="34" t="s">
        <v>97</v>
      </c>
      <c r="G37" s="34">
        <v>0</v>
      </c>
    </row>
    <row r="38" spans="2:7" x14ac:dyDescent="0.25">
      <c r="B38" s="34" t="s">
        <v>107</v>
      </c>
      <c r="C38" s="34" t="s">
        <v>183</v>
      </c>
      <c r="D38" s="36">
        <v>21</v>
      </c>
      <c r="E38" s="34" t="s">
        <v>109</v>
      </c>
      <c r="F38" s="34" t="s">
        <v>97</v>
      </c>
      <c r="G38" s="34">
        <v>0</v>
      </c>
    </row>
    <row r="39" spans="2:7" ht="15.75" thickBot="1" x14ac:dyDescent="0.3">
      <c r="B39" s="32" t="s">
        <v>110</v>
      </c>
      <c r="C39" s="32" t="s">
        <v>184</v>
      </c>
      <c r="D39" s="35">
        <v>7</v>
      </c>
      <c r="E39" s="32" t="s">
        <v>112</v>
      </c>
      <c r="F39" s="32" t="s">
        <v>97</v>
      </c>
      <c r="G39" s="3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FCA9-A1E5-415C-9FF6-7132BC3BD9B8}">
  <dimension ref="A1:J25"/>
  <sheetViews>
    <sheetView topLeftCell="A10" workbookViewId="0">
      <selection activeCell="G25" sqref="G25"/>
    </sheetView>
  </sheetViews>
  <sheetFormatPr baseColWidth="10" defaultRowHeight="15" x14ac:dyDescent="0.25"/>
  <sheetData>
    <row r="1" spans="1:10" x14ac:dyDescent="0.25">
      <c r="A1" t="s">
        <v>163</v>
      </c>
    </row>
    <row r="4" spans="1:10" x14ac:dyDescent="0.25">
      <c r="C4" s="1"/>
      <c r="D4" s="1" t="s">
        <v>33</v>
      </c>
      <c r="E4" s="1" t="s">
        <v>34</v>
      </c>
      <c r="F4" s="1" t="s">
        <v>35</v>
      </c>
      <c r="G4" s="1" t="s">
        <v>3</v>
      </c>
      <c r="I4" t="s">
        <v>118</v>
      </c>
      <c r="J4">
        <f>SUM(G5:G7)</f>
        <v>42</v>
      </c>
    </row>
    <row r="5" spans="1:10" x14ac:dyDescent="0.25">
      <c r="C5" s="1" t="s">
        <v>30</v>
      </c>
      <c r="D5" s="1">
        <v>70</v>
      </c>
      <c r="E5" s="1">
        <v>35</v>
      </c>
      <c r="F5" s="1">
        <v>30</v>
      </c>
      <c r="G5" s="1">
        <v>14</v>
      </c>
      <c r="I5" t="s">
        <v>52</v>
      </c>
      <c r="J5">
        <f>SUM(D8:F8)</f>
        <v>42</v>
      </c>
    </row>
    <row r="6" spans="1:10" x14ac:dyDescent="0.25">
      <c r="C6" s="1" t="s">
        <v>31</v>
      </c>
      <c r="D6" s="1">
        <v>75</v>
      </c>
      <c r="E6" s="1">
        <v>33</v>
      </c>
      <c r="F6" s="1">
        <v>65</v>
      </c>
      <c r="G6" s="1">
        <v>21</v>
      </c>
    </row>
    <row r="7" spans="1:10" x14ac:dyDescent="0.25">
      <c r="C7" s="1" t="s">
        <v>32</v>
      </c>
      <c r="D7" s="1">
        <v>40</v>
      </c>
      <c r="E7" s="1">
        <v>25</v>
      </c>
      <c r="F7" s="1">
        <v>33</v>
      </c>
      <c r="G7" s="1">
        <v>7</v>
      </c>
    </row>
    <row r="8" spans="1:10" x14ac:dyDescent="0.25">
      <c r="C8" s="1" t="s">
        <v>4</v>
      </c>
      <c r="D8" s="1">
        <v>15</v>
      </c>
      <c r="E8" s="1">
        <v>10</v>
      </c>
      <c r="F8" s="1">
        <v>17</v>
      </c>
      <c r="G8" s="1"/>
    </row>
    <row r="12" spans="1:10" x14ac:dyDescent="0.25">
      <c r="C12" s="1"/>
      <c r="D12" s="1" t="s">
        <v>33</v>
      </c>
      <c r="E12" s="1" t="s">
        <v>34</v>
      </c>
      <c r="F12" s="37" t="s">
        <v>35</v>
      </c>
      <c r="G12" s="3" t="s">
        <v>116</v>
      </c>
      <c r="H12" s="38" t="s">
        <v>3</v>
      </c>
    </row>
    <row r="13" spans="1:10" x14ac:dyDescent="0.25">
      <c r="C13" s="1" t="s">
        <v>30</v>
      </c>
      <c r="D13" s="1">
        <v>0</v>
      </c>
      <c r="E13" s="1">
        <v>0</v>
      </c>
      <c r="F13" s="37">
        <v>14</v>
      </c>
      <c r="G13" s="1">
        <f>SUM(D13:F13)</f>
        <v>14</v>
      </c>
      <c r="H13" s="38">
        <v>14</v>
      </c>
    </row>
    <row r="14" spans="1:10" x14ac:dyDescent="0.25">
      <c r="C14" s="1" t="s">
        <v>31</v>
      </c>
      <c r="D14" s="1">
        <v>8</v>
      </c>
      <c r="E14" s="1">
        <v>10</v>
      </c>
      <c r="F14" s="37">
        <v>3</v>
      </c>
      <c r="G14" s="1">
        <f t="shared" ref="G14:G15" si="0">SUM(D14:F14)</f>
        <v>21</v>
      </c>
      <c r="H14" s="38">
        <v>21</v>
      </c>
    </row>
    <row r="15" spans="1:10" x14ac:dyDescent="0.25">
      <c r="C15" s="1" t="s">
        <v>32</v>
      </c>
      <c r="D15" s="1">
        <v>7</v>
      </c>
      <c r="E15" s="1">
        <v>0</v>
      </c>
      <c r="F15" s="37">
        <v>0</v>
      </c>
      <c r="G15" s="1">
        <f t="shared" si="0"/>
        <v>7</v>
      </c>
      <c r="H15" s="38">
        <v>7</v>
      </c>
    </row>
    <row r="16" spans="1:10" x14ac:dyDescent="0.25">
      <c r="C16" s="3" t="s">
        <v>116</v>
      </c>
      <c r="D16" s="1">
        <f>SUM(D13:D15)</f>
        <v>15</v>
      </c>
      <c r="E16" s="1">
        <f t="shared" ref="E16:F16" si="1">SUM(E13:E15)</f>
        <v>10</v>
      </c>
      <c r="F16" s="1">
        <f t="shared" si="1"/>
        <v>17</v>
      </c>
      <c r="G16" s="1"/>
      <c r="H16" s="1"/>
    </row>
    <row r="17" spans="3:8" x14ac:dyDescent="0.25">
      <c r="C17" s="1" t="s">
        <v>4</v>
      </c>
      <c r="D17" s="1">
        <v>15</v>
      </c>
      <c r="E17" s="1">
        <v>10</v>
      </c>
      <c r="F17" s="37">
        <v>17</v>
      </c>
      <c r="G17" s="1"/>
      <c r="H17" s="38"/>
    </row>
    <row r="21" spans="3:8" x14ac:dyDescent="0.25">
      <c r="C21" s="1"/>
      <c r="D21" s="1" t="s">
        <v>33</v>
      </c>
      <c r="E21" s="1" t="s">
        <v>34</v>
      </c>
      <c r="F21" s="37" t="s">
        <v>35</v>
      </c>
      <c r="G21" s="3" t="s">
        <v>116</v>
      </c>
    </row>
    <row r="22" spans="3:8" x14ac:dyDescent="0.25">
      <c r="C22" s="1" t="s">
        <v>30</v>
      </c>
      <c r="D22" s="1">
        <f>D5*D13</f>
        <v>0</v>
      </c>
      <c r="E22" s="1">
        <f t="shared" ref="E22:F22" si="2">E5*E13</f>
        <v>0</v>
      </c>
      <c r="F22" s="1">
        <f t="shared" si="2"/>
        <v>420</v>
      </c>
      <c r="G22" s="1">
        <f>SUM(D22:F22)</f>
        <v>420</v>
      </c>
    </row>
    <row r="23" spans="3:8" x14ac:dyDescent="0.25">
      <c r="C23" s="1" t="s">
        <v>31</v>
      </c>
      <c r="D23" s="1">
        <f t="shared" ref="D23:F23" si="3">D6*D14</f>
        <v>600</v>
      </c>
      <c r="E23" s="1">
        <f t="shared" si="3"/>
        <v>330</v>
      </c>
      <c r="F23" s="1">
        <f t="shared" si="3"/>
        <v>195</v>
      </c>
      <c r="G23" s="1">
        <f t="shared" ref="G23:G24" si="4">SUM(D23:F23)</f>
        <v>1125</v>
      </c>
    </row>
    <row r="24" spans="3:8" x14ac:dyDescent="0.25">
      <c r="C24" s="1" t="s">
        <v>32</v>
      </c>
      <c r="D24" s="1">
        <f t="shared" ref="D24:F24" si="5">D7*D15</f>
        <v>280</v>
      </c>
      <c r="E24" s="1">
        <f t="shared" si="5"/>
        <v>0</v>
      </c>
      <c r="F24" s="1">
        <f t="shared" si="5"/>
        <v>0</v>
      </c>
      <c r="G24" s="1">
        <f t="shared" si="4"/>
        <v>280</v>
      </c>
    </row>
    <row r="25" spans="3:8" x14ac:dyDescent="0.25">
      <c r="C25" s="3" t="s">
        <v>116</v>
      </c>
      <c r="D25" s="1">
        <f>SUM(D22:D24)</f>
        <v>880</v>
      </c>
      <c r="E25" s="1">
        <f t="shared" ref="E25" si="6">SUM(E22:E24)</f>
        <v>330</v>
      </c>
      <c r="F25" s="1">
        <f t="shared" ref="F25" si="7">SUM(F22:F24)</f>
        <v>615</v>
      </c>
      <c r="G25" s="1">
        <f>SUM(G22:G24)</f>
        <v>1825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56107121F964A914FEF984A98B18B" ma:contentTypeVersion="8" ma:contentTypeDescription="Create a new document." ma:contentTypeScope="" ma:versionID="a1f439675c5864bbbd60afef1638e6c2">
  <xsd:schema xmlns:xsd="http://www.w3.org/2001/XMLSchema" xmlns:xs="http://www.w3.org/2001/XMLSchema" xmlns:p="http://schemas.microsoft.com/office/2006/metadata/properties" xmlns:ns3="a07e6a0d-d8ff-4b81-9d65-4f0b09f4c179" xmlns:ns4="bb840493-ceca-4928-a515-258eca8d6cc2" targetNamespace="http://schemas.microsoft.com/office/2006/metadata/properties" ma:root="true" ma:fieldsID="1e415eaa0732daf2c1b087579a479d0a" ns3:_="" ns4:_="">
    <xsd:import namespace="a07e6a0d-d8ff-4b81-9d65-4f0b09f4c179"/>
    <xsd:import namespace="bb840493-ceca-4928-a515-258eca8d6c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e6a0d-d8ff-4b81-9d65-4f0b09f4c1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40493-ceca-4928-a515-258eca8d6c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9F5A73-272A-45B7-804F-8CC522F6023C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bb840493-ceca-4928-a515-258eca8d6cc2"/>
    <ds:schemaRef ds:uri="a07e6a0d-d8ff-4b81-9d65-4f0b09f4c179"/>
  </ds:schemaRefs>
</ds:datastoreItem>
</file>

<file path=customXml/itemProps2.xml><?xml version="1.0" encoding="utf-8"?>
<ds:datastoreItem xmlns:ds="http://schemas.openxmlformats.org/officeDocument/2006/customXml" ds:itemID="{A009C2D1-D0DB-4B26-91AD-3DDB874B4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3551C7-E25D-45D0-B784-357B4430B4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e6a0d-d8ff-4b81-9d65-4f0b09f4c179"/>
    <ds:schemaRef ds:uri="bb840493-ceca-4928-a515-258eca8d6c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punto 1 noreste</vt:lpstr>
      <vt:lpstr>Informe de respuestas 1</vt:lpstr>
      <vt:lpstr>punto 1 solver</vt:lpstr>
      <vt:lpstr>punto 2 - costo minimo</vt:lpstr>
      <vt:lpstr>Informe de respuestas 2</vt:lpstr>
      <vt:lpstr>Punto 2 Solver</vt:lpstr>
      <vt:lpstr>PUNTO 3 -VOGUE </vt:lpstr>
      <vt:lpstr>Informe de respuestas 3</vt:lpstr>
      <vt:lpstr>Punto 3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majiar</dc:creator>
  <cp:lastModifiedBy>Daniel</cp:lastModifiedBy>
  <dcterms:created xsi:type="dcterms:W3CDTF">2022-05-28T03:36:31Z</dcterms:created>
  <dcterms:modified xsi:type="dcterms:W3CDTF">2022-05-30T21:28:55Z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0x01010094E56107121F964A914FEF984A98B18B</vt:lpwstr>
  </property>
</Properties>
</file>