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rencia TI\COLSALUD\5. Servicios\"/>
    </mc:Choice>
  </mc:AlternateContent>
  <bookViews>
    <workbookView xWindow="0" yWindow="0" windowWidth="21600" windowHeight="9510"/>
  </bookViews>
  <sheets>
    <sheet name="JULIO 2020" sheetId="1" r:id="rId1"/>
  </sheets>
  <definedNames>
    <definedName name="_xlnm._FilterDatabase" localSheetId="0" hidden="1">'JULIO 2020'!$N$52:$N$53</definedName>
    <definedName name="_xlnm.Print_Area" localSheetId="0">'JULIO 2020'!$A$1:$AA$67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" l="1"/>
  <c r="O47" i="1"/>
  <c r="S47" i="1"/>
  <c r="O44" i="1"/>
  <c r="S44" i="1"/>
  <c r="O33" i="1" l="1"/>
  <c r="Z33" i="1" s="1"/>
  <c r="O29" i="1"/>
  <c r="R29" i="1" s="1"/>
  <c r="O21" i="1"/>
  <c r="S21" i="1" s="1"/>
  <c r="O15" i="1"/>
  <c r="Y15" i="1" s="1"/>
  <c r="V33" i="1" l="1"/>
  <c r="R33" i="1"/>
  <c r="Z29" i="1"/>
  <c r="V29" i="1"/>
  <c r="W21" i="1"/>
  <c r="AA21" i="1"/>
  <c r="U15" i="1"/>
  <c r="Q15" i="1"/>
  <c r="O32" i="1" l="1"/>
  <c r="Z32" i="1" l="1"/>
  <c r="V32" i="1"/>
  <c r="O8" i="1"/>
  <c r="O7" i="1"/>
  <c r="O6" i="1"/>
  <c r="O5" i="1"/>
  <c r="O4" i="1"/>
  <c r="O3" i="1"/>
  <c r="O2" i="1"/>
  <c r="O9" i="1"/>
  <c r="O10" i="1"/>
  <c r="O12" i="1"/>
  <c r="O13" i="1"/>
  <c r="O14" i="1"/>
  <c r="O16" i="1"/>
  <c r="O17" i="1"/>
  <c r="O18" i="1"/>
  <c r="O19" i="1"/>
  <c r="O20" i="1"/>
  <c r="O22" i="1"/>
  <c r="O23" i="1"/>
  <c r="O24" i="1"/>
  <c r="O25" i="1"/>
  <c r="O26" i="1"/>
  <c r="O27" i="1"/>
  <c r="O28" i="1"/>
  <c r="O30" i="1"/>
  <c r="O31" i="1"/>
  <c r="O34" i="1"/>
  <c r="O35" i="1"/>
  <c r="O36" i="1"/>
  <c r="O37" i="1"/>
  <c r="O38" i="1"/>
  <c r="O39" i="1"/>
  <c r="O40" i="1"/>
  <c r="O41" i="1"/>
  <c r="O42" i="1"/>
  <c r="O43" i="1"/>
  <c r="O45" i="1"/>
  <c r="O46" i="1"/>
  <c r="AA25" i="1" l="1"/>
  <c r="W25" i="1"/>
  <c r="T42" i="1"/>
  <c r="X42" i="1"/>
  <c r="U12" i="1"/>
  <c r="Y12" i="1"/>
  <c r="W37" i="1"/>
  <c r="AA37" i="1"/>
  <c r="W27" i="1"/>
  <c r="AA27" i="1"/>
  <c r="T9" i="1"/>
  <c r="X9" i="1"/>
  <c r="AA45" i="1"/>
  <c r="W45" i="1"/>
  <c r="W26" i="1"/>
  <c r="AA26" i="1"/>
  <c r="Z35" i="1"/>
  <c r="V35" i="1"/>
  <c r="Y3" i="1"/>
  <c r="U3" i="1"/>
  <c r="Y24" i="1"/>
  <c r="U24" i="1"/>
  <c r="Y4" i="1"/>
  <c r="U4" i="1"/>
  <c r="Y41" i="1"/>
  <c r="U41" i="1"/>
  <c r="T23" i="1"/>
  <c r="X23" i="1"/>
  <c r="Y5" i="1"/>
  <c r="U5" i="1"/>
  <c r="T22" i="1"/>
  <c r="X22" i="1"/>
  <c r="W39" i="1"/>
  <c r="AA39" i="1"/>
  <c r="AA20" i="1"/>
  <c r="W20" i="1"/>
  <c r="Y7" i="1"/>
  <c r="U7" i="1"/>
  <c r="AA46" i="1"/>
  <c r="W46" i="1"/>
  <c r="U18" i="1"/>
  <c r="Y18" i="1"/>
  <c r="Z36" i="1"/>
  <c r="V36" i="1"/>
  <c r="AA17" i="1"/>
  <c r="W17" i="1"/>
  <c r="AA43" i="1"/>
  <c r="W43" i="1"/>
  <c r="Y16" i="1"/>
  <c r="U16" i="1"/>
  <c r="Y34" i="1"/>
  <c r="U34" i="1"/>
  <c r="Y14" i="1"/>
  <c r="U14" i="1"/>
  <c r="Z13" i="1"/>
  <c r="V13" i="1"/>
  <c r="V40" i="1"/>
  <c r="Z40" i="1"/>
  <c r="V30" i="1"/>
  <c r="Z30" i="1"/>
  <c r="Z6" i="1"/>
  <c r="V6" i="1"/>
  <c r="W38" i="1"/>
  <c r="AA38" i="1"/>
  <c r="W28" i="1"/>
  <c r="AA28" i="1"/>
  <c r="U19" i="1"/>
  <c r="Y19" i="1"/>
  <c r="U10" i="1"/>
  <c r="Y10" i="1"/>
  <c r="T8" i="1"/>
  <c r="T48" i="1" s="1"/>
  <c r="X8" i="1"/>
  <c r="X48" i="1" s="1"/>
  <c r="R6" i="1"/>
  <c r="H53" i="1"/>
  <c r="V48" i="1" l="1"/>
  <c r="AA48" i="1"/>
  <c r="U48" i="1"/>
  <c r="Z48" i="1"/>
  <c r="Y48" i="1"/>
  <c r="W48" i="1"/>
  <c r="S45" i="1"/>
  <c r="Q41" i="1"/>
  <c r="R40" i="1"/>
  <c r="S38" i="1"/>
  <c r="S43" i="1"/>
  <c r="S46" i="1" l="1"/>
  <c r="P42" i="1"/>
  <c r="R32" i="1"/>
  <c r="Q10" i="1"/>
  <c r="Q3" i="1"/>
  <c r="Q34" i="1" l="1"/>
  <c r="S37" i="1"/>
  <c r="R36" i="1"/>
  <c r="S39" i="1"/>
  <c r="Q5" i="1"/>
  <c r="Q12" i="1"/>
  <c r="S26" i="1"/>
  <c r="S20" i="1"/>
  <c r="R13" i="1"/>
  <c r="S27" i="1"/>
  <c r="Q4" i="1"/>
  <c r="Q48" i="1" s="1"/>
  <c r="S28" i="1"/>
  <c r="Q14" i="1"/>
  <c r="Q24" i="1"/>
  <c r="Q16" i="1"/>
  <c r="S25" i="1"/>
  <c r="Q18" i="1"/>
  <c r="Q19" i="1"/>
  <c r="S17" i="1"/>
  <c r="Q7" i="1"/>
  <c r="R35" i="1"/>
  <c r="P8" i="1"/>
  <c r="P23" i="1"/>
  <c r="R30" i="1"/>
  <c r="P22" i="1"/>
  <c r="P9" i="1"/>
  <c r="N53" i="1"/>
  <c r="P48" i="1" l="1"/>
  <c r="R48" i="1"/>
  <c r="S48" i="1"/>
</calcChain>
</file>

<file path=xl/comments1.xml><?xml version="1.0" encoding="utf-8"?>
<comments xmlns="http://schemas.openxmlformats.org/spreadsheetml/2006/main">
  <authors>
    <author>administrator</author>
    <author>gerencia_ti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Valor por un año, con contrato.
</t>
        </r>
      </text>
    </comment>
    <comment ref="H9" authorId="1" shapeId="0">
      <text>
        <r>
          <rPr>
            <b/>
            <sz val="9"/>
            <color indexed="81"/>
            <rFont val="Tahoma"/>
            <family val="2"/>
          </rPr>
          <t>gerencia_ti:</t>
        </r>
        <r>
          <rPr>
            <sz val="9"/>
            <color indexed="81"/>
            <rFont val="Tahoma"/>
            <family val="2"/>
          </rPr>
          <t xml:space="preserve">
No se está utilizando, se debe reubicar.</t>
        </r>
      </text>
    </comment>
  </commentList>
</comments>
</file>

<file path=xl/sharedStrings.xml><?xml version="1.0" encoding="utf-8"?>
<sst xmlns="http://schemas.openxmlformats.org/spreadsheetml/2006/main" count="620" uniqueCount="210">
  <si>
    <t>N°</t>
  </si>
  <si>
    <t xml:space="preserve">MARCA </t>
  </si>
  <si>
    <t>MODELO</t>
  </si>
  <si>
    <t xml:space="preserve">SERIE </t>
  </si>
  <si>
    <t>CAPACIDAD</t>
  </si>
  <si>
    <t xml:space="preserve">UBICACIÓN </t>
  </si>
  <si>
    <t>ESTADO</t>
  </si>
  <si>
    <t>HFCP20K</t>
  </si>
  <si>
    <t>20KVA</t>
  </si>
  <si>
    <t>NO</t>
  </si>
  <si>
    <t>BUENO</t>
  </si>
  <si>
    <t>EA903II</t>
  </si>
  <si>
    <t>3KVA</t>
  </si>
  <si>
    <t>CUARTO SISTEMAS 6TO PISO</t>
  </si>
  <si>
    <t>TITAN</t>
  </si>
  <si>
    <t>TITAN 2K</t>
  </si>
  <si>
    <t>NO VISIBLE</t>
  </si>
  <si>
    <t>2KVA</t>
  </si>
  <si>
    <t>GASTRO - PROCEDIMIENTO</t>
  </si>
  <si>
    <t>NETION</t>
  </si>
  <si>
    <t>D10K</t>
  </si>
  <si>
    <t>170107-2000118</t>
  </si>
  <si>
    <t>10KVA</t>
  </si>
  <si>
    <t>UCI PEDIATRICA</t>
  </si>
  <si>
    <t>POWEST</t>
  </si>
  <si>
    <t>MICRO NET 1000</t>
  </si>
  <si>
    <t>EL6115400217</t>
  </si>
  <si>
    <t>1KVA</t>
  </si>
  <si>
    <t>SMART CELL</t>
  </si>
  <si>
    <t>MX5000IU</t>
  </si>
  <si>
    <t>MW0245150593</t>
  </si>
  <si>
    <t>5KVA</t>
  </si>
  <si>
    <t>APC</t>
  </si>
  <si>
    <t>SMT1000</t>
  </si>
  <si>
    <t>AS0943321222</t>
  </si>
  <si>
    <t>OFICINA JEFE MMTO 4TO PISO</t>
  </si>
  <si>
    <t>REGULAR</t>
  </si>
  <si>
    <t>MTEK</t>
  </si>
  <si>
    <t>JAL115KL</t>
  </si>
  <si>
    <t>15KVA</t>
  </si>
  <si>
    <t>UCI NEO - FACTURACION</t>
  </si>
  <si>
    <t>****</t>
  </si>
  <si>
    <t>CIRUGIA</t>
  </si>
  <si>
    <t>JNP-U650</t>
  </si>
  <si>
    <t>BANCO DE SANGRE - CONSULTORIO</t>
  </si>
  <si>
    <t>S15280900197</t>
  </si>
  <si>
    <t>BR1500G</t>
  </si>
  <si>
    <t>3B1620X23824</t>
  </si>
  <si>
    <t>BANCO DE SANGRE - AFERESIS</t>
  </si>
  <si>
    <t>JAWAN</t>
  </si>
  <si>
    <t xml:space="preserve">BANCO DE SANGRE - DIRECCION </t>
  </si>
  <si>
    <t>POWEST TITAN</t>
  </si>
  <si>
    <t>BANCO DE SANGRE - ALMACENAMIENTO Y SELLADO</t>
  </si>
  <si>
    <t>160418-60520043</t>
  </si>
  <si>
    <t>CDP</t>
  </si>
  <si>
    <t>UPO113</t>
  </si>
  <si>
    <t>BANCO DE SANGRE - TAMIZAJE</t>
  </si>
  <si>
    <t>BR1500M2-LM</t>
  </si>
  <si>
    <t>3B1907X32418</t>
  </si>
  <si>
    <t>BANCO DE SANGRE - SEPARACION COMPONENTES</t>
  </si>
  <si>
    <t>SMART-UPS</t>
  </si>
  <si>
    <t>QS1546371279</t>
  </si>
  <si>
    <t>SURTD5000RMXLP3U</t>
  </si>
  <si>
    <t>FARMACIA - CAFETIN</t>
  </si>
  <si>
    <t>LABORATORIO CLINICO - MICROBIOLOGIA</t>
  </si>
  <si>
    <t>LABORATORIO CLINICO - QUIMICA</t>
  </si>
  <si>
    <t>POWERVAR</t>
  </si>
  <si>
    <t>A46106</t>
  </si>
  <si>
    <t>5414499R-1440150</t>
  </si>
  <si>
    <t>C.O.C - CONSOLA ACELERADOR LINEAL</t>
  </si>
  <si>
    <t>JAL1103S-220</t>
  </si>
  <si>
    <t>C.O.C - ELEKTA</t>
  </si>
  <si>
    <t>EATON</t>
  </si>
  <si>
    <t>DX6000L</t>
  </si>
  <si>
    <t>110419-44050010-1</t>
  </si>
  <si>
    <t>6KVA</t>
  </si>
  <si>
    <t>CO20K</t>
  </si>
  <si>
    <t xml:space="preserve">C.O.C - CUARTO SISTEMAS 2DO PISO </t>
  </si>
  <si>
    <t>C.O.C - TOMOTHERAPY</t>
  </si>
  <si>
    <t>CENTRO DE IMÁGENES - DOPPLER</t>
  </si>
  <si>
    <t>EAST</t>
  </si>
  <si>
    <t>E1401015219</t>
  </si>
  <si>
    <t>CENTRO DE IMÁGENES - ECOGRAFIA</t>
  </si>
  <si>
    <t>JAL1102</t>
  </si>
  <si>
    <t>131116-20000157</t>
  </si>
  <si>
    <t>CONSULTA EXTERNA - CONSULTORIO 4</t>
  </si>
  <si>
    <t>TI</t>
  </si>
  <si>
    <t>EA901II</t>
  </si>
  <si>
    <t>QUEST</t>
  </si>
  <si>
    <t>QU-2006</t>
  </si>
  <si>
    <t>TI - CUARTO DE SISTEMAS</t>
  </si>
  <si>
    <t>BE034FBB08-1</t>
  </si>
  <si>
    <t>TY3000</t>
  </si>
  <si>
    <t>B109A1679C0F</t>
  </si>
  <si>
    <t>POWERCOM</t>
  </si>
  <si>
    <t>BNT1000AP</t>
  </si>
  <si>
    <t xml:space="preserve">CENTRAL DE ESTERILIZACION - ZONA DE ESTERILIZACION </t>
  </si>
  <si>
    <t xml:space="preserve">MAL </t>
  </si>
  <si>
    <t>PROPIA</t>
  </si>
  <si>
    <t>PRIORIZAR</t>
  </si>
  <si>
    <t>SÍ</t>
  </si>
  <si>
    <t>GARANTÍA</t>
  </si>
  <si>
    <t>TI - MANTENIMIENTO</t>
  </si>
  <si>
    <t>BIOMÉDICOS - MANTENIMIENTO</t>
  </si>
  <si>
    <t>ÁREAS RESPONSABLES</t>
  </si>
  <si>
    <t>CP20K</t>
  </si>
  <si>
    <t>1.5KVA</t>
  </si>
  <si>
    <t>SUB TOTAL</t>
  </si>
  <si>
    <t>IVA</t>
  </si>
  <si>
    <t>TOTAL</t>
  </si>
  <si>
    <t>ALCANCE:</t>
  </si>
  <si>
    <t>POWER UNITEC</t>
  </si>
  <si>
    <t>CIRUGIA - TORRE LAPAROSCOPIA</t>
  </si>
  <si>
    <t>LABORATORIO CLINICO - HEMATOLOGIA</t>
  </si>
  <si>
    <t>TI 4TO PISO</t>
  </si>
  <si>
    <t>POR_EVENTO</t>
  </si>
  <si>
    <t>201706010028</t>
  </si>
  <si>
    <t>900031808300545</t>
  </si>
  <si>
    <t>900011801050593</t>
  </si>
  <si>
    <t xml:space="preserve">ÁREA EXTERNA CUARTO DE SISTEMAS 6TO PISO </t>
  </si>
  <si>
    <t>CUARTO SISTEMAS 4TO PISO</t>
  </si>
  <si>
    <t>CUARTO SISTEMAS CIRUGÍA</t>
  </si>
  <si>
    <t>CUARTO DE SISTEMAS URGENCIA</t>
  </si>
  <si>
    <t>C.O.C - CUARTO SISTEMAS 2DO PISO RACK iDMS</t>
  </si>
  <si>
    <t>FECHA 
ADQUISICIÓN</t>
  </si>
  <si>
    <t>60KVA</t>
  </si>
  <si>
    <t>NA</t>
  </si>
  <si>
    <t>2.2KVA</t>
  </si>
  <si>
    <t>0.75KVA</t>
  </si>
  <si>
    <t>0.4KVA</t>
  </si>
  <si>
    <t>0.6KVA</t>
  </si>
  <si>
    <t>1.4KVA</t>
  </si>
  <si>
    <t>VLR ACTUAL</t>
  </si>
  <si>
    <t xml:space="preserve">POSEE
BANCO </t>
  </si>
  <si>
    <t>VLR
MANTENIMIENTO</t>
  </si>
  <si>
    <t>VALOR 
ANUAL</t>
  </si>
  <si>
    <t>TI - BIOMÉDICOS - MANTENIMIENTO</t>
  </si>
  <si>
    <t>SRT2200XLA</t>
  </si>
  <si>
    <t>AS1916291620</t>
  </si>
  <si>
    <t>·         CONTRATO MANTENIMIENTO PREVENTIVO MODALIDAD SIN REPUESTOS</t>
  </si>
  <si>
    <t>·         PROGRAMACIÓN PARA MANTO POR EQUIPO PRESTABLECIDA DE ACUERDO A SU IMPORTANCIA CRITICA.</t>
  </si>
  <si>
    <t>·         ATENCIÓN TELEFÓNICA 24/7.</t>
  </si>
  <si>
    <t>·         TIEMPO DE RESPUESTA EN SITIO MÍNIMO 3 HORAS.</t>
  </si>
  <si>
    <t>·         STOCK DISPONIBLE DE BATERÍAS Y REPUESTOS EN NUESTRA OFICINA PARA ATENCIÓN POR EMERGENCIA PREVIA COTIZACIÓN.</t>
  </si>
  <si>
    <t>·         GESTIONAMIENTO INMEDIATO DE REPUESTOS DE SER NECESARIO PREVIA COTIZACIÓN.</t>
  </si>
  <si>
    <t>·         ENTREGA DE REPORTES PARA BITÁCORA DE HOJA DE VIADA DEL LOS EQUIPOS.</t>
  </si>
  <si>
    <t>·         DESCUENTO DEL 20% EN REPUESTOS SIEMPRE Y CUANDO SEA LA MEJOR OPCIÓN PARA CLÍNICA</t>
  </si>
  <si>
    <t>·         RESPALDO DE UPS EN SITIO HASTA UN TAMAÑO DE 6KVA EN UN PERIODO DE 24 HORAS</t>
  </si>
  <si>
    <t>BOLSA DE HORAS</t>
  </si>
  <si>
    <t>2</t>
  </si>
  <si>
    <t>1</t>
  </si>
  <si>
    <t>3</t>
  </si>
  <si>
    <t>12</t>
  </si>
  <si>
    <t>4</t>
  </si>
  <si>
    <t>5</t>
  </si>
  <si>
    <t>6</t>
  </si>
  <si>
    <t>7</t>
  </si>
  <si>
    <t>8</t>
  </si>
  <si>
    <t>9</t>
  </si>
  <si>
    <t>10</t>
  </si>
  <si>
    <t>11</t>
  </si>
  <si>
    <t>BANCO DE SANGRE - TOMA DE MUESTRAS</t>
  </si>
  <si>
    <t>|</t>
  </si>
  <si>
    <t>TITAN3KVA</t>
  </si>
  <si>
    <t>PSZ-SMX3000RMHV2U</t>
  </si>
  <si>
    <t>AS1815362165</t>
  </si>
  <si>
    <t>AS1815362173</t>
  </si>
  <si>
    <t>·         EL SERVICIO DEBE SER MENSUAL</t>
  </si>
  <si>
    <t xml:space="preserve">·         3 VISITAS PREVENTIVAS DURANTE EL CONTRATO Y CORRECTIVAS TODAS LAS NECESARIAS SIN INCLUIR REPUESTOS. </t>
  </si>
  <si>
    <t>·         PAGO SOBRE MANTENIEMIENTO REALIZADO</t>
  </si>
  <si>
    <t>VIDA ÚTIL UPS</t>
  </si>
  <si>
    <t>VIDA ÚTIL BATERÍA</t>
  </si>
  <si>
    <t>FECHA CAMBIO  BATERÍA</t>
  </si>
  <si>
    <t xml:space="preserve">ÚLTIMO CAMBIO </t>
  </si>
  <si>
    <t>MALA</t>
  </si>
  <si>
    <t>LFCP80K</t>
  </si>
  <si>
    <t>80K</t>
  </si>
  <si>
    <t>201805310036*</t>
  </si>
  <si>
    <t>SMART</t>
  </si>
  <si>
    <t>HFCP60K</t>
  </si>
  <si>
    <t>990601911070008</t>
  </si>
  <si>
    <t>C.O.C  BUNKER ELEKTA</t>
  </si>
  <si>
    <t>DEFICIENTE</t>
  </si>
  <si>
    <t>MAL</t>
  </si>
  <si>
    <t>PARA CAMBIO</t>
  </si>
  <si>
    <t>10 AÑOS</t>
  </si>
  <si>
    <t>2 AÑOS</t>
  </si>
  <si>
    <t>4,284,000</t>
  </si>
  <si>
    <t>V-BAT-IVA INC</t>
  </si>
  <si>
    <t>CANT-BAT</t>
  </si>
  <si>
    <t>1,713,600</t>
  </si>
  <si>
    <t>SI</t>
  </si>
  <si>
    <t>3,332,000</t>
  </si>
  <si>
    <t>REF-BAT</t>
  </si>
  <si>
    <t>GP1290</t>
  </si>
  <si>
    <t>GP12200</t>
  </si>
  <si>
    <t>3,427,200</t>
  </si>
  <si>
    <t>9,520,000</t>
  </si>
  <si>
    <t>GP12260</t>
  </si>
  <si>
    <t>3,427,000</t>
  </si>
  <si>
    <t>1,999,200</t>
  </si>
  <si>
    <t>6,664,000</t>
  </si>
  <si>
    <t>MAL DE BAJA</t>
  </si>
  <si>
    <t>UN900</t>
  </si>
  <si>
    <t>900062106080058</t>
  </si>
  <si>
    <t>TI-MANTENIMIENTO</t>
  </si>
  <si>
    <t>2,142,000</t>
  </si>
  <si>
    <t>1,332,000</t>
  </si>
  <si>
    <t>BCO DE SANGRE-CENTRIFUGA</t>
  </si>
  <si>
    <t>TI-BIOMEDICOS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</si>
</sst>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dd/mm/yyyy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42" fontId="6" fillId="0" borderId="0" applyFont="0" applyFill="0" applyBorder="0" applyAlignment="0" applyProtection="0"/>
  </cellStyleXfs>
  <cellXfs count="49">
    <xf numFmtId="0" fontId="0" fillId="0" borderId="0" xfId="0"/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1" fontId="8" fillId="0" borderId="0" xfId="0" applyNumberFormat="1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 applyAlignment="1">
      <alignment wrapText="1"/>
    </xf>
    <xf numFmtId="166" fontId="9" fillId="0" borderId="0" xfId="0" applyNumberFormat="1" applyFont="1" applyFill="1" applyBorder="1"/>
    <xf numFmtId="3" fontId="9" fillId="0" borderId="0" xfId="0" applyNumberFormat="1" applyFont="1" applyFill="1" applyBorder="1"/>
    <xf numFmtId="165" fontId="10" fillId="0" borderId="0" xfId="1" applyNumberFormat="1" applyFont="1" applyFill="1" applyBorder="1"/>
    <xf numFmtId="165" fontId="10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3" fontId="10" fillId="0" borderId="0" xfId="0" applyNumberFormat="1" applyFont="1" applyFill="1" applyBorder="1"/>
    <xf numFmtId="0" fontId="8" fillId="0" borderId="0" xfId="0" quotePrefix="1" applyFont="1" applyFill="1" applyBorder="1" applyAlignment="1">
      <alignment horizontal="left"/>
    </xf>
    <xf numFmtId="0" fontId="1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65" fontId="13" fillId="0" borderId="0" xfId="1" applyNumberFormat="1" applyFont="1" applyFill="1" applyBorder="1"/>
    <xf numFmtId="0" fontId="8" fillId="0" borderId="0" xfId="0" applyFont="1" applyBorder="1"/>
    <xf numFmtId="0" fontId="8" fillId="0" borderId="0" xfId="0" applyFont="1" applyBorder="1" applyAlignment="1">
      <alignment horizontal="left"/>
    </xf>
    <xf numFmtId="49" fontId="8" fillId="0" borderId="0" xfId="0" quotePrefix="1" applyNumberFormat="1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2" borderId="0" xfId="0" applyFont="1" applyFill="1" applyBorder="1"/>
    <xf numFmtId="0" fontId="2" fillId="0" borderId="0" xfId="0" applyFont="1" applyBorder="1"/>
    <xf numFmtId="0" fontId="8" fillId="0" borderId="0" xfId="0" applyFont="1" applyBorder="1" applyAlignment="1">
      <alignment wrapText="1"/>
    </xf>
    <xf numFmtId="165" fontId="2" fillId="0" borderId="0" xfId="1" applyNumberFormat="1" applyFont="1" applyBorder="1"/>
    <xf numFmtId="0" fontId="7" fillId="0" borderId="0" xfId="0" applyFont="1" applyBorder="1" applyAlignment="1">
      <alignment wrapText="1"/>
    </xf>
    <xf numFmtId="0" fontId="3" fillId="0" borderId="0" xfId="0" applyFont="1" applyBorder="1"/>
    <xf numFmtId="42" fontId="9" fillId="0" borderId="0" xfId="2" applyFont="1" applyBorder="1"/>
    <xf numFmtId="42" fontId="11" fillId="0" borderId="0" xfId="2" applyFont="1" applyBorder="1"/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 indent="5"/>
    </xf>
    <xf numFmtId="0" fontId="12" fillId="0" borderId="0" xfId="0" applyFont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horizontal="left" vertical="center" indent="5"/>
    </xf>
    <xf numFmtId="0" fontId="12" fillId="0" borderId="0" xfId="0" applyFont="1" applyFill="1" applyBorder="1"/>
    <xf numFmtId="14" fontId="9" fillId="0" borderId="0" xfId="0" applyNumberFormat="1" applyFont="1" applyFill="1" applyBorder="1"/>
    <xf numFmtId="0" fontId="13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42" fontId="0" fillId="0" borderId="0" xfId="2" applyFont="1" applyBorder="1"/>
    <xf numFmtId="165" fontId="0" fillId="0" borderId="0" xfId="1" applyNumberFormat="1" applyFont="1" applyBorder="1"/>
    <xf numFmtId="0" fontId="13" fillId="0" borderId="0" xfId="0" applyFont="1" applyFill="1" applyBorder="1" applyAlignment="1">
      <alignment horizontal="center"/>
    </xf>
    <xf numFmtId="166" fontId="13" fillId="0" borderId="0" xfId="0" applyNumberFormat="1" applyFont="1" applyFill="1" applyBorder="1"/>
    <xf numFmtId="3" fontId="13" fillId="0" borderId="0" xfId="0" applyNumberFormat="1" applyFont="1" applyFill="1" applyBorder="1"/>
    <xf numFmtId="165" fontId="13" fillId="0" borderId="0" xfId="0" applyNumberFormat="1" applyFont="1" applyFill="1" applyBorder="1"/>
  </cellXfs>
  <cellStyles count="3">
    <cellStyle name="Moneda" xfId="1" builtinId="4"/>
    <cellStyle name="Moneda [0]" xfId="2" builtinId="7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&quot;$&quot;\ * #,##0_);_(&quot;$&quot;\ * \(#,##0\);_(&quot;$&quot;\ 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AJ47" totalsRowShown="0" headerRowDxfId="37" dataDxfId="36">
  <autoFilter ref="A1:AJ47"/>
  <tableColumns count="36">
    <tableColumn id="1" name="N°" dataDxfId="35"/>
    <tableColumn id="3" name="MARCA " dataDxfId="34"/>
    <tableColumn id="4" name="MODELO" dataDxfId="33"/>
    <tableColumn id="5" name="SERIE " dataDxfId="32"/>
    <tableColumn id="6" name="CAPACIDAD" dataDxfId="31"/>
    <tableColumn id="7" name="POSEE_x000a_BANCO " dataDxfId="30"/>
    <tableColumn id="8" name="UBICACIÓN " dataDxfId="29"/>
    <tableColumn id="9" name="ESTADO" dataDxfId="28"/>
    <tableColumn id="10" name="PROPIA" dataDxfId="27"/>
    <tableColumn id="13" name="FECHA _x000a_ADQUISICIÓN" dataDxfId="26"/>
    <tableColumn id="11" name="GARANTÍA" dataDxfId="25"/>
    <tableColumn id="12" name="ÁREAS RESPONSABLES" dataDxfId="24"/>
    <tableColumn id="16" name="PRIORIZAR" dataDxfId="23"/>
    <tableColumn id="18" name="VALOR _x000a_ANUAL" dataDxfId="22"/>
    <tableColumn id="17" name="VLR_x000a_MANTENIMIENTO" dataDxfId="21">
      <calculatedColumnFormula>Tabla1[[#This Row],[VALOR 
ANUAL]]/3</calculatedColumnFormula>
    </tableColumn>
    <tableColumn id="24" name="1" dataDxfId="20" dataCellStyle="Moneda"/>
    <tableColumn id="23" name="2" dataDxfId="19" dataCellStyle="Moneda"/>
    <tableColumn id="30" name="3" dataDxfId="18" dataCellStyle="Moneda"/>
    <tableColumn id="29" name="4" dataDxfId="17">
      <calculatedColumnFormula>Tabla1[[#This Row],[VLR
MANTENIMIENTO]]</calculatedColumnFormula>
    </tableColumn>
    <tableColumn id="22" name="5" dataDxfId="16" dataCellStyle="Moneda"/>
    <tableColumn id="19" name="6" dataDxfId="15" dataCellStyle="Moneda"/>
    <tableColumn id="15" name="7" dataDxfId="14" dataCellStyle="Moneda"/>
    <tableColumn id="14" name="8" dataDxfId="13"/>
    <tableColumn id="31" name="9" dataDxfId="12" dataCellStyle="Moneda"/>
    <tableColumn id="28" name="10" dataDxfId="11" dataCellStyle="Moneda"/>
    <tableColumn id="27" name="11" dataDxfId="10" dataCellStyle="Moneda"/>
    <tableColumn id="26" name="12" dataDxfId="9"/>
    <tableColumn id="20" name="POR_EVENTO" dataDxfId="8"/>
    <tableColumn id="34" name="FECHA CAMBIO  BATERÍA" dataDxfId="7"/>
    <tableColumn id="21" name="VIDA ÚTIL UPS" dataDxfId="6"/>
    <tableColumn id="33" name="VIDA ÚTIL BATERÍA" dataDxfId="5"/>
    <tableColumn id="32" name="ÚLTIMO CAMBIO " dataDxfId="4"/>
    <tableColumn id="35" name="VLR ACTUAL" dataDxfId="3"/>
    <tableColumn id="2" name="V-BAT-IVA INC" dataDxfId="2"/>
    <tableColumn id="25" name="CANT-BAT" dataDxfId="1"/>
    <tableColumn id="36" name="REF-BA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7"/>
  <sheetViews>
    <sheetView tabSelected="1" zoomScale="80" zoomScaleNormal="80" zoomScaleSheetLayoutView="90" workbookViewId="0">
      <selection activeCell="A32" sqref="A32"/>
    </sheetView>
  </sheetViews>
  <sheetFormatPr baseColWidth="10" defaultRowHeight="12.75" x14ac:dyDescent="0.2"/>
  <cols>
    <col min="1" max="1" width="6" style="27" customWidth="1"/>
    <col min="2" max="2" width="11.140625" style="18" customWidth="1"/>
    <col min="3" max="3" width="20.28515625" style="18" customWidth="1"/>
    <col min="4" max="4" width="17.85546875" style="18" customWidth="1"/>
    <col min="5" max="5" width="11.7109375" style="27" customWidth="1"/>
    <col min="6" max="6" width="9.7109375" style="27" customWidth="1"/>
    <col min="7" max="7" width="25.140625" style="28" customWidth="1"/>
    <col min="8" max="8" width="13" style="27" customWidth="1"/>
    <col min="9" max="9" width="10.5703125" style="27" customWidth="1"/>
    <col min="10" max="10" width="19.85546875" style="27" bestFit="1" customWidth="1"/>
    <col min="11" max="11" width="11.28515625" style="27" customWidth="1"/>
    <col min="12" max="12" width="27.5703125" style="27" customWidth="1"/>
    <col min="13" max="13" width="10.5703125" style="27" hidden="1" customWidth="1"/>
    <col min="14" max="14" width="17" style="27" bestFit="1" customWidth="1"/>
    <col min="15" max="15" width="12.5703125" style="27" customWidth="1"/>
    <col min="16" max="16" width="12.85546875" style="29" bestFit="1" customWidth="1"/>
    <col min="17" max="19" width="12.85546875" style="27" bestFit="1" customWidth="1"/>
    <col min="20" max="27" width="12.28515625" style="27" bestFit="1" customWidth="1"/>
    <col min="28" max="28" width="17.42578125" style="27" bestFit="1" customWidth="1"/>
    <col min="29" max="29" width="19.85546875" style="27" customWidth="1"/>
    <col min="30" max="30" width="11.42578125" style="27"/>
    <col min="31" max="31" width="15.42578125" style="27" customWidth="1"/>
    <col min="32" max="32" width="13.7109375" style="27" customWidth="1"/>
    <col min="33" max="16384" width="11.42578125" style="27"/>
  </cols>
  <sheetData>
    <row r="1" spans="1:36" s="24" customFormat="1" ht="22.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133</v>
      </c>
      <c r="G1" s="23" t="s">
        <v>5</v>
      </c>
      <c r="H1" s="22" t="s">
        <v>6</v>
      </c>
      <c r="I1" s="22" t="s">
        <v>98</v>
      </c>
      <c r="J1" s="23" t="s">
        <v>124</v>
      </c>
      <c r="K1" s="22" t="s">
        <v>101</v>
      </c>
      <c r="L1" s="22" t="s">
        <v>104</v>
      </c>
      <c r="M1" s="22" t="s">
        <v>99</v>
      </c>
      <c r="N1" s="23" t="s">
        <v>135</v>
      </c>
      <c r="O1" s="23" t="s">
        <v>134</v>
      </c>
      <c r="P1" s="22" t="s">
        <v>150</v>
      </c>
      <c r="Q1" s="22" t="s">
        <v>149</v>
      </c>
      <c r="R1" s="22" t="s">
        <v>151</v>
      </c>
      <c r="S1" s="22" t="s">
        <v>153</v>
      </c>
      <c r="T1" s="22" t="s">
        <v>154</v>
      </c>
      <c r="U1" s="22" t="s">
        <v>155</v>
      </c>
      <c r="V1" s="22" t="s">
        <v>156</v>
      </c>
      <c r="W1" s="22" t="s">
        <v>157</v>
      </c>
      <c r="X1" s="22" t="s">
        <v>158</v>
      </c>
      <c r="Y1" s="22" t="s">
        <v>159</v>
      </c>
      <c r="Z1" s="22" t="s">
        <v>160</v>
      </c>
      <c r="AA1" s="22" t="s">
        <v>152</v>
      </c>
      <c r="AB1" s="22" t="s">
        <v>115</v>
      </c>
      <c r="AC1" s="22" t="s">
        <v>172</v>
      </c>
      <c r="AD1" s="22" t="s">
        <v>170</v>
      </c>
      <c r="AE1" s="22" t="s">
        <v>171</v>
      </c>
      <c r="AF1" s="22" t="s">
        <v>173</v>
      </c>
      <c r="AG1" s="22" t="s">
        <v>132</v>
      </c>
      <c r="AH1" s="42" t="s">
        <v>188</v>
      </c>
      <c r="AI1" s="42" t="s">
        <v>189</v>
      </c>
      <c r="AJ1" s="42" t="s">
        <v>193</v>
      </c>
    </row>
    <row r="2" spans="1:36" s="25" customFormat="1" ht="22.5" x14ac:dyDescent="0.2">
      <c r="A2" s="1">
        <v>1</v>
      </c>
      <c r="B2" s="2" t="s">
        <v>19</v>
      </c>
      <c r="C2" s="2" t="s">
        <v>7</v>
      </c>
      <c r="D2" s="3">
        <v>990201905090006</v>
      </c>
      <c r="E2" s="4" t="s">
        <v>8</v>
      </c>
      <c r="F2" s="4" t="s">
        <v>9</v>
      </c>
      <c r="G2" s="5" t="s">
        <v>119</v>
      </c>
      <c r="H2" s="4" t="s">
        <v>182</v>
      </c>
      <c r="I2" s="4" t="s">
        <v>100</v>
      </c>
      <c r="J2" s="6">
        <v>43832</v>
      </c>
      <c r="K2" s="4" t="s">
        <v>9</v>
      </c>
      <c r="L2" s="4" t="s">
        <v>102</v>
      </c>
      <c r="M2" s="4"/>
      <c r="N2" s="7">
        <v>1500000</v>
      </c>
      <c r="O2" s="7">
        <f>Tabla1[[#This Row],[VALOR 
ANUAL]]/3</f>
        <v>500000</v>
      </c>
      <c r="P2" s="8">
        <v>500000</v>
      </c>
      <c r="Q2" s="8"/>
      <c r="R2" s="8"/>
      <c r="S2" s="9"/>
      <c r="T2" s="8">
        <v>500000</v>
      </c>
      <c r="U2" s="8"/>
      <c r="V2" s="8"/>
      <c r="W2" s="9"/>
      <c r="X2" s="8">
        <v>500000</v>
      </c>
      <c r="Y2" s="8"/>
      <c r="Z2" s="8"/>
      <c r="AA2" s="9"/>
      <c r="AB2" s="4"/>
      <c r="AC2" s="4" t="s">
        <v>184</v>
      </c>
      <c r="AD2" s="4" t="s">
        <v>185</v>
      </c>
      <c r="AE2" s="4" t="s">
        <v>186</v>
      </c>
      <c r="AF2" s="40">
        <v>43832</v>
      </c>
      <c r="AG2" s="4"/>
      <c r="AH2" s="4" t="s">
        <v>187</v>
      </c>
      <c r="AI2" s="41">
        <v>40</v>
      </c>
      <c r="AJ2" s="4" t="s">
        <v>194</v>
      </c>
    </row>
    <row r="3" spans="1:36" s="25" customFormat="1" ht="12" x14ac:dyDescent="0.2">
      <c r="A3" s="1">
        <v>2</v>
      </c>
      <c r="B3" s="2" t="s">
        <v>19</v>
      </c>
      <c r="C3" s="2" t="s">
        <v>11</v>
      </c>
      <c r="D3" s="3">
        <v>900031808300519</v>
      </c>
      <c r="E3" s="4" t="s">
        <v>12</v>
      </c>
      <c r="F3" s="4" t="s">
        <v>9</v>
      </c>
      <c r="G3" s="5" t="s">
        <v>13</v>
      </c>
      <c r="H3" s="4" t="s">
        <v>10</v>
      </c>
      <c r="I3" s="4" t="s">
        <v>100</v>
      </c>
      <c r="J3" s="6">
        <v>43564</v>
      </c>
      <c r="K3" s="4" t="s">
        <v>9</v>
      </c>
      <c r="L3" s="4" t="s">
        <v>102</v>
      </c>
      <c r="M3" s="4"/>
      <c r="N3" s="7">
        <v>600000</v>
      </c>
      <c r="O3" s="7">
        <f>Tabla1[[#This Row],[VALOR 
ANUAL]]/3</f>
        <v>200000</v>
      </c>
      <c r="P3" s="8"/>
      <c r="Q3" s="8">
        <f>Tabla1[[#This Row],[VLR
MANTENIMIENTO]]</f>
        <v>200000</v>
      </c>
      <c r="R3" s="8"/>
      <c r="S3" s="9"/>
      <c r="T3" s="8"/>
      <c r="U3" s="8">
        <f>Tabla1[[#This Row],[VLR
MANTENIMIENTO]]</f>
        <v>200000</v>
      </c>
      <c r="V3" s="8"/>
      <c r="W3" s="9"/>
      <c r="X3" s="8"/>
      <c r="Y3" s="8">
        <f>Tabla1[[#This Row],[VLR
MANTENIMIENTO]]</f>
        <v>200000</v>
      </c>
      <c r="Z3" s="8"/>
      <c r="AA3" s="9"/>
      <c r="AB3" s="4"/>
      <c r="AC3" s="4"/>
      <c r="AD3" s="4" t="s">
        <v>41</v>
      </c>
      <c r="AE3" s="4"/>
      <c r="AF3" s="4"/>
      <c r="AG3" s="4"/>
      <c r="AH3" s="41"/>
      <c r="AI3" s="41"/>
      <c r="AJ3" s="41"/>
    </row>
    <row r="4" spans="1:36" s="4" customFormat="1" ht="12" x14ac:dyDescent="0.2">
      <c r="A4" s="1">
        <v>3</v>
      </c>
      <c r="B4" s="2" t="s">
        <v>14</v>
      </c>
      <c r="C4" s="2" t="s">
        <v>15</v>
      </c>
      <c r="D4" s="3" t="s">
        <v>16</v>
      </c>
      <c r="E4" s="4" t="s">
        <v>17</v>
      </c>
      <c r="F4" s="4" t="s">
        <v>9</v>
      </c>
      <c r="G4" s="5" t="s">
        <v>18</v>
      </c>
      <c r="H4" s="4" t="s">
        <v>97</v>
      </c>
      <c r="I4" s="4" t="s">
        <v>100</v>
      </c>
      <c r="J4" s="6" t="s">
        <v>41</v>
      </c>
      <c r="K4" s="4" t="s">
        <v>9</v>
      </c>
      <c r="L4" s="4" t="s">
        <v>103</v>
      </c>
      <c r="N4" s="7">
        <v>250000</v>
      </c>
      <c r="O4" s="7">
        <f>Tabla1[[#This Row],[VALOR 
ANUAL]]/3</f>
        <v>83333.333333333328</v>
      </c>
      <c r="P4" s="8"/>
      <c r="Q4" s="8">
        <f>Tabla1[[#This Row],[VLR
MANTENIMIENTO]]</f>
        <v>83333.333333333328</v>
      </c>
      <c r="R4" s="8"/>
      <c r="S4" s="8"/>
      <c r="T4" s="8"/>
      <c r="U4" s="8">
        <f>Tabla1[[#This Row],[VLR
MANTENIMIENTO]]</f>
        <v>83333.333333333328</v>
      </c>
      <c r="V4" s="8"/>
      <c r="W4" s="8"/>
      <c r="X4" s="8"/>
      <c r="Y4" s="8">
        <f>Tabla1[[#This Row],[VLR
MANTENIMIENTO]]</f>
        <v>83333.333333333328</v>
      </c>
      <c r="Z4" s="8"/>
      <c r="AA4" s="8"/>
      <c r="AD4" s="4" t="s">
        <v>41</v>
      </c>
      <c r="AH4" s="41"/>
      <c r="AI4" s="41"/>
      <c r="AJ4" s="41"/>
    </row>
    <row r="5" spans="1:36" s="25" customFormat="1" ht="12" x14ac:dyDescent="0.2">
      <c r="A5" s="1">
        <v>4</v>
      </c>
      <c r="B5" s="2" t="s">
        <v>19</v>
      </c>
      <c r="C5" s="2" t="s">
        <v>11</v>
      </c>
      <c r="D5" s="3">
        <v>900031808300684</v>
      </c>
      <c r="E5" s="4" t="s">
        <v>12</v>
      </c>
      <c r="F5" s="4" t="s">
        <v>9</v>
      </c>
      <c r="G5" s="5" t="s">
        <v>18</v>
      </c>
      <c r="H5" s="4" t="s">
        <v>10</v>
      </c>
      <c r="I5" s="4" t="s">
        <v>100</v>
      </c>
      <c r="J5" s="6">
        <v>43564</v>
      </c>
      <c r="K5" s="4" t="s">
        <v>9</v>
      </c>
      <c r="L5" s="4" t="s">
        <v>103</v>
      </c>
      <c r="M5" s="4"/>
      <c r="N5" s="7">
        <v>600000</v>
      </c>
      <c r="O5" s="7">
        <f>Tabla1[[#This Row],[VALOR 
ANUAL]]/3</f>
        <v>200000</v>
      </c>
      <c r="P5" s="8"/>
      <c r="Q5" s="8">
        <f>Tabla1[[#This Row],[VLR
MANTENIMIENTO]]</f>
        <v>200000</v>
      </c>
      <c r="R5" s="8"/>
      <c r="S5" s="8"/>
      <c r="T5" s="8"/>
      <c r="U5" s="8">
        <f>Tabla1[[#This Row],[VLR
MANTENIMIENTO]]</f>
        <v>200000</v>
      </c>
      <c r="V5" s="8"/>
      <c r="W5" s="8"/>
      <c r="X5" s="8"/>
      <c r="Y5" s="8">
        <f>Tabla1[[#This Row],[VLR
MANTENIMIENTO]]</f>
        <v>200000</v>
      </c>
      <c r="Z5" s="8"/>
      <c r="AA5" s="8"/>
      <c r="AB5" s="4"/>
      <c r="AC5" s="4"/>
      <c r="AD5" s="4" t="s">
        <v>41</v>
      </c>
      <c r="AE5" s="4"/>
      <c r="AF5" s="4"/>
      <c r="AG5" s="4"/>
      <c r="AH5" s="41"/>
      <c r="AI5" s="41"/>
      <c r="AJ5" s="41"/>
    </row>
    <row r="6" spans="1:36" s="25" customFormat="1" ht="12" x14ac:dyDescent="0.2">
      <c r="A6" s="1">
        <v>5</v>
      </c>
      <c r="B6" s="2" t="s">
        <v>19</v>
      </c>
      <c r="C6" s="2" t="s">
        <v>20</v>
      </c>
      <c r="D6" s="10" t="s">
        <v>21</v>
      </c>
      <c r="E6" s="4" t="s">
        <v>22</v>
      </c>
      <c r="F6" s="4" t="s">
        <v>9</v>
      </c>
      <c r="G6" s="5" t="s">
        <v>23</v>
      </c>
      <c r="H6" s="4" t="s">
        <v>183</v>
      </c>
      <c r="I6" s="4" t="s">
        <v>100</v>
      </c>
      <c r="J6" s="6">
        <v>43288</v>
      </c>
      <c r="K6" s="4" t="s">
        <v>9</v>
      </c>
      <c r="L6" s="4" t="s">
        <v>102</v>
      </c>
      <c r="M6" s="4"/>
      <c r="N6" s="7">
        <v>900000</v>
      </c>
      <c r="O6" s="7">
        <f>Tabla1[[#This Row],[VALOR 
ANUAL]]/3</f>
        <v>300000</v>
      </c>
      <c r="P6" s="8"/>
      <c r="Q6" s="8"/>
      <c r="R6" s="8">
        <f>Tabla1[[#This Row],[VLR
MANTENIMIENTO]]</f>
        <v>300000</v>
      </c>
      <c r="S6" s="9"/>
      <c r="T6" s="8"/>
      <c r="U6" s="8"/>
      <c r="V6" s="8">
        <f>Tabla1[[#This Row],[VLR
MANTENIMIENTO]]</f>
        <v>300000</v>
      </c>
      <c r="W6" s="9"/>
      <c r="X6" s="8"/>
      <c r="Y6" s="8"/>
      <c r="Z6" s="8">
        <f>Tabla1[[#This Row],[VLR
MANTENIMIENTO]]</f>
        <v>300000</v>
      </c>
      <c r="AA6" s="9"/>
      <c r="AB6" s="4"/>
      <c r="AC6" s="4" t="s">
        <v>184</v>
      </c>
      <c r="AD6" s="4" t="s">
        <v>185</v>
      </c>
      <c r="AE6" s="4" t="s">
        <v>186</v>
      </c>
      <c r="AF6" s="40">
        <v>43288</v>
      </c>
      <c r="AG6" s="4"/>
      <c r="AH6" s="4" t="s">
        <v>190</v>
      </c>
      <c r="AI6" s="41">
        <v>16</v>
      </c>
      <c r="AJ6" s="4" t="s">
        <v>194</v>
      </c>
    </row>
    <row r="7" spans="1:36" s="25" customFormat="1" ht="12" x14ac:dyDescent="0.2">
      <c r="A7" s="1">
        <v>6</v>
      </c>
      <c r="B7" s="2" t="s">
        <v>24</v>
      </c>
      <c r="C7" s="2" t="s">
        <v>25</v>
      </c>
      <c r="D7" s="10" t="s">
        <v>26</v>
      </c>
      <c r="E7" s="4" t="s">
        <v>27</v>
      </c>
      <c r="F7" s="4" t="s">
        <v>9</v>
      </c>
      <c r="G7" s="5" t="s">
        <v>120</v>
      </c>
      <c r="H7" s="4" t="s">
        <v>10</v>
      </c>
      <c r="I7" s="4" t="s">
        <v>100</v>
      </c>
      <c r="J7" s="6" t="s">
        <v>41</v>
      </c>
      <c r="K7" s="4" t="s">
        <v>9</v>
      </c>
      <c r="L7" s="4" t="s">
        <v>102</v>
      </c>
      <c r="M7" s="4"/>
      <c r="N7" s="7">
        <v>200000</v>
      </c>
      <c r="O7" s="7">
        <f>Tabla1[[#This Row],[VALOR 
ANUAL]]/3</f>
        <v>66666.666666666672</v>
      </c>
      <c r="P7" s="8"/>
      <c r="Q7" s="8">
        <f>Tabla1[[#This Row],[VLR
MANTENIMIENTO]]</f>
        <v>66666.666666666672</v>
      </c>
      <c r="R7" s="8"/>
      <c r="S7" s="9"/>
      <c r="T7" s="8"/>
      <c r="U7" s="8">
        <f>Tabla1[[#This Row],[VLR
MANTENIMIENTO]]</f>
        <v>66666.666666666672</v>
      </c>
      <c r="V7" s="8"/>
      <c r="W7" s="9"/>
      <c r="X7" s="8"/>
      <c r="Y7" s="8">
        <f>Tabla1[[#This Row],[VLR
MANTENIMIENTO]]</f>
        <v>66666.666666666672</v>
      </c>
      <c r="Z7" s="8"/>
      <c r="AA7" s="9"/>
      <c r="AB7" s="4"/>
      <c r="AC7" s="4"/>
      <c r="AD7" s="4" t="s">
        <v>41</v>
      </c>
      <c r="AE7" s="4"/>
      <c r="AF7" s="4"/>
      <c r="AG7" s="4"/>
      <c r="AH7" s="41"/>
      <c r="AI7" s="41"/>
      <c r="AJ7" s="41"/>
    </row>
    <row r="8" spans="1:36" s="25" customFormat="1" ht="12" x14ac:dyDescent="0.2">
      <c r="A8" s="1">
        <v>7</v>
      </c>
      <c r="B8" s="2" t="s">
        <v>32</v>
      </c>
      <c r="C8" s="2" t="s">
        <v>33</v>
      </c>
      <c r="D8" s="10" t="s">
        <v>34</v>
      </c>
      <c r="E8" s="4" t="s">
        <v>27</v>
      </c>
      <c r="F8" s="4" t="s">
        <v>9</v>
      </c>
      <c r="G8" s="5" t="s">
        <v>35</v>
      </c>
      <c r="H8" s="4" t="s">
        <v>36</v>
      </c>
      <c r="I8" s="4" t="s">
        <v>100</v>
      </c>
      <c r="J8" s="6" t="s">
        <v>41</v>
      </c>
      <c r="K8" s="4" t="s">
        <v>9</v>
      </c>
      <c r="L8" s="4" t="s">
        <v>102</v>
      </c>
      <c r="M8" s="4" t="s">
        <v>100</v>
      </c>
      <c r="N8" s="7">
        <v>200000</v>
      </c>
      <c r="O8" s="7">
        <f>Tabla1[[#This Row],[VALOR 
ANUAL]]/3</f>
        <v>66666.666666666672</v>
      </c>
      <c r="P8" s="8">
        <f>Tabla1[[#This Row],[VLR
MANTENIMIENTO]]</f>
        <v>66666.666666666672</v>
      </c>
      <c r="Q8" s="8"/>
      <c r="R8" s="8"/>
      <c r="S8" s="8"/>
      <c r="T8" s="8">
        <f>Tabla1[[#This Row],[VLR
MANTENIMIENTO]]</f>
        <v>66666.666666666672</v>
      </c>
      <c r="U8" s="8"/>
      <c r="V8" s="8"/>
      <c r="W8" s="8"/>
      <c r="X8" s="8">
        <f>Tabla1[[#This Row],[VLR
MANTENIMIENTO]]</f>
        <v>66666.666666666672</v>
      </c>
      <c r="Y8" s="8"/>
      <c r="Z8" s="8"/>
      <c r="AA8" s="8"/>
      <c r="AB8" s="7"/>
      <c r="AC8" s="7"/>
      <c r="AD8" s="4" t="s">
        <v>41</v>
      </c>
      <c r="AE8" s="4"/>
      <c r="AF8" s="4"/>
      <c r="AG8" s="4"/>
      <c r="AH8" s="41"/>
      <c r="AI8" s="41"/>
      <c r="AJ8" s="41"/>
    </row>
    <row r="9" spans="1:36" s="25" customFormat="1" ht="12" x14ac:dyDescent="0.2">
      <c r="A9" s="1">
        <v>8</v>
      </c>
      <c r="B9" s="2" t="s">
        <v>37</v>
      </c>
      <c r="C9" s="2" t="s">
        <v>38</v>
      </c>
      <c r="D9" s="10">
        <v>1801140179</v>
      </c>
      <c r="E9" s="4" t="s">
        <v>39</v>
      </c>
      <c r="F9" s="4" t="s">
        <v>191</v>
      </c>
      <c r="G9" s="5" t="s">
        <v>40</v>
      </c>
      <c r="H9" s="4" t="s">
        <v>183</v>
      </c>
      <c r="I9" s="4" t="s">
        <v>100</v>
      </c>
      <c r="J9" s="6">
        <v>43288</v>
      </c>
      <c r="K9" s="4" t="s">
        <v>9</v>
      </c>
      <c r="L9" s="4" t="s">
        <v>136</v>
      </c>
      <c r="M9" s="4" t="s">
        <v>100</v>
      </c>
      <c r="N9" s="7">
        <v>1000000</v>
      </c>
      <c r="O9" s="7">
        <f>Tabla1[[#This Row],[VALOR 
ANUAL]]/3</f>
        <v>333333.33333333331</v>
      </c>
      <c r="P9" s="8">
        <f>Tabla1[[#This Row],[VLR
MANTENIMIENTO]]</f>
        <v>333333.33333333331</v>
      </c>
      <c r="Q9" s="8"/>
      <c r="R9" s="8"/>
      <c r="S9" s="8"/>
      <c r="T9" s="8">
        <f>Tabla1[[#This Row],[VLR
MANTENIMIENTO]]</f>
        <v>333333.33333333331</v>
      </c>
      <c r="U9" s="8"/>
      <c r="V9" s="8"/>
      <c r="W9" s="8"/>
      <c r="X9" s="8">
        <f>Tabla1[[#This Row],[VLR
MANTENIMIENTO]]</f>
        <v>333333.33333333331</v>
      </c>
      <c r="Y9" s="8"/>
      <c r="Z9" s="8"/>
      <c r="AA9" s="8"/>
      <c r="AB9" s="7"/>
      <c r="AC9" s="7" t="s">
        <v>184</v>
      </c>
      <c r="AD9" s="4" t="s">
        <v>185</v>
      </c>
      <c r="AE9" s="4" t="s">
        <v>186</v>
      </c>
      <c r="AF9" s="40">
        <v>43288</v>
      </c>
      <c r="AG9" s="4"/>
      <c r="AH9" s="4" t="s">
        <v>192</v>
      </c>
      <c r="AI9" s="41">
        <v>20</v>
      </c>
      <c r="AJ9" s="4" t="s">
        <v>195</v>
      </c>
    </row>
    <row r="10" spans="1:36" s="25" customFormat="1" ht="12" x14ac:dyDescent="0.2">
      <c r="A10" s="1">
        <v>9</v>
      </c>
      <c r="B10" s="2" t="s">
        <v>19</v>
      </c>
      <c r="C10" s="2" t="s">
        <v>11</v>
      </c>
      <c r="D10" s="3">
        <v>900031808300658</v>
      </c>
      <c r="E10" s="4" t="s">
        <v>12</v>
      </c>
      <c r="F10" s="4" t="s">
        <v>9</v>
      </c>
      <c r="G10" s="5" t="s">
        <v>121</v>
      </c>
      <c r="H10" s="4" t="s">
        <v>10</v>
      </c>
      <c r="I10" s="4" t="s">
        <v>100</v>
      </c>
      <c r="J10" s="6">
        <v>43564</v>
      </c>
      <c r="K10" s="4" t="s">
        <v>9</v>
      </c>
      <c r="L10" s="4" t="s">
        <v>102</v>
      </c>
      <c r="M10" s="4"/>
      <c r="N10" s="7">
        <v>600000</v>
      </c>
      <c r="O10" s="7">
        <f>Tabla1[[#This Row],[VALOR 
ANUAL]]/3</f>
        <v>200000</v>
      </c>
      <c r="P10" s="8"/>
      <c r="Q10" s="8">
        <f>Tabla1[[#This Row],[VLR
MANTENIMIENTO]]</f>
        <v>200000</v>
      </c>
      <c r="R10" s="8"/>
      <c r="S10" s="11"/>
      <c r="T10" s="8"/>
      <c r="U10" s="8">
        <f>Tabla1[[#This Row],[VLR
MANTENIMIENTO]]</f>
        <v>200000</v>
      </c>
      <c r="V10" s="8"/>
      <c r="W10" s="11"/>
      <c r="X10" s="8"/>
      <c r="Y10" s="8">
        <f>Tabla1[[#This Row],[VLR
MANTENIMIENTO]]</f>
        <v>200000</v>
      </c>
      <c r="Z10" s="8"/>
      <c r="AA10" s="11"/>
      <c r="AB10" s="7"/>
      <c r="AC10" s="7"/>
      <c r="AD10" s="4" t="s">
        <v>41</v>
      </c>
      <c r="AE10" s="4"/>
      <c r="AF10" s="4"/>
      <c r="AG10" s="4"/>
      <c r="AH10" s="41"/>
      <c r="AI10" s="41"/>
      <c r="AJ10" s="41"/>
    </row>
    <row r="11" spans="1:36" s="25" customFormat="1" ht="12" x14ac:dyDescent="0.2">
      <c r="A11" s="1">
        <v>10</v>
      </c>
      <c r="B11" s="2" t="s">
        <v>19</v>
      </c>
      <c r="C11" s="2" t="s">
        <v>105</v>
      </c>
      <c r="D11" s="12" t="s">
        <v>116</v>
      </c>
      <c r="E11" s="4" t="s">
        <v>8</v>
      </c>
      <c r="F11" s="4" t="s">
        <v>9</v>
      </c>
      <c r="G11" s="5" t="s">
        <v>42</v>
      </c>
      <c r="H11" s="4" t="s">
        <v>10</v>
      </c>
      <c r="I11" s="13" t="s">
        <v>100</v>
      </c>
      <c r="J11" s="6">
        <v>42887</v>
      </c>
      <c r="K11" s="4" t="s">
        <v>9</v>
      </c>
      <c r="L11" s="4" t="s">
        <v>103</v>
      </c>
      <c r="M11" s="4"/>
      <c r="N11" s="7">
        <v>1500000</v>
      </c>
      <c r="O11" s="7">
        <v>500000</v>
      </c>
      <c r="P11" s="8"/>
      <c r="Q11" s="8">
        <v>500000</v>
      </c>
      <c r="R11" s="8"/>
      <c r="S11" s="8">
        <v>500000</v>
      </c>
      <c r="T11" s="8"/>
      <c r="U11" s="8"/>
      <c r="V11" s="8"/>
      <c r="W11" s="8"/>
      <c r="X11" s="8"/>
      <c r="Y11" s="8"/>
      <c r="Z11" s="8"/>
      <c r="AA11" s="8">
        <v>500000</v>
      </c>
      <c r="AB11" s="7"/>
      <c r="AC11" s="7" t="s">
        <v>184</v>
      </c>
      <c r="AD11" s="4" t="s">
        <v>185</v>
      </c>
      <c r="AE11" s="4" t="s">
        <v>186</v>
      </c>
      <c r="AF11" s="40">
        <v>43756</v>
      </c>
      <c r="AG11" s="4"/>
      <c r="AH11" s="4" t="s">
        <v>196</v>
      </c>
      <c r="AI11" s="41">
        <v>32</v>
      </c>
      <c r="AJ11" s="4" t="s">
        <v>194</v>
      </c>
    </row>
    <row r="12" spans="1:36" s="25" customFormat="1" ht="12" x14ac:dyDescent="0.2">
      <c r="A12" s="1">
        <v>11</v>
      </c>
      <c r="B12" s="14" t="s">
        <v>94</v>
      </c>
      <c r="C12" s="14" t="s">
        <v>95</v>
      </c>
      <c r="D12" s="15">
        <v>40245900804</v>
      </c>
      <c r="E12" s="13" t="s">
        <v>27</v>
      </c>
      <c r="F12" s="13" t="s">
        <v>9</v>
      </c>
      <c r="G12" s="16" t="s">
        <v>112</v>
      </c>
      <c r="H12" s="13" t="s">
        <v>10</v>
      </c>
      <c r="I12" s="13" t="s">
        <v>100</v>
      </c>
      <c r="J12" s="6" t="s">
        <v>41</v>
      </c>
      <c r="K12" s="4" t="s">
        <v>9</v>
      </c>
      <c r="L12" s="4" t="s">
        <v>103</v>
      </c>
      <c r="M12" s="4"/>
      <c r="N12" s="7">
        <v>200000</v>
      </c>
      <c r="O12" s="7">
        <f>Tabla1[[#This Row],[VALOR 
ANUAL]]/3</f>
        <v>66666.666666666672</v>
      </c>
      <c r="P12" s="8"/>
      <c r="Q12" s="8">
        <f>Tabla1[[#This Row],[VLR
MANTENIMIENTO]]</f>
        <v>66666.666666666672</v>
      </c>
      <c r="R12" s="8"/>
      <c r="S12" s="11"/>
      <c r="T12" s="8"/>
      <c r="U12" s="8">
        <f>Tabla1[[#This Row],[VLR
MANTENIMIENTO]]</f>
        <v>66666.666666666672</v>
      </c>
      <c r="V12" s="8"/>
      <c r="W12" s="11"/>
      <c r="X12" s="8"/>
      <c r="Y12" s="8">
        <f>Tabla1[[#This Row],[VLR
MANTENIMIENTO]]</f>
        <v>66666.666666666672</v>
      </c>
      <c r="Z12" s="8"/>
      <c r="AA12" s="11"/>
      <c r="AB12" s="7"/>
      <c r="AC12" s="7"/>
      <c r="AD12" s="4" t="s">
        <v>41</v>
      </c>
      <c r="AE12" s="4"/>
      <c r="AF12" s="4"/>
      <c r="AG12" s="4"/>
      <c r="AH12" s="41"/>
      <c r="AI12" s="41"/>
      <c r="AJ12" s="41"/>
    </row>
    <row r="13" spans="1:36" s="25" customFormat="1" ht="12" customHeight="1" x14ac:dyDescent="0.2">
      <c r="A13" s="1">
        <v>12</v>
      </c>
      <c r="B13" s="14" t="s">
        <v>37</v>
      </c>
      <c r="C13" s="14" t="s">
        <v>92</v>
      </c>
      <c r="D13" s="15" t="s">
        <v>93</v>
      </c>
      <c r="E13" s="13" t="s">
        <v>12</v>
      </c>
      <c r="F13" s="13" t="s">
        <v>100</v>
      </c>
      <c r="G13" s="16" t="s">
        <v>96</v>
      </c>
      <c r="H13" s="13" t="s">
        <v>36</v>
      </c>
      <c r="I13" s="13" t="s">
        <v>100</v>
      </c>
      <c r="J13" s="6" t="s">
        <v>41</v>
      </c>
      <c r="K13" s="4" t="s">
        <v>9</v>
      </c>
      <c r="L13" s="4" t="s">
        <v>103</v>
      </c>
      <c r="M13" s="4"/>
      <c r="N13" s="7">
        <v>600000</v>
      </c>
      <c r="O13" s="7">
        <f>Tabla1[[#This Row],[VALOR 
ANUAL]]/3</f>
        <v>200000</v>
      </c>
      <c r="P13" s="8"/>
      <c r="Q13" s="8"/>
      <c r="R13" s="8">
        <f>Tabla1[[#This Row],[VLR
MANTENIMIENTO]]</f>
        <v>200000</v>
      </c>
      <c r="S13" s="8"/>
      <c r="T13" s="8"/>
      <c r="U13" s="8"/>
      <c r="V13" s="8">
        <f>Tabla1[[#This Row],[VLR
MANTENIMIENTO]]</f>
        <v>200000</v>
      </c>
      <c r="W13" s="8"/>
      <c r="X13" s="8"/>
      <c r="Y13" s="8"/>
      <c r="Z13" s="8">
        <f>Tabla1[[#This Row],[VLR
MANTENIMIENTO]]</f>
        <v>200000</v>
      </c>
      <c r="AA13" s="8"/>
      <c r="AB13" s="4"/>
      <c r="AC13" s="4"/>
      <c r="AD13" s="4" t="s">
        <v>41</v>
      </c>
      <c r="AE13" s="4"/>
      <c r="AF13" s="4"/>
      <c r="AG13" s="4"/>
      <c r="AH13" s="41"/>
      <c r="AI13" s="41"/>
      <c r="AJ13" s="41"/>
    </row>
    <row r="14" spans="1:36" s="25" customFormat="1" ht="12" x14ac:dyDescent="0.2">
      <c r="A14" s="1">
        <v>13</v>
      </c>
      <c r="B14" s="2" t="s">
        <v>111</v>
      </c>
      <c r="C14" s="2" t="s">
        <v>43</v>
      </c>
      <c r="D14" s="10" t="s">
        <v>45</v>
      </c>
      <c r="E14" s="4" t="s">
        <v>129</v>
      </c>
      <c r="F14" s="4" t="s">
        <v>9</v>
      </c>
      <c r="G14" s="5" t="s">
        <v>44</v>
      </c>
      <c r="H14" s="4" t="s">
        <v>10</v>
      </c>
      <c r="I14" s="4" t="s">
        <v>100</v>
      </c>
      <c r="J14" s="6" t="s">
        <v>41</v>
      </c>
      <c r="K14" s="4" t="s">
        <v>9</v>
      </c>
      <c r="L14" s="4" t="s">
        <v>102</v>
      </c>
      <c r="M14" s="4"/>
      <c r="N14" s="7">
        <v>150000</v>
      </c>
      <c r="O14" s="7">
        <f>Tabla1[[#This Row],[VALOR 
ANUAL]]/3</f>
        <v>50000</v>
      </c>
      <c r="P14" s="8"/>
      <c r="Q14" s="8">
        <f>Tabla1[[#This Row],[VLR
MANTENIMIENTO]]</f>
        <v>50000</v>
      </c>
      <c r="R14" s="8"/>
      <c r="S14" s="8"/>
      <c r="T14" s="8"/>
      <c r="U14" s="8">
        <f>Tabla1[[#This Row],[VLR
MANTENIMIENTO]]</f>
        <v>50000</v>
      </c>
      <c r="V14" s="8"/>
      <c r="W14" s="8"/>
      <c r="X14" s="8"/>
      <c r="Y14" s="8">
        <f>Tabla1[[#This Row],[VLR
MANTENIMIENTO]]</f>
        <v>50000</v>
      </c>
      <c r="Z14" s="8"/>
      <c r="AA14" s="8"/>
      <c r="AB14" s="4"/>
      <c r="AC14" s="4"/>
      <c r="AD14" s="4" t="s">
        <v>41</v>
      </c>
      <c r="AE14" s="4"/>
      <c r="AF14" s="4"/>
      <c r="AG14" s="4"/>
      <c r="AH14" s="41"/>
      <c r="AI14" s="41"/>
      <c r="AJ14" s="41"/>
    </row>
    <row r="15" spans="1:36" s="25" customFormat="1" ht="22.5" x14ac:dyDescent="0.2">
      <c r="A15" s="1">
        <v>14</v>
      </c>
      <c r="B15" s="2" t="s">
        <v>111</v>
      </c>
      <c r="C15" s="2"/>
      <c r="D15" s="10"/>
      <c r="E15" s="4" t="s">
        <v>129</v>
      </c>
      <c r="F15" s="4" t="s">
        <v>9</v>
      </c>
      <c r="G15" s="5" t="s">
        <v>161</v>
      </c>
      <c r="H15" s="4" t="s">
        <v>10</v>
      </c>
      <c r="I15" s="4" t="s">
        <v>100</v>
      </c>
      <c r="J15" s="6" t="s">
        <v>41</v>
      </c>
      <c r="K15" s="4" t="s">
        <v>9</v>
      </c>
      <c r="L15" s="4" t="s">
        <v>102</v>
      </c>
      <c r="M15" s="4"/>
      <c r="N15" s="7">
        <v>150000</v>
      </c>
      <c r="O15" s="7">
        <f>Tabla1[[#This Row],[VALOR 
ANUAL]]/3</f>
        <v>50000</v>
      </c>
      <c r="P15" s="8"/>
      <c r="Q15" s="8">
        <f>Tabla1[[#This Row],[VLR
MANTENIMIENTO]]</f>
        <v>50000</v>
      </c>
      <c r="R15" s="8"/>
      <c r="S15" s="8"/>
      <c r="T15" s="8"/>
      <c r="U15" s="8">
        <f>Tabla1[[#This Row],[VLR
MANTENIMIENTO]]</f>
        <v>50000</v>
      </c>
      <c r="V15" s="8"/>
      <c r="W15" s="8"/>
      <c r="X15" s="8"/>
      <c r="Y15" s="8">
        <f>Tabla1[[#This Row],[VLR
MANTENIMIENTO]]</f>
        <v>50000</v>
      </c>
      <c r="Z15" s="8"/>
      <c r="AA15" s="8"/>
      <c r="AB15" s="4"/>
      <c r="AC15" s="4"/>
      <c r="AD15" s="4" t="s">
        <v>41</v>
      </c>
      <c r="AE15" s="4"/>
      <c r="AF15" s="4"/>
      <c r="AG15" s="4"/>
      <c r="AH15" s="41"/>
      <c r="AI15" s="41"/>
      <c r="AJ15" s="41"/>
    </row>
    <row r="16" spans="1:36" s="25" customFormat="1" ht="12" x14ac:dyDescent="0.2">
      <c r="A16" s="1">
        <v>15</v>
      </c>
      <c r="B16" s="2" t="s">
        <v>32</v>
      </c>
      <c r="C16" s="2" t="s">
        <v>46</v>
      </c>
      <c r="D16" s="10" t="s">
        <v>47</v>
      </c>
      <c r="E16" s="4" t="s">
        <v>106</v>
      </c>
      <c r="F16" s="4" t="s">
        <v>9</v>
      </c>
      <c r="G16" s="5" t="s">
        <v>48</v>
      </c>
      <c r="H16" s="4" t="s">
        <v>10</v>
      </c>
      <c r="I16" s="4" t="s">
        <v>9</v>
      </c>
      <c r="J16" s="6" t="s">
        <v>41</v>
      </c>
      <c r="K16" s="4" t="s">
        <v>9</v>
      </c>
      <c r="L16" s="4" t="s">
        <v>103</v>
      </c>
      <c r="M16" s="4"/>
      <c r="N16" s="7">
        <v>0</v>
      </c>
      <c r="O16" s="7">
        <f>Tabla1[[#This Row],[VALOR 
ANUAL]]/3</f>
        <v>0</v>
      </c>
      <c r="P16" s="8"/>
      <c r="Q16" s="8">
        <f>Tabla1[[#This Row],[VLR
MANTENIMIENTO]]</f>
        <v>0</v>
      </c>
      <c r="R16" s="8"/>
      <c r="S16" s="8"/>
      <c r="T16" s="8"/>
      <c r="U16" s="8">
        <f>Tabla1[[#This Row],[VLR
MANTENIMIENTO]]</f>
        <v>0</v>
      </c>
      <c r="V16" s="8"/>
      <c r="W16" s="8"/>
      <c r="X16" s="8"/>
      <c r="Y16" s="8">
        <f>Tabla1[[#This Row],[VLR
MANTENIMIENTO]]</f>
        <v>0</v>
      </c>
      <c r="Z16" s="8"/>
      <c r="AA16" s="8"/>
      <c r="AB16" s="4"/>
      <c r="AC16" s="4"/>
      <c r="AD16" s="4" t="s">
        <v>41</v>
      </c>
      <c r="AE16" s="4"/>
      <c r="AF16" s="4"/>
      <c r="AG16" s="4"/>
      <c r="AH16" s="41"/>
      <c r="AI16" s="41"/>
      <c r="AJ16" s="41"/>
    </row>
    <row r="17" spans="1:38" s="25" customFormat="1" ht="12" x14ac:dyDescent="0.2">
      <c r="A17" s="1">
        <v>16</v>
      </c>
      <c r="B17" s="2" t="s">
        <v>49</v>
      </c>
      <c r="C17" s="2" t="s">
        <v>126</v>
      </c>
      <c r="D17" s="10" t="s">
        <v>126</v>
      </c>
      <c r="E17" s="4" t="s">
        <v>130</v>
      </c>
      <c r="F17" s="4" t="s">
        <v>9</v>
      </c>
      <c r="G17" s="5" t="s">
        <v>50</v>
      </c>
      <c r="H17" s="4" t="s">
        <v>36</v>
      </c>
      <c r="I17" s="4" t="s">
        <v>100</v>
      </c>
      <c r="J17" s="6" t="s">
        <v>41</v>
      </c>
      <c r="K17" s="4" t="s">
        <v>9</v>
      </c>
      <c r="L17" s="4" t="s">
        <v>102</v>
      </c>
      <c r="M17" s="4" t="s">
        <v>100</v>
      </c>
      <c r="N17" s="7">
        <v>200000</v>
      </c>
      <c r="O17" s="7">
        <f>Tabla1[[#This Row],[VALOR 
ANUAL]]/3</f>
        <v>66666.666666666672</v>
      </c>
      <c r="P17" s="17"/>
      <c r="Q17" s="8"/>
      <c r="R17" s="8"/>
      <c r="S17" s="8">
        <f>Tabla1[[#This Row],[VLR
MANTENIMIENTO]]</f>
        <v>66666.666666666672</v>
      </c>
      <c r="T17" s="17"/>
      <c r="U17" s="8"/>
      <c r="V17" s="8"/>
      <c r="W17" s="8">
        <f>Tabla1[[#This Row],[VLR
MANTENIMIENTO]]</f>
        <v>66666.666666666672</v>
      </c>
      <c r="X17" s="17"/>
      <c r="Y17" s="8"/>
      <c r="Z17" s="8"/>
      <c r="AA17" s="8">
        <f>Tabla1[[#This Row],[VLR
MANTENIMIENTO]]</f>
        <v>66666.666666666672</v>
      </c>
      <c r="AB17" s="7"/>
      <c r="AC17" s="7"/>
      <c r="AD17" s="4" t="s">
        <v>41</v>
      </c>
      <c r="AE17" s="4"/>
      <c r="AF17" s="4"/>
      <c r="AG17" s="4"/>
      <c r="AH17" s="41"/>
      <c r="AI17" s="41"/>
      <c r="AJ17" s="41"/>
      <c r="AL17" s="25" t="s">
        <v>162</v>
      </c>
    </row>
    <row r="18" spans="1:38" s="25" customFormat="1" ht="22.5" x14ac:dyDescent="0.2">
      <c r="A18" s="1">
        <v>17</v>
      </c>
      <c r="B18" s="2" t="s">
        <v>51</v>
      </c>
      <c r="C18" s="2" t="s">
        <v>126</v>
      </c>
      <c r="D18" s="10" t="s">
        <v>53</v>
      </c>
      <c r="E18" s="4" t="s">
        <v>27</v>
      </c>
      <c r="F18" s="4" t="s">
        <v>9</v>
      </c>
      <c r="G18" s="5" t="s">
        <v>52</v>
      </c>
      <c r="H18" s="4" t="s">
        <v>10</v>
      </c>
      <c r="I18" s="4" t="s">
        <v>9</v>
      </c>
      <c r="J18" s="6" t="s">
        <v>41</v>
      </c>
      <c r="K18" s="4" t="s">
        <v>9</v>
      </c>
      <c r="L18" s="4" t="s">
        <v>103</v>
      </c>
      <c r="M18" s="4"/>
      <c r="N18" s="7">
        <v>0</v>
      </c>
      <c r="O18" s="7">
        <f>Tabla1[[#This Row],[VALOR 
ANUAL]]/3</f>
        <v>0</v>
      </c>
      <c r="P18" s="8"/>
      <c r="Q18" s="8">
        <f>Tabla1[[#This Row],[VLR
MANTENIMIENTO]]</f>
        <v>0</v>
      </c>
      <c r="R18" s="8"/>
      <c r="S18" s="9"/>
      <c r="T18" s="8"/>
      <c r="U18" s="8">
        <f>Tabla1[[#This Row],[VLR
MANTENIMIENTO]]</f>
        <v>0</v>
      </c>
      <c r="V18" s="8"/>
      <c r="W18" s="9"/>
      <c r="X18" s="8"/>
      <c r="Y18" s="8">
        <f>Tabla1[[#This Row],[VLR
MANTENIMIENTO]]</f>
        <v>0</v>
      </c>
      <c r="Z18" s="8"/>
      <c r="AA18" s="9"/>
      <c r="AB18" s="4"/>
      <c r="AC18" s="4"/>
      <c r="AD18" s="4" t="s">
        <v>41</v>
      </c>
      <c r="AE18" s="4"/>
      <c r="AF18" s="4"/>
      <c r="AG18" s="4"/>
      <c r="AH18" s="41"/>
      <c r="AI18" s="41"/>
      <c r="AJ18" s="41"/>
    </row>
    <row r="19" spans="1:38" s="25" customFormat="1" ht="12" x14ac:dyDescent="0.2">
      <c r="A19" s="1">
        <v>18</v>
      </c>
      <c r="B19" s="2" t="s">
        <v>54</v>
      </c>
      <c r="C19" s="2" t="s">
        <v>55</v>
      </c>
      <c r="D19" s="10">
        <v>87971000543</v>
      </c>
      <c r="E19" s="4" t="s">
        <v>12</v>
      </c>
      <c r="F19" s="4" t="s">
        <v>9</v>
      </c>
      <c r="G19" s="5" t="s">
        <v>56</v>
      </c>
      <c r="H19" s="4" t="s">
        <v>10</v>
      </c>
      <c r="I19" s="4" t="s">
        <v>9</v>
      </c>
      <c r="J19" s="6" t="s">
        <v>41</v>
      </c>
      <c r="K19" s="4" t="s">
        <v>9</v>
      </c>
      <c r="L19" s="4" t="s">
        <v>103</v>
      </c>
      <c r="M19" s="4"/>
      <c r="N19" s="7">
        <v>0</v>
      </c>
      <c r="O19" s="7">
        <f>Tabla1[[#This Row],[VALOR 
ANUAL]]/3</f>
        <v>0</v>
      </c>
      <c r="P19" s="8"/>
      <c r="Q19" s="8">
        <f>Tabla1[[#This Row],[VLR
MANTENIMIENTO]]</f>
        <v>0</v>
      </c>
      <c r="R19" s="8"/>
      <c r="S19" s="9"/>
      <c r="T19" s="8"/>
      <c r="U19" s="8">
        <f>Tabla1[[#This Row],[VLR
MANTENIMIENTO]]</f>
        <v>0</v>
      </c>
      <c r="V19" s="8"/>
      <c r="W19" s="9"/>
      <c r="X19" s="8"/>
      <c r="Y19" s="8">
        <f>Tabla1[[#This Row],[VLR
MANTENIMIENTO]]</f>
        <v>0</v>
      </c>
      <c r="Z19" s="8"/>
      <c r="AA19" s="9"/>
      <c r="AB19" s="4"/>
      <c r="AC19" s="4"/>
      <c r="AD19" s="4" t="s">
        <v>41</v>
      </c>
      <c r="AE19" s="4"/>
      <c r="AF19" s="4"/>
      <c r="AG19" s="4"/>
      <c r="AH19" s="41"/>
      <c r="AI19" s="41"/>
      <c r="AJ19" s="41"/>
    </row>
    <row r="20" spans="1:38" s="25" customFormat="1" ht="22.5" x14ac:dyDescent="0.2">
      <c r="A20" s="1">
        <v>19</v>
      </c>
      <c r="B20" s="2" t="s">
        <v>32</v>
      </c>
      <c r="C20" s="2" t="s">
        <v>57</v>
      </c>
      <c r="D20" s="10" t="s">
        <v>58</v>
      </c>
      <c r="E20" s="4" t="s">
        <v>27</v>
      </c>
      <c r="F20" s="4" t="s">
        <v>9</v>
      </c>
      <c r="G20" s="5" t="s">
        <v>59</v>
      </c>
      <c r="H20" s="4" t="s">
        <v>10</v>
      </c>
      <c r="I20" s="4" t="s">
        <v>9</v>
      </c>
      <c r="J20" s="6" t="s">
        <v>41</v>
      </c>
      <c r="K20" s="4" t="s">
        <v>9</v>
      </c>
      <c r="L20" s="4" t="s">
        <v>103</v>
      </c>
      <c r="M20" s="4"/>
      <c r="N20" s="7">
        <v>0</v>
      </c>
      <c r="O20" s="7">
        <f>Tabla1[[#This Row],[VALOR 
ANUAL]]/3</f>
        <v>0</v>
      </c>
      <c r="P20" s="8"/>
      <c r="Q20" s="8"/>
      <c r="R20" s="8"/>
      <c r="S20" s="9">
        <f>Tabla1[[#This Row],[VLR
MANTENIMIENTO]]</f>
        <v>0</v>
      </c>
      <c r="T20" s="8"/>
      <c r="U20" s="8"/>
      <c r="V20" s="8"/>
      <c r="W20" s="9">
        <f>Tabla1[[#This Row],[VLR
MANTENIMIENTO]]</f>
        <v>0</v>
      </c>
      <c r="X20" s="8"/>
      <c r="Y20" s="8"/>
      <c r="Z20" s="8"/>
      <c r="AA20" s="9">
        <f>Tabla1[[#This Row],[VLR
MANTENIMIENTO]]</f>
        <v>0</v>
      </c>
      <c r="AB20" s="4"/>
      <c r="AC20" s="4"/>
      <c r="AD20" s="4" t="s">
        <v>41</v>
      </c>
      <c r="AE20" s="4"/>
      <c r="AF20" s="4"/>
      <c r="AG20" s="4"/>
      <c r="AH20" s="41"/>
      <c r="AI20" s="41"/>
      <c r="AJ20" s="41"/>
    </row>
    <row r="21" spans="1:38" s="25" customFormat="1" ht="22.5" x14ac:dyDescent="0.2">
      <c r="A21" s="1">
        <v>20</v>
      </c>
      <c r="B21" s="2" t="s">
        <v>14</v>
      </c>
      <c r="C21" s="2" t="s">
        <v>163</v>
      </c>
      <c r="D21" s="10"/>
      <c r="E21" s="4" t="s">
        <v>12</v>
      </c>
      <c r="F21" s="4" t="s">
        <v>9</v>
      </c>
      <c r="G21" s="5" t="s">
        <v>59</v>
      </c>
      <c r="H21" s="4" t="s">
        <v>36</v>
      </c>
      <c r="I21" s="4" t="s">
        <v>100</v>
      </c>
      <c r="J21" s="6" t="s">
        <v>41</v>
      </c>
      <c r="K21" s="4" t="s">
        <v>9</v>
      </c>
      <c r="L21" s="4" t="s">
        <v>103</v>
      </c>
      <c r="M21" s="4"/>
      <c r="N21" s="7">
        <v>600000</v>
      </c>
      <c r="O21" s="7">
        <f>Tabla1[[#This Row],[VALOR 
ANUAL]]/3</f>
        <v>200000</v>
      </c>
      <c r="P21" s="8"/>
      <c r="Q21" s="8"/>
      <c r="R21" s="8"/>
      <c r="S21" s="9">
        <f>Tabla1[[#This Row],[VLR
MANTENIMIENTO]]</f>
        <v>200000</v>
      </c>
      <c r="T21" s="8"/>
      <c r="U21" s="8"/>
      <c r="V21" s="8"/>
      <c r="W21" s="9">
        <f>Tabla1[[#This Row],[VLR
MANTENIMIENTO]]</f>
        <v>200000</v>
      </c>
      <c r="X21" s="8"/>
      <c r="Y21" s="8"/>
      <c r="Z21" s="8"/>
      <c r="AA21" s="9">
        <f>Tabla1[[#This Row],[VLR
MANTENIMIENTO]]</f>
        <v>200000</v>
      </c>
      <c r="AB21" s="4"/>
      <c r="AC21" s="4"/>
      <c r="AD21" s="4" t="s">
        <v>41</v>
      </c>
      <c r="AE21" s="4"/>
      <c r="AF21" s="4"/>
      <c r="AG21" s="4"/>
      <c r="AH21" s="41"/>
      <c r="AI21" s="41"/>
      <c r="AJ21" s="41"/>
    </row>
    <row r="22" spans="1:38" s="25" customFormat="1" ht="12" x14ac:dyDescent="0.2">
      <c r="A22" s="1">
        <v>21</v>
      </c>
      <c r="B22" s="2" t="s">
        <v>60</v>
      </c>
      <c r="C22" s="2" t="s">
        <v>62</v>
      </c>
      <c r="D22" s="10" t="s">
        <v>61</v>
      </c>
      <c r="E22" s="4" t="s">
        <v>31</v>
      </c>
      <c r="F22" s="4" t="s">
        <v>9</v>
      </c>
      <c r="G22" s="5" t="s">
        <v>63</v>
      </c>
      <c r="H22" s="4" t="s">
        <v>202</v>
      </c>
      <c r="I22" s="4" t="s">
        <v>100</v>
      </c>
      <c r="J22" s="6" t="s">
        <v>41</v>
      </c>
      <c r="K22" s="4" t="s">
        <v>9</v>
      </c>
      <c r="L22" s="4" t="s">
        <v>102</v>
      </c>
      <c r="M22" s="4" t="s">
        <v>100</v>
      </c>
      <c r="N22" s="7"/>
      <c r="O22" s="7">
        <f>Tabla1[[#This Row],[VALOR 
ANUAL]]/3</f>
        <v>0</v>
      </c>
      <c r="P22" s="8">
        <f>Tabla1[[#This Row],[VLR
MANTENIMIENTO]]</f>
        <v>0</v>
      </c>
      <c r="Q22" s="8"/>
      <c r="R22" s="8"/>
      <c r="S22" s="8"/>
      <c r="T22" s="8">
        <f>Tabla1[[#This Row],[VLR
MANTENIMIENTO]]</f>
        <v>0</v>
      </c>
      <c r="U22" s="8"/>
      <c r="V22" s="8"/>
      <c r="W22" s="8"/>
      <c r="X22" s="8">
        <f>Tabla1[[#This Row],[VLR
MANTENIMIENTO]]</f>
        <v>0</v>
      </c>
      <c r="Y22" s="8"/>
      <c r="Z22" s="8"/>
      <c r="AA22" s="8"/>
      <c r="AB22" s="7"/>
      <c r="AC22" s="7"/>
      <c r="AD22" s="4" t="s">
        <v>41</v>
      </c>
      <c r="AE22" s="4"/>
      <c r="AF22" s="4"/>
      <c r="AG22" s="4"/>
      <c r="AH22" s="41"/>
      <c r="AI22" s="41"/>
      <c r="AJ22" s="41"/>
    </row>
    <row r="23" spans="1:38" s="25" customFormat="1" ht="22.5" x14ac:dyDescent="0.2">
      <c r="A23" s="1">
        <v>22</v>
      </c>
      <c r="B23" s="2" t="s">
        <v>37</v>
      </c>
      <c r="C23" s="18" t="s">
        <v>92</v>
      </c>
      <c r="D23" s="19" t="s">
        <v>93</v>
      </c>
      <c r="E23" s="4" t="s">
        <v>12</v>
      </c>
      <c r="F23" s="4" t="s">
        <v>100</v>
      </c>
      <c r="G23" s="5" t="s">
        <v>113</v>
      </c>
      <c r="H23" s="13" t="s">
        <v>36</v>
      </c>
      <c r="I23" s="4" t="s">
        <v>100</v>
      </c>
      <c r="J23" s="6" t="s">
        <v>41</v>
      </c>
      <c r="K23" s="4" t="s">
        <v>9</v>
      </c>
      <c r="L23" s="4" t="s">
        <v>103</v>
      </c>
      <c r="M23" s="4" t="s">
        <v>100</v>
      </c>
      <c r="N23" s="7">
        <v>600000</v>
      </c>
      <c r="O23" s="7">
        <f>Tabla1[[#This Row],[VALOR 
ANUAL]]/3</f>
        <v>200000</v>
      </c>
      <c r="P23" s="8">
        <f>Tabla1[[#This Row],[VLR
MANTENIMIENTO]]</f>
        <v>200000</v>
      </c>
      <c r="Q23" s="8"/>
      <c r="R23" s="8"/>
      <c r="S23" s="8"/>
      <c r="T23" s="8">
        <f>Tabla1[[#This Row],[VLR
MANTENIMIENTO]]</f>
        <v>200000</v>
      </c>
      <c r="U23" s="8"/>
      <c r="V23" s="8"/>
      <c r="W23" s="8"/>
      <c r="X23" s="8">
        <f>Tabla1[[#This Row],[VLR
MANTENIMIENTO]]</f>
        <v>200000</v>
      </c>
      <c r="Y23" s="8"/>
      <c r="Z23" s="8"/>
      <c r="AA23" s="8"/>
      <c r="AB23" s="4"/>
      <c r="AC23" s="4"/>
      <c r="AD23" s="4" t="s">
        <v>41</v>
      </c>
      <c r="AE23" s="4"/>
      <c r="AF23" s="4"/>
      <c r="AG23" s="4"/>
      <c r="AH23" s="41"/>
      <c r="AI23" s="41"/>
      <c r="AJ23" s="41"/>
    </row>
    <row r="24" spans="1:38" s="25" customFormat="1" ht="22.5" x14ac:dyDescent="0.2">
      <c r="A24" s="1">
        <v>23</v>
      </c>
      <c r="B24" s="14" t="s">
        <v>32</v>
      </c>
      <c r="C24" s="14" t="s">
        <v>137</v>
      </c>
      <c r="D24" s="15" t="s">
        <v>138</v>
      </c>
      <c r="E24" s="13" t="s">
        <v>127</v>
      </c>
      <c r="F24" s="13" t="s">
        <v>9</v>
      </c>
      <c r="G24" s="16" t="s">
        <v>64</v>
      </c>
      <c r="H24" s="13" t="s">
        <v>10</v>
      </c>
      <c r="I24" s="13" t="s">
        <v>9</v>
      </c>
      <c r="J24" s="6" t="s">
        <v>41</v>
      </c>
      <c r="K24" s="4" t="s">
        <v>9</v>
      </c>
      <c r="L24" s="4" t="s">
        <v>103</v>
      </c>
      <c r="M24" s="4"/>
      <c r="N24" s="7">
        <v>0</v>
      </c>
      <c r="O24" s="7">
        <f>Tabla1[[#This Row],[VALOR 
ANUAL]]/3</f>
        <v>0</v>
      </c>
      <c r="P24" s="8"/>
      <c r="Q24" s="8">
        <f>Tabla1[[#This Row],[VLR
MANTENIMIENTO]]</f>
        <v>0</v>
      </c>
      <c r="R24" s="8"/>
      <c r="S24" s="8"/>
      <c r="T24" s="8"/>
      <c r="U24" s="8">
        <f>Tabla1[[#This Row],[VLR
MANTENIMIENTO]]</f>
        <v>0</v>
      </c>
      <c r="V24" s="8"/>
      <c r="W24" s="8"/>
      <c r="X24" s="8"/>
      <c r="Y24" s="8">
        <f>Tabla1[[#This Row],[VLR
MANTENIMIENTO]]</f>
        <v>0</v>
      </c>
      <c r="Z24" s="8"/>
      <c r="AA24" s="8"/>
      <c r="AB24" s="4"/>
      <c r="AC24" s="4"/>
      <c r="AD24" s="4" t="s">
        <v>41</v>
      </c>
      <c r="AE24" s="4"/>
      <c r="AF24" s="4"/>
      <c r="AG24" s="4"/>
      <c r="AH24" s="41"/>
      <c r="AI24" s="41"/>
      <c r="AJ24" s="41"/>
    </row>
    <row r="25" spans="1:38" s="25" customFormat="1" ht="12" x14ac:dyDescent="0.2">
      <c r="A25" s="1">
        <v>24</v>
      </c>
      <c r="B25" s="14" t="s">
        <v>19</v>
      </c>
      <c r="C25" s="14" t="s">
        <v>11</v>
      </c>
      <c r="D25" s="15" t="s">
        <v>126</v>
      </c>
      <c r="E25" s="13" t="s">
        <v>12</v>
      </c>
      <c r="F25" s="13" t="s">
        <v>9</v>
      </c>
      <c r="G25" s="16" t="s">
        <v>65</v>
      </c>
      <c r="H25" s="13" t="s">
        <v>10</v>
      </c>
      <c r="I25" s="13" t="s">
        <v>9</v>
      </c>
      <c r="J25" s="6" t="s">
        <v>41</v>
      </c>
      <c r="K25" s="4" t="s">
        <v>9</v>
      </c>
      <c r="L25" s="4" t="s">
        <v>103</v>
      </c>
      <c r="M25" s="4"/>
      <c r="N25" s="7">
        <v>0</v>
      </c>
      <c r="O25" s="7">
        <f>Tabla1[[#This Row],[VALOR 
ANUAL]]/3</f>
        <v>0</v>
      </c>
      <c r="P25" s="8"/>
      <c r="Q25" s="8"/>
      <c r="R25" s="8"/>
      <c r="S25" s="9">
        <f>Tabla1[[#This Row],[VLR
MANTENIMIENTO]]</f>
        <v>0</v>
      </c>
      <c r="T25" s="8"/>
      <c r="U25" s="8"/>
      <c r="V25" s="8"/>
      <c r="W25" s="9">
        <f>Tabla1[[#This Row],[VLR
MANTENIMIENTO]]</f>
        <v>0</v>
      </c>
      <c r="X25" s="8"/>
      <c r="Y25" s="8"/>
      <c r="Z25" s="8"/>
      <c r="AA25" s="9">
        <f>Tabla1[[#This Row],[VLR
MANTENIMIENTO]]</f>
        <v>0</v>
      </c>
      <c r="AB25" s="4"/>
      <c r="AC25" s="4"/>
      <c r="AD25" s="4" t="s">
        <v>41</v>
      </c>
      <c r="AE25" s="4"/>
      <c r="AF25" s="4"/>
      <c r="AG25" s="4"/>
      <c r="AH25" s="41"/>
      <c r="AI25" s="41"/>
      <c r="AJ25" s="41"/>
    </row>
    <row r="26" spans="1:38" s="25" customFormat="1" ht="12" x14ac:dyDescent="0.2">
      <c r="A26" s="1">
        <v>25</v>
      </c>
      <c r="B26" s="14" t="s">
        <v>66</v>
      </c>
      <c r="C26" s="14" t="s">
        <v>67</v>
      </c>
      <c r="D26" s="15" t="s">
        <v>68</v>
      </c>
      <c r="E26" s="13" t="s">
        <v>131</v>
      </c>
      <c r="F26" s="13" t="s">
        <v>9</v>
      </c>
      <c r="G26" s="16" t="s">
        <v>65</v>
      </c>
      <c r="H26" s="13" t="s">
        <v>10</v>
      </c>
      <c r="I26" s="13" t="s">
        <v>9</v>
      </c>
      <c r="J26" s="6" t="s">
        <v>41</v>
      </c>
      <c r="K26" s="4" t="s">
        <v>9</v>
      </c>
      <c r="L26" s="4" t="s">
        <v>103</v>
      </c>
      <c r="M26" s="4"/>
      <c r="N26" s="7">
        <v>0</v>
      </c>
      <c r="O26" s="7">
        <f>Tabla1[[#This Row],[VALOR 
ANUAL]]/3</f>
        <v>0</v>
      </c>
      <c r="P26" s="8"/>
      <c r="Q26" s="8"/>
      <c r="R26" s="8"/>
      <c r="S26" s="9">
        <f>Tabla1[[#This Row],[VLR
MANTENIMIENTO]]</f>
        <v>0</v>
      </c>
      <c r="T26" s="8"/>
      <c r="U26" s="8"/>
      <c r="V26" s="8"/>
      <c r="W26" s="9">
        <f>Tabla1[[#This Row],[VLR
MANTENIMIENTO]]</f>
        <v>0</v>
      </c>
      <c r="X26" s="8"/>
      <c r="Y26" s="8"/>
      <c r="Z26" s="8"/>
      <c r="AA26" s="9">
        <f>Tabla1[[#This Row],[VLR
MANTENIMIENTO]]</f>
        <v>0</v>
      </c>
      <c r="AB26" s="4"/>
      <c r="AC26" s="4"/>
      <c r="AD26" s="4" t="s">
        <v>41</v>
      </c>
      <c r="AE26" s="4"/>
      <c r="AF26" s="4"/>
      <c r="AG26" s="4"/>
      <c r="AH26" s="41"/>
      <c r="AI26" s="41"/>
      <c r="AJ26" s="41"/>
    </row>
    <row r="27" spans="1:38" s="25" customFormat="1" ht="22.5" x14ac:dyDescent="0.2">
      <c r="A27" s="1">
        <v>26</v>
      </c>
      <c r="B27" s="14" t="s">
        <v>32</v>
      </c>
      <c r="C27" s="14" t="s">
        <v>178</v>
      </c>
      <c r="D27" s="15" t="s">
        <v>41</v>
      </c>
      <c r="E27" s="13" t="s">
        <v>128</v>
      </c>
      <c r="F27" s="13" t="s">
        <v>9</v>
      </c>
      <c r="G27" s="16" t="s">
        <v>69</v>
      </c>
      <c r="H27" s="13" t="s">
        <v>10</v>
      </c>
      <c r="I27" s="4" t="s">
        <v>100</v>
      </c>
      <c r="J27" s="6" t="s">
        <v>41</v>
      </c>
      <c r="K27" s="4" t="s">
        <v>9</v>
      </c>
      <c r="L27" s="4" t="s">
        <v>103</v>
      </c>
      <c r="M27" s="4"/>
      <c r="N27" s="7">
        <v>200000</v>
      </c>
      <c r="O27" s="7">
        <f>Tabla1[[#This Row],[VALOR 
ANUAL]]/3</f>
        <v>66666.666666666672</v>
      </c>
      <c r="P27" s="8"/>
      <c r="Q27" s="8"/>
      <c r="R27" s="8"/>
      <c r="S27" s="9">
        <f>Tabla1[[#This Row],[VLR
MANTENIMIENTO]]</f>
        <v>66666.666666666672</v>
      </c>
      <c r="T27" s="8"/>
      <c r="U27" s="8"/>
      <c r="V27" s="8"/>
      <c r="W27" s="9">
        <f>Tabla1[[#This Row],[VLR
MANTENIMIENTO]]</f>
        <v>66666.666666666672</v>
      </c>
      <c r="X27" s="8"/>
      <c r="Y27" s="8"/>
      <c r="Z27" s="8"/>
      <c r="AA27" s="9">
        <f>Tabla1[[#This Row],[VLR
MANTENIMIENTO]]</f>
        <v>66666.666666666672</v>
      </c>
      <c r="AB27" s="4"/>
      <c r="AC27" s="4"/>
      <c r="AD27" s="4" t="s">
        <v>41</v>
      </c>
      <c r="AE27" s="4"/>
      <c r="AF27" s="4"/>
      <c r="AG27" s="4"/>
      <c r="AH27" s="41"/>
      <c r="AI27" s="41"/>
      <c r="AJ27" s="41"/>
    </row>
    <row r="28" spans="1:38" s="25" customFormat="1" ht="12" x14ac:dyDescent="0.2">
      <c r="A28" s="1">
        <v>27</v>
      </c>
      <c r="B28" s="14" t="s">
        <v>37</v>
      </c>
      <c r="C28" s="14" t="s">
        <v>70</v>
      </c>
      <c r="D28" s="15">
        <v>1601130080</v>
      </c>
      <c r="E28" s="13" t="s">
        <v>17</v>
      </c>
      <c r="F28" s="13" t="s">
        <v>9</v>
      </c>
      <c r="G28" s="16" t="s">
        <v>71</v>
      </c>
      <c r="H28" s="13" t="s">
        <v>174</v>
      </c>
      <c r="I28" s="4" t="s">
        <v>100</v>
      </c>
      <c r="J28" s="6">
        <v>42491</v>
      </c>
      <c r="K28" s="4" t="s">
        <v>9</v>
      </c>
      <c r="L28" s="4" t="s">
        <v>103</v>
      </c>
      <c r="M28" s="4"/>
      <c r="N28" s="11">
        <v>0</v>
      </c>
      <c r="O28" s="7">
        <f>Tabla1[[#This Row],[VALOR 
ANUAL]]/3</f>
        <v>0</v>
      </c>
      <c r="P28" s="8"/>
      <c r="Q28" s="8"/>
      <c r="R28" s="8"/>
      <c r="S28" s="9">
        <f>Tabla1[[#This Row],[VLR
MANTENIMIENTO]]</f>
        <v>0</v>
      </c>
      <c r="T28" s="8"/>
      <c r="U28" s="8"/>
      <c r="V28" s="8"/>
      <c r="W28" s="9">
        <f>Tabla1[[#This Row],[VLR
MANTENIMIENTO]]</f>
        <v>0</v>
      </c>
      <c r="X28" s="8"/>
      <c r="Y28" s="8"/>
      <c r="Z28" s="8"/>
      <c r="AA28" s="9">
        <f>Tabla1[[#This Row],[VLR
MANTENIMIENTO]]</f>
        <v>0</v>
      </c>
      <c r="AB28" s="4"/>
      <c r="AC28" s="4"/>
      <c r="AD28" s="4" t="s">
        <v>41</v>
      </c>
      <c r="AE28" s="4"/>
      <c r="AF28" s="4"/>
      <c r="AG28" s="4"/>
      <c r="AH28" s="41"/>
      <c r="AI28" s="41"/>
      <c r="AJ28" s="41"/>
    </row>
    <row r="29" spans="1:38" s="25" customFormat="1" ht="12" x14ac:dyDescent="0.2">
      <c r="A29" s="1">
        <v>28</v>
      </c>
      <c r="B29" s="14" t="s">
        <v>19</v>
      </c>
      <c r="C29" s="15" t="s">
        <v>175</v>
      </c>
      <c r="D29" s="15" t="s">
        <v>177</v>
      </c>
      <c r="E29" s="13" t="s">
        <v>176</v>
      </c>
      <c r="F29" s="13" t="s">
        <v>191</v>
      </c>
      <c r="G29" s="16" t="s">
        <v>78</v>
      </c>
      <c r="H29" s="13" t="s">
        <v>10</v>
      </c>
      <c r="I29" s="13" t="s">
        <v>100</v>
      </c>
      <c r="J29" s="6">
        <v>43670</v>
      </c>
      <c r="K29" s="4" t="s">
        <v>9</v>
      </c>
      <c r="L29" s="4" t="s">
        <v>103</v>
      </c>
      <c r="M29" s="4"/>
      <c r="N29" s="7">
        <v>2500000</v>
      </c>
      <c r="O29" s="7">
        <f>Tabla1[[#This Row],[VALOR 
ANUAL]]/3</f>
        <v>833333.33333333337</v>
      </c>
      <c r="P29" s="8"/>
      <c r="Q29" s="8"/>
      <c r="R29" s="8">
        <f>Tabla1[[#This Row],[VLR
MANTENIMIENTO]]</f>
        <v>833333.33333333337</v>
      </c>
      <c r="S29" s="9"/>
      <c r="T29" s="8"/>
      <c r="U29" s="8"/>
      <c r="V29" s="8">
        <f>Tabla1[[#This Row],[VLR
MANTENIMIENTO]]</f>
        <v>833333.33333333337</v>
      </c>
      <c r="W29" s="9"/>
      <c r="X29" s="8"/>
      <c r="Y29" s="8"/>
      <c r="Z29" s="8">
        <f>Tabla1[[#This Row],[VLR
MANTENIMIENTO]]</f>
        <v>833333.33333333337</v>
      </c>
      <c r="AA29" s="9"/>
      <c r="AB29" s="4"/>
      <c r="AC29" s="40">
        <v>44686</v>
      </c>
      <c r="AD29" s="4" t="s">
        <v>185</v>
      </c>
      <c r="AE29" s="4" t="s">
        <v>186</v>
      </c>
      <c r="AF29" s="40">
        <v>44686</v>
      </c>
      <c r="AG29" s="4"/>
      <c r="AH29" s="4" t="s">
        <v>197</v>
      </c>
      <c r="AI29" s="41">
        <v>32</v>
      </c>
      <c r="AJ29" s="4" t="s">
        <v>198</v>
      </c>
    </row>
    <row r="30" spans="1:38" s="25" customFormat="1" ht="12" x14ac:dyDescent="0.2">
      <c r="A30" s="1">
        <v>29</v>
      </c>
      <c r="B30" s="2" t="s">
        <v>72</v>
      </c>
      <c r="C30" s="2" t="s">
        <v>73</v>
      </c>
      <c r="D30" s="10" t="s">
        <v>74</v>
      </c>
      <c r="E30" s="4" t="s">
        <v>75</v>
      </c>
      <c r="F30" s="4" t="s">
        <v>9</v>
      </c>
      <c r="G30" s="5" t="s">
        <v>77</v>
      </c>
      <c r="H30" s="4" t="s">
        <v>174</v>
      </c>
      <c r="I30" s="4" t="s">
        <v>100</v>
      </c>
      <c r="J30" s="6" t="s">
        <v>41</v>
      </c>
      <c r="K30" s="4" t="s">
        <v>9</v>
      </c>
      <c r="L30" s="4" t="s">
        <v>102</v>
      </c>
      <c r="M30" s="4"/>
      <c r="N30" s="7">
        <v>700000</v>
      </c>
      <c r="O30" s="7">
        <f>Tabla1[[#This Row],[VALOR 
ANUAL]]/3</f>
        <v>233333.33333333334</v>
      </c>
      <c r="P30" s="8"/>
      <c r="Q30" s="8"/>
      <c r="R30" s="8">
        <f>Tabla1[[#This Row],[VLR
MANTENIMIENTO]]</f>
        <v>233333.33333333334</v>
      </c>
      <c r="S30" s="9"/>
      <c r="T30" s="8"/>
      <c r="U30" s="8"/>
      <c r="V30" s="8">
        <f>Tabla1[[#This Row],[VLR
MANTENIMIENTO]]</f>
        <v>233333.33333333334</v>
      </c>
      <c r="W30" s="9"/>
      <c r="X30" s="8"/>
      <c r="Y30" s="8"/>
      <c r="Z30" s="8">
        <f>Tabla1[[#This Row],[VLR
MANTENIMIENTO]]</f>
        <v>233333.33333333334</v>
      </c>
      <c r="AA30" s="9"/>
      <c r="AB30" s="4"/>
      <c r="AC30" s="4" t="s">
        <v>184</v>
      </c>
      <c r="AD30" s="4" t="s">
        <v>185</v>
      </c>
      <c r="AE30" s="4" t="s">
        <v>186</v>
      </c>
      <c r="AF30" s="40">
        <v>40652</v>
      </c>
      <c r="AG30" s="4"/>
      <c r="AH30" s="4" t="s">
        <v>206</v>
      </c>
      <c r="AI30" s="41">
        <v>20</v>
      </c>
      <c r="AJ30" s="4" t="s">
        <v>194</v>
      </c>
    </row>
    <row r="31" spans="1:38" s="25" customFormat="1" ht="12" x14ac:dyDescent="0.2">
      <c r="A31" s="1">
        <v>30</v>
      </c>
      <c r="B31" s="2" t="s">
        <v>19</v>
      </c>
      <c r="C31" s="2" t="s">
        <v>76</v>
      </c>
      <c r="D31" s="3">
        <v>201904200032</v>
      </c>
      <c r="E31" s="4" t="s">
        <v>8</v>
      </c>
      <c r="F31" s="4" t="s">
        <v>191</v>
      </c>
      <c r="G31" s="5" t="s">
        <v>77</v>
      </c>
      <c r="H31" s="4" t="s">
        <v>10</v>
      </c>
      <c r="I31" s="4" t="s">
        <v>100</v>
      </c>
      <c r="J31" s="6">
        <v>43670</v>
      </c>
      <c r="K31" s="4" t="s">
        <v>9</v>
      </c>
      <c r="L31" s="4" t="s">
        <v>102</v>
      </c>
      <c r="M31" s="4"/>
      <c r="N31" s="7">
        <v>1500000</v>
      </c>
      <c r="O31" s="7">
        <f>Tabla1[[#This Row],[VALOR 
ANUAL]]/3</f>
        <v>500000</v>
      </c>
      <c r="P31" s="8"/>
      <c r="Q31" s="8"/>
      <c r="R31" s="8">
        <v>500000</v>
      </c>
      <c r="S31" s="9"/>
      <c r="T31" s="8"/>
      <c r="U31" s="8"/>
      <c r="V31" s="8">
        <v>500000</v>
      </c>
      <c r="W31" s="9"/>
      <c r="X31" s="8"/>
      <c r="Y31" s="8"/>
      <c r="Z31" s="8">
        <v>500000</v>
      </c>
      <c r="AA31" s="9"/>
      <c r="AB31" s="4"/>
      <c r="AC31" s="4"/>
      <c r="AD31" s="4" t="s">
        <v>185</v>
      </c>
      <c r="AE31" s="4" t="s">
        <v>186</v>
      </c>
      <c r="AF31" s="40">
        <v>43670</v>
      </c>
      <c r="AG31" s="4"/>
      <c r="AH31" s="4" t="s">
        <v>199</v>
      </c>
      <c r="AI31" s="41">
        <v>32</v>
      </c>
      <c r="AJ31" s="4" t="s">
        <v>194</v>
      </c>
    </row>
    <row r="32" spans="1:38" s="25" customFormat="1" ht="22.5" x14ac:dyDescent="0.2">
      <c r="A32" s="1">
        <v>31</v>
      </c>
      <c r="B32" s="2" t="s">
        <v>32</v>
      </c>
      <c r="C32" s="2" t="s">
        <v>164</v>
      </c>
      <c r="D32" s="10" t="s">
        <v>165</v>
      </c>
      <c r="E32" s="4" t="s">
        <v>12</v>
      </c>
      <c r="F32" s="4" t="s">
        <v>9</v>
      </c>
      <c r="G32" s="5" t="s">
        <v>123</v>
      </c>
      <c r="H32" s="4" t="s">
        <v>10</v>
      </c>
      <c r="I32" s="4" t="s">
        <v>100</v>
      </c>
      <c r="J32" s="6" t="s">
        <v>41</v>
      </c>
      <c r="K32" s="4" t="s">
        <v>100</v>
      </c>
      <c r="L32" s="4" t="s">
        <v>102</v>
      </c>
      <c r="M32" s="4"/>
      <c r="N32" s="7">
        <v>0</v>
      </c>
      <c r="O32" s="7">
        <f>Tabla1[[#This Row],[VALOR 
ANUAL]]/3</f>
        <v>0</v>
      </c>
      <c r="P32" s="8"/>
      <c r="Q32" s="8"/>
      <c r="R32" s="8">
        <f>Tabla1[[#This Row],[VLR
MANTENIMIENTO]]</f>
        <v>0</v>
      </c>
      <c r="S32" s="9"/>
      <c r="T32" s="8"/>
      <c r="U32" s="8"/>
      <c r="V32" s="8">
        <f>Tabla1[[#This Row],[VLR
MANTENIMIENTO]]</f>
        <v>0</v>
      </c>
      <c r="W32" s="9"/>
      <c r="X32" s="8"/>
      <c r="Y32" s="8"/>
      <c r="Z32" s="8">
        <f>Tabla1[[#This Row],[VLR
MANTENIMIENTO]]</f>
        <v>0</v>
      </c>
      <c r="AA32" s="9"/>
      <c r="AB32" s="4"/>
      <c r="AC32" s="4"/>
      <c r="AD32" s="4" t="s">
        <v>41</v>
      </c>
      <c r="AE32" s="4"/>
      <c r="AF32" s="4"/>
      <c r="AG32" s="4"/>
      <c r="AH32" s="41"/>
      <c r="AI32" s="41"/>
      <c r="AJ32" s="41"/>
    </row>
    <row r="33" spans="1:36" s="25" customFormat="1" ht="22.5" x14ac:dyDescent="0.2">
      <c r="A33" s="1">
        <v>32</v>
      </c>
      <c r="B33" s="2" t="s">
        <v>32</v>
      </c>
      <c r="C33" s="2" t="s">
        <v>164</v>
      </c>
      <c r="D33" s="10" t="s">
        <v>166</v>
      </c>
      <c r="E33" s="4" t="s">
        <v>12</v>
      </c>
      <c r="F33" s="4" t="s">
        <v>9</v>
      </c>
      <c r="G33" s="5" t="s">
        <v>123</v>
      </c>
      <c r="H33" s="4" t="s">
        <v>10</v>
      </c>
      <c r="I33" s="4" t="s">
        <v>100</v>
      </c>
      <c r="J33" s="6" t="s">
        <v>41</v>
      </c>
      <c r="K33" s="4" t="s">
        <v>100</v>
      </c>
      <c r="L33" s="4" t="s">
        <v>102</v>
      </c>
      <c r="M33" s="4"/>
      <c r="N33" s="7">
        <v>0</v>
      </c>
      <c r="O33" s="7">
        <f>Tabla1[[#This Row],[VALOR 
ANUAL]]/3</f>
        <v>0</v>
      </c>
      <c r="P33" s="8"/>
      <c r="Q33" s="8"/>
      <c r="R33" s="8">
        <f>Tabla1[[#This Row],[VLR
MANTENIMIENTO]]</f>
        <v>0</v>
      </c>
      <c r="S33" s="9"/>
      <c r="T33" s="8"/>
      <c r="U33" s="8"/>
      <c r="V33" s="8">
        <f>Tabla1[[#This Row],[VLR
MANTENIMIENTO]]</f>
        <v>0</v>
      </c>
      <c r="W33" s="9"/>
      <c r="X33" s="8"/>
      <c r="Y33" s="8"/>
      <c r="Z33" s="8">
        <f>Tabla1[[#This Row],[VLR
MANTENIMIENTO]]</f>
        <v>0</v>
      </c>
      <c r="AA33" s="9"/>
      <c r="AB33" s="4"/>
      <c r="AC33" s="4"/>
      <c r="AD33" s="4" t="s">
        <v>41</v>
      </c>
      <c r="AE33" s="4"/>
      <c r="AF33" s="4"/>
      <c r="AG33" s="4"/>
      <c r="AH33" s="41"/>
      <c r="AI33" s="41"/>
      <c r="AJ33" s="41"/>
    </row>
    <row r="34" spans="1:36" s="25" customFormat="1" ht="12" x14ac:dyDescent="0.2">
      <c r="A34" s="1">
        <v>33</v>
      </c>
      <c r="B34" s="2" t="s">
        <v>19</v>
      </c>
      <c r="C34" s="2" t="s">
        <v>11</v>
      </c>
      <c r="D34" s="3">
        <v>900011808290557</v>
      </c>
      <c r="E34" s="4" t="s">
        <v>27</v>
      </c>
      <c r="F34" s="4" t="s">
        <v>9</v>
      </c>
      <c r="G34" s="5" t="s">
        <v>79</v>
      </c>
      <c r="H34" s="4" t="s">
        <v>10</v>
      </c>
      <c r="I34" s="4" t="s">
        <v>100</v>
      </c>
      <c r="J34" s="6" t="s">
        <v>41</v>
      </c>
      <c r="K34" s="4" t="s">
        <v>9</v>
      </c>
      <c r="L34" s="4" t="s">
        <v>103</v>
      </c>
      <c r="M34" s="4"/>
      <c r="N34" s="7">
        <v>200000</v>
      </c>
      <c r="O34" s="7">
        <f>Tabla1[[#This Row],[VALOR 
ANUAL]]/3</f>
        <v>66666.666666666672</v>
      </c>
      <c r="P34" s="8"/>
      <c r="Q34" s="8">
        <f>Tabla1[[#This Row],[VLR
MANTENIMIENTO]]</f>
        <v>66666.666666666672</v>
      </c>
      <c r="R34" s="8"/>
      <c r="S34" s="9"/>
      <c r="T34" s="8"/>
      <c r="U34" s="8">
        <f>Tabla1[[#This Row],[VLR
MANTENIMIENTO]]</f>
        <v>66666.666666666672</v>
      </c>
      <c r="V34" s="8"/>
      <c r="W34" s="9"/>
      <c r="X34" s="8"/>
      <c r="Y34" s="8">
        <f>Tabla1[[#This Row],[VLR
MANTENIMIENTO]]</f>
        <v>66666.666666666672</v>
      </c>
      <c r="Z34" s="8"/>
      <c r="AA34" s="9"/>
      <c r="AB34" s="4"/>
      <c r="AC34" s="4"/>
      <c r="AD34" s="4" t="s">
        <v>41</v>
      </c>
      <c r="AE34" s="4"/>
      <c r="AF34" s="4"/>
      <c r="AG34" s="4"/>
      <c r="AH34" s="41"/>
      <c r="AI34" s="41"/>
      <c r="AJ34" s="41"/>
    </row>
    <row r="35" spans="1:36" s="25" customFormat="1" ht="12" x14ac:dyDescent="0.2">
      <c r="A35" s="1">
        <v>34</v>
      </c>
      <c r="B35" s="2" t="s">
        <v>80</v>
      </c>
      <c r="C35" s="2" t="s">
        <v>41</v>
      </c>
      <c r="D35" s="10" t="s">
        <v>81</v>
      </c>
      <c r="E35" s="4" t="s">
        <v>27</v>
      </c>
      <c r="F35" s="4" t="s">
        <v>9</v>
      </c>
      <c r="G35" s="5" t="s">
        <v>79</v>
      </c>
      <c r="H35" s="4" t="s">
        <v>10</v>
      </c>
      <c r="I35" s="4" t="s">
        <v>100</v>
      </c>
      <c r="J35" s="6" t="s">
        <v>41</v>
      </c>
      <c r="K35" s="4" t="s">
        <v>9</v>
      </c>
      <c r="L35" s="4" t="s">
        <v>103</v>
      </c>
      <c r="M35" s="4"/>
      <c r="N35" s="11">
        <v>200000</v>
      </c>
      <c r="O35" s="7">
        <f>Tabla1[[#This Row],[VALOR 
ANUAL]]/3</f>
        <v>66666.666666666672</v>
      </c>
      <c r="P35" s="8"/>
      <c r="Q35" s="8"/>
      <c r="R35" s="8">
        <f>Tabla1[[#This Row],[VLR
MANTENIMIENTO]]</f>
        <v>66666.666666666672</v>
      </c>
      <c r="S35" s="9"/>
      <c r="T35" s="8"/>
      <c r="U35" s="8"/>
      <c r="V35" s="8">
        <f>Tabla1[[#This Row],[VLR
MANTENIMIENTO]]</f>
        <v>66666.666666666672</v>
      </c>
      <c r="W35" s="9"/>
      <c r="X35" s="8"/>
      <c r="Y35" s="8"/>
      <c r="Z35" s="8">
        <f>Tabla1[[#This Row],[VLR
MANTENIMIENTO]]</f>
        <v>66666.666666666672</v>
      </c>
      <c r="AA35" s="9"/>
      <c r="AB35" s="4"/>
      <c r="AC35" s="4"/>
      <c r="AD35" s="4" t="s">
        <v>41</v>
      </c>
      <c r="AE35" s="4"/>
      <c r="AF35" s="4"/>
      <c r="AG35" s="4"/>
      <c r="AH35" s="41"/>
      <c r="AI35" s="41"/>
      <c r="AJ35" s="41"/>
    </row>
    <row r="36" spans="1:36" s="25" customFormat="1" ht="12" x14ac:dyDescent="0.2">
      <c r="A36" s="1">
        <v>35</v>
      </c>
      <c r="B36" s="2" t="s">
        <v>37</v>
      </c>
      <c r="C36" s="2" t="s">
        <v>83</v>
      </c>
      <c r="D36" s="3">
        <v>181215080045</v>
      </c>
      <c r="E36" s="4" t="s">
        <v>17</v>
      </c>
      <c r="F36" s="4" t="s">
        <v>9</v>
      </c>
      <c r="G36" s="5" t="s">
        <v>82</v>
      </c>
      <c r="H36" s="4" t="s">
        <v>10</v>
      </c>
      <c r="I36" s="4" t="s">
        <v>100</v>
      </c>
      <c r="J36" s="6" t="s">
        <v>41</v>
      </c>
      <c r="K36" s="4" t="s">
        <v>9</v>
      </c>
      <c r="L36" s="4" t="s">
        <v>103</v>
      </c>
      <c r="M36" s="4"/>
      <c r="N36" s="11">
        <v>250000</v>
      </c>
      <c r="O36" s="7">
        <f>Tabla1[[#This Row],[VALOR 
ANUAL]]/3</f>
        <v>83333.333333333328</v>
      </c>
      <c r="P36" s="8"/>
      <c r="Q36" s="8"/>
      <c r="R36" s="8">
        <f>Tabla1[[#This Row],[VLR
MANTENIMIENTO]]</f>
        <v>83333.333333333328</v>
      </c>
      <c r="S36" s="8"/>
      <c r="T36" s="8"/>
      <c r="U36" s="8"/>
      <c r="V36" s="8">
        <f>Tabla1[[#This Row],[VLR
MANTENIMIENTO]]</f>
        <v>83333.333333333328</v>
      </c>
      <c r="W36" s="8"/>
      <c r="X36" s="8"/>
      <c r="Y36" s="8"/>
      <c r="Z36" s="8">
        <f>Tabla1[[#This Row],[VLR
MANTENIMIENTO]]</f>
        <v>83333.333333333328</v>
      </c>
      <c r="AA36" s="8"/>
      <c r="AB36" s="4"/>
      <c r="AC36" s="4"/>
      <c r="AD36" s="4" t="s">
        <v>41</v>
      </c>
      <c r="AE36" s="4"/>
      <c r="AF36" s="4"/>
      <c r="AG36" s="4"/>
      <c r="AH36" s="41"/>
      <c r="AI36" s="41"/>
      <c r="AJ36" s="41"/>
    </row>
    <row r="37" spans="1:36" s="25" customFormat="1" ht="22.5" x14ac:dyDescent="0.2">
      <c r="A37" s="1">
        <v>36</v>
      </c>
      <c r="B37" s="2" t="s">
        <v>19</v>
      </c>
      <c r="C37" s="2" t="s">
        <v>20</v>
      </c>
      <c r="D37" s="10" t="s">
        <v>84</v>
      </c>
      <c r="E37" s="4" t="s">
        <v>22</v>
      </c>
      <c r="F37" s="4" t="s">
        <v>9</v>
      </c>
      <c r="G37" s="5" t="s">
        <v>85</v>
      </c>
      <c r="H37" s="4" t="s">
        <v>183</v>
      </c>
      <c r="I37" s="4" t="s">
        <v>100</v>
      </c>
      <c r="J37" s="6">
        <v>42687</v>
      </c>
      <c r="K37" s="4" t="s">
        <v>9</v>
      </c>
      <c r="L37" s="4" t="s">
        <v>102</v>
      </c>
      <c r="M37" s="4"/>
      <c r="N37" s="7">
        <v>900000</v>
      </c>
      <c r="O37" s="7">
        <f>Tabla1[[#This Row],[VALOR 
ANUAL]]/3</f>
        <v>300000</v>
      </c>
      <c r="P37" s="8"/>
      <c r="Q37" s="8"/>
      <c r="R37" s="8"/>
      <c r="S37" s="8">
        <f>Tabla1[[#This Row],[VLR
MANTENIMIENTO]]</f>
        <v>300000</v>
      </c>
      <c r="T37" s="8"/>
      <c r="U37" s="8"/>
      <c r="V37" s="8"/>
      <c r="W37" s="8">
        <f>Tabla1[[#This Row],[VLR
MANTENIMIENTO]]</f>
        <v>300000</v>
      </c>
      <c r="X37" s="8"/>
      <c r="Y37" s="8"/>
      <c r="Z37" s="8"/>
      <c r="AA37" s="8">
        <f>Tabla1[[#This Row],[VLR
MANTENIMIENTO]]</f>
        <v>300000</v>
      </c>
      <c r="AB37" s="4"/>
      <c r="AC37" s="4"/>
      <c r="AD37" s="4" t="s">
        <v>185</v>
      </c>
      <c r="AE37" s="4" t="s">
        <v>186</v>
      </c>
      <c r="AF37" s="40">
        <v>42687</v>
      </c>
      <c r="AG37" s="4"/>
      <c r="AH37" s="4" t="s">
        <v>190</v>
      </c>
      <c r="AI37" s="41">
        <v>16</v>
      </c>
      <c r="AJ37" s="4" t="s">
        <v>194</v>
      </c>
    </row>
    <row r="38" spans="1:36" s="25" customFormat="1" ht="12" x14ac:dyDescent="0.2">
      <c r="A38" s="1">
        <v>37</v>
      </c>
      <c r="B38" s="2" t="s">
        <v>19</v>
      </c>
      <c r="C38" s="2" t="s">
        <v>87</v>
      </c>
      <c r="D38" s="12" t="s">
        <v>118</v>
      </c>
      <c r="E38" s="4" t="s">
        <v>27</v>
      </c>
      <c r="F38" s="4" t="s">
        <v>9</v>
      </c>
      <c r="G38" s="5" t="s">
        <v>86</v>
      </c>
      <c r="H38" s="4" t="s">
        <v>10</v>
      </c>
      <c r="I38" s="4" t="s">
        <v>100</v>
      </c>
      <c r="J38" s="6" t="s">
        <v>41</v>
      </c>
      <c r="K38" s="4" t="s">
        <v>9</v>
      </c>
      <c r="L38" s="4" t="s">
        <v>102</v>
      </c>
      <c r="M38" s="4"/>
      <c r="N38" s="7">
        <v>200000</v>
      </c>
      <c r="O38" s="7">
        <f>Tabla1[[#This Row],[VALOR 
ANUAL]]/3</f>
        <v>66666.666666666672</v>
      </c>
      <c r="P38" s="8"/>
      <c r="Q38" s="8"/>
      <c r="R38" s="8"/>
      <c r="S38" s="8">
        <f>Tabla1[[#This Row],[VLR
MANTENIMIENTO]]</f>
        <v>66666.666666666672</v>
      </c>
      <c r="T38" s="8"/>
      <c r="U38" s="8"/>
      <c r="V38" s="8"/>
      <c r="W38" s="8">
        <f>Tabla1[[#This Row],[VLR
MANTENIMIENTO]]</f>
        <v>66666.666666666672</v>
      </c>
      <c r="X38" s="8"/>
      <c r="Y38" s="8"/>
      <c r="Z38" s="8"/>
      <c r="AA38" s="8">
        <f>Tabla1[[#This Row],[VLR
MANTENIMIENTO]]</f>
        <v>66666.666666666672</v>
      </c>
      <c r="AB38" s="4"/>
      <c r="AC38" s="4"/>
      <c r="AD38" s="4" t="s">
        <v>41</v>
      </c>
      <c r="AE38" s="4"/>
      <c r="AF38" s="4"/>
      <c r="AG38" s="4"/>
      <c r="AH38" s="41"/>
      <c r="AI38" s="41"/>
      <c r="AJ38" s="41"/>
    </row>
    <row r="39" spans="1:36" s="25" customFormat="1" ht="12" x14ac:dyDescent="0.2">
      <c r="A39" s="1">
        <v>38</v>
      </c>
      <c r="B39" s="2" t="s">
        <v>19</v>
      </c>
      <c r="C39" s="2" t="s">
        <v>87</v>
      </c>
      <c r="D39" s="3">
        <v>900011808290554</v>
      </c>
      <c r="E39" s="4" t="s">
        <v>27</v>
      </c>
      <c r="F39" s="4" t="s">
        <v>9</v>
      </c>
      <c r="G39" s="5" t="s">
        <v>86</v>
      </c>
      <c r="H39" s="4" t="s">
        <v>10</v>
      </c>
      <c r="I39" s="4" t="s">
        <v>100</v>
      </c>
      <c r="J39" s="6" t="s">
        <v>41</v>
      </c>
      <c r="K39" s="4" t="s">
        <v>9</v>
      </c>
      <c r="L39" s="4" t="s">
        <v>102</v>
      </c>
      <c r="M39" s="4"/>
      <c r="N39" s="7">
        <v>200000</v>
      </c>
      <c r="O39" s="7">
        <f>Tabla1[[#This Row],[VALOR 
ANUAL]]/3</f>
        <v>66666.666666666672</v>
      </c>
      <c r="P39" s="8"/>
      <c r="Q39" s="8"/>
      <c r="R39" s="8"/>
      <c r="S39" s="9">
        <f>Tabla1[[#This Row],[VLR
MANTENIMIENTO]]</f>
        <v>66666.666666666672</v>
      </c>
      <c r="T39" s="8"/>
      <c r="U39" s="8"/>
      <c r="V39" s="8"/>
      <c r="W39" s="9">
        <f>Tabla1[[#This Row],[VLR
MANTENIMIENTO]]</f>
        <v>66666.666666666672</v>
      </c>
      <c r="X39" s="8"/>
      <c r="Y39" s="8"/>
      <c r="Z39" s="8"/>
      <c r="AA39" s="9">
        <f>Tabla1[[#This Row],[VLR
MANTENIMIENTO]]</f>
        <v>66666.666666666672</v>
      </c>
      <c r="AB39" s="4"/>
      <c r="AC39" s="4"/>
      <c r="AD39" s="4" t="s">
        <v>41</v>
      </c>
      <c r="AE39" s="4"/>
      <c r="AF39" s="4"/>
      <c r="AG39" s="4"/>
      <c r="AH39" s="41"/>
      <c r="AI39" s="41"/>
      <c r="AJ39" s="41"/>
    </row>
    <row r="40" spans="1:36" s="26" customFormat="1" ht="12" x14ac:dyDescent="0.2">
      <c r="A40" s="1">
        <v>39</v>
      </c>
      <c r="B40" s="2" t="s">
        <v>28</v>
      </c>
      <c r="C40" s="2" t="s">
        <v>29</v>
      </c>
      <c r="D40" s="10" t="s">
        <v>30</v>
      </c>
      <c r="E40" s="4" t="s">
        <v>31</v>
      </c>
      <c r="F40" s="4" t="s">
        <v>9</v>
      </c>
      <c r="G40" s="5" t="s">
        <v>114</v>
      </c>
      <c r="H40" s="4" t="s">
        <v>36</v>
      </c>
      <c r="I40" s="4" t="s">
        <v>100</v>
      </c>
      <c r="J40" s="6" t="s">
        <v>41</v>
      </c>
      <c r="K40" s="4" t="s">
        <v>9</v>
      </c>
      <c r="L40" s="4" t="s">
        <v>102</v>
      </c>
      <c r="M40" s="4" t="s">
        <v>100</v>
      </c>
      <c r="N40" s="7">
        <v>700000</v>
      </c>
      <c r="O40" s="7">
        <f>Tabla1[[#This Row],[VALOR 
ANUAL]]/3</f>
        <v>233333.33333333334</v>
      </c>
      <c r="P40" s="17"/>
      <c r="Q40" s="8"/>
      <c r="R40" s="8">
        <f>Tabla1[[#This Row],[VLR
MANTENIMIENTO]]</f>
        <v>233333.33333333334</v>
      </c>
      <c r="S40" s="8"/>
      <c r="T40" s="17"/>
      <c r="U40" s="8"/>
      <c r="V40" s="8">
        <f>Tabla1[[#This Row],[VLR
MANTENIMIENTO]]</f>
        <v>233333.33333333334</v>
      </c>
      <c r="W40" s="8"/>
      <c r="X40" s="17"/>
      <c r="Y40" s="8"/>
      <c r="Z40" s="8">
        <f>Tabla1[[#This Row],[VLR
MANTENIMIENTO]]</f>
        <v>233333.33333333334</v>
      </c>
      <c r="AA40" s="8"/>
      <c r="AB40" s="4"/>
      <c r="AC40" s="4"/>
      <c r="AD40" s="4" t="s">
        <v>185</v>
      </c>
      <c r="AE40" s="4" t="s">
        <v>186</v>
      </c>
      <c r="AF40" s="4"/>
      <c r="AG40" s="4"/>
      <c r="AH40" s="4" t="s">
        <v>207</v>
      </c>
      <c r="AI40" s="41">
        <v>8</v>
      </c>
      <c r="AJ40" s="4" t="s">
        <v>195</v>
      </c>
    </row>
    <row r="41" spans="1:36" s="26" customFormat="1" ht="12" x14ac:dyDescent="0.2">
      <c r="A41" s="1">
        <v>40</v>
      </c>
      <c r="B41" s="2" t="s">
        <v>88</v>
      </c>
      <c r="C41" s="2" t="s">
        <v>89</v>
      </c>
      <c r="D41" s="10">
        <v>2402</v>
      </c>
      <c r="E41" s="4" t="s">
        <v>75</v>
      </c>
      <c r="F41" s="4" t="s">
        <v>100</v>
      </c>
      <c r="G41" s="5" t="s">
        <v>90</v>
      </c>
      <c r="H41" s="4" t="s">
        <v>183</v>
      </c>
      <c r="I41" s="4" t="s">
        <v>100</v>
      </c>
      <c r="J41" s="6" t="s">
        <v>41</v>
      </c>
      <c r="K41" s="4" t="s">
        <v>9</v>
      </c>
      <c r="L41" s="4" t="s">
        <v>102</v>
      </c>
      <c r="M41" s="4" t="s">
        <v>100</v>
      </c>
      <c r="N41" s="7">
        <v>700000</v>
      </c>
      <c r="O41" s="7">
        <f>Tabla1[[#This Row],[VALOR 
ANUAL]]/3</f>
        <v>233333.33333333334</v>
      </c>
      <c r="P41" s="17"/>
      <c r="Q41" s="8">
        <f>Tabla1[[#This Row],[VLR
MANTENIMIENTO]]</f>
        <v>233333.33333333334</v>
      </c>
      <c r="R41" s="8"/>
      <c r="S41" s="9"/>
      <c r="T41" s="17"/>
      <c r="U41" s="8">
        <f>Tabla1[[#This Row],[VLR
MANTENIMIENTO]]</f>
        <v>233333.33333333334</v>
      </c>
      <c r="V41" s="8"/>
      <c r="W41" s="9"/>
      <c r="X41" s="17"/>
      <c r="Y41" s="8">
        <f>Tabla1[[#This Row],[VLR
MANTENIMIENTO]]</f>
        <v>233333.33333333334</v>
      </c>
      <c r="Z41" s="8"/>
      <c r="AA41" s="9"/>
      <c r="AB41" s="4"/>
      <c r="AC41" s="4"/>
      <c r="AD41" s="4" t="s">
        <v>185</v>
      </c>
      <c r="AE41" s="4" t="s">
        <v>186</v>
      </c>
      <c r="AF41" s="4"/>
      <c r="AG41" s="4"/>
      <c r="AH41" s="4" t="s">
        <v>200</v>
      </c>
      <c r="AI41" s="41">
        <v>12</v>
      </c>
      <c r="AJ41" s="4" t="s">
        <v>195</v>
      </c>
    </row>
    <row r="42" spans="1:36" s="25" customFormat="1" ht="12" x14ac:dyDescent="0.2">
      <c r="A42" s="1">
        <v>41</v>
      </c>
      <c r="B42" s="2" t="s">
        <v>72</v>
      </c>
      <c r="C42" s="10">
        <v>9155</v>
      </c>
      <c r="D42" s="10" t="s">
        <v>91</v>
      </c>
      <c r="E42" s="4" t="s">
        <v>39</v>
      </c>
      <c r="F42" s="4" t="s">
        <v>9</v>
      </c>
      <c r="G42" s="5" t="s">
        <v>90</v>
      </c>
      <c r="H42" s="4" t="s">
        <v>10</v>
      </c>
      <c r="I42" s="4" t="s">
        <v>100</v>
      </c>
      <c r="J42" s="6" t="s">
        <v>41</v>
      </c>
      <c r="K42" s="4" t="s">
        <v>9</v>
      </c>
      <c r="L42" s="4" t="s">
        <v>102</v>
      </c>
      <c r="M42" s="4" t="s">
        <v>100</v>
      </c>
      <c r="N42" s="7">
        <v>1000000</v>
      </c>
      <c r="O42" s="7">
        <f>Tabla1[[#This Row],[VALOR 
ANUAL]]/3</f>
        <v>333333.33333333331</v>
      </c>
      <c r="P42" s="8">
        <f>Tabla1[[#This Row],[VLR
MANTENIMIENTO]]</f>
        <v>333333.33333333331</v>
      </c>
      <c r="Q42" s="8"/>
      <c r="R42" s="8"/>
      <c r="S42" s="9"/>
      <c r="T42" s="8">
        <f>Tabla1[[#This Row],[VLR
MANTENIMIENTO]]</f>
        <v>333333.33333333331</v>
      </c>
      <c r="U42" s="8"/>
      <c r="V42" s="8"/>
      <c r="W42" s="9"/>
      <c r="X42" s="8">
        <f>Tabla1[[#This Row],[VLR
MANTENIMIENTO]]</f>
        <v>333333.33333333331</v>
      </c>
      <c r="Y42" s="8"/>
      <c r="Z42" s="8"/>
      <c r="AA42" s="9"/>
      <c r="AB42" s="4"/>
      <c r="AC42" s="4" t="s">
        <v>184</v>
      </c>
      <c r="AD42" s="4" t="s">
        <v>185</v>
      </c>
      <c r="AE42" s="4" t="s">
        <v>186</v>
      </c>
      <c r="AF42" s="4"/>
      <c r="AG42" s="4"/>
      <c r="AH42" s="4" t="s">
        <v>199</v>
      </c>
      <c r="AI42" s="41">
        <v>32</v>
      </c>
      <c r="AJ42" s="4" t="s">
        <v>194</v>
      </c>
    </row>
    <row r="43" spans="1:36" s="25" customFormat="1" ht="12" x14ac:dyDescent="0.2">
      <c r="A43" s="1">
        <v>42</v>
      </c>
      <c r="B43" s="2" t="s">
        <v>19</v>
      </c>
      <c r="C43" s="2" t="s">
        <v>11</v>
      </c>
      <c r="D43" s="20" t="s">
        <v>117</v>
      </c>
      <c r="E43" s="4" t="s">
        <v>12</v>
      </c>
      <c r="F43" s="4" t="s">
        <v>9</v>
      </c>
      <c r="G43" s="5" t="s">
        <v>122</v>
      </c>
      <c r="H43" s="4" t="s">
        <v>10</v>
      </c>
      <c r="I43" s="4" t="s">
        <v>100</v>
      </c>
      <c r="J43" s="6">
        <v>43564</v>
      </c>
      <c r="K43" s="4" t="s">
        <v>9</v>
      </c>
      <c r="L43" s="4" t="s">
        <v>102</v>
      </c>
      <c r="M43" s="4"/>
      <c r="N43" s="7">
        <v>600000</v>
      </c>
      <c r="O43" s="7">
        <f>Tabla1[[#This Row],[VALOR 
ANUAL]]/3</f>
        <v>200000</v>
      </c>
      <c r="P43" s="8"/>
      <c r="Q43" s="8"/>
      <c r="R43" s="9"/>
      <c r="S43" s="9">
        <f>Tabla1[[#This Row],[VLR
MANTENIMIENTO]]</f>
        <v>200000</v>
      </c>
      <c r="T43" s="8"/>
      <c r="U43" s="8"/>
      <c r="V43" s="9"/>
      <c r="W43" s="9">
        <f>Tabla1[[#This Row],[VLR
MANTENIMIENTO]]</f>
        <v>200000</v>
      </c>
      <c r="X43" s="8"/>
      <c r="Y43" s="8"/>
      <c r="Z43" s="9"/>
      <c r="AA43" s="9">
        <f>Tabla1[[#This Row],[VLR
MANTENIMIENTO]]</f>
        <v>200000</v>
      </c>
      <c r="AB43" s="4"/>
      <c r="AC43" s="4"/>
      <c r="AD43" s="4" t="s">
        <v>41</v>
      </c>
      <c r="AE43" s="4"/>
      <c r="AF43" s="4"/>
      <c r="AG43" s="4"/>
      <c r="AH43" s="41"/>
      <c r="AI43" s="41"/>
      <c r="AJ43" s="41"/>
    </row>
    <row r="44" spans="1:36" s="25" customFormat="1" ht="12" x14ac:dyDescent="0.2">
      <c r="A44" s="45">
        <v>43</v>
      </c>
      <c r="B44" s="2" t="s">
        <v>19</v>
      </c>
      <c r="C44" s="2" t="s">
        <v>203</v>
      </c>
      <c r="D44" s="20" t="s">
        <v>204</v>
      </c>
      <c r="E44" s="4" t="s">
        <v>75</v>
      </c>
      <c r="F44" s="4" t="s">
        <v>9</v>
      </c>
      <c r="G44" s="5" t="s">
        <v>63</v>
      </c>
      <c r="H44" s="4" t="s">
        <v>10</v>
      </c>
      <c r="I44" s="4" t="s">
        <v>100</v>
      </c>
      <c r="J44" s="46">
        <v>44545</v>
      </c>
      <c r="K44" s="4" t="s">
        <v>191</v>
      </c>
      <c r="L44" s="4" t="s">
        <v>205</v>
      </c>
      <c r="M44" s="41"/>
      <c r="N44" s="47"/>
      <c r="O44" s="47">
        <f>Tabla1[[#This Row],[VALOR 
ANUAL]]/3</f>
        <v>0</v>
      </c>
      <c r="P44" s="17"/>
      <c r="Q44" s="17"/>
      <c r="R44" s="17"/>
      <c r="S44" s="48">
        <f>Tabla1[[#This Row],[VLR
MANTENIMIENTO]]</f>
        <v>0</v>
      </c>
      <c r="T44" s="8"/>
      <c r="U44" s="8"/>
      <c r="V44" s="8"/>
      <c r="W44" s="9"/>
      <c r="X44" s="8"/>
      <c r="Y44" s="8"/>
      <c r="Z44" s="8"/>
      <c r="AA44" s="9"/>
      <c r="AB44" s="41"/>
      <c r="AC44" s="4"/>
      <c r="AD44" s="41"/>
      <c r="AE44" s="4"/>
      <c r="AF44" s="4"/>
      <c r="AG44" s="41"/>
      <c r="AH44" s="41"/>
      <c r="AI44" s="41"/>
      <c r="AJ44" s="41"/>
    </row>
    <row r="45" spans="1:36" s="25" customFormat="1" ht="12" x14ac:dyDescent="0.2">
      <c r="A45" s="1">
        <v>44</v>
      </c>
      <c r="B45" s="2" t="s">
        <v>19</v>
      </c>
      <c r="C45" s="2" t="s">
        <v>179</v>
      </c>
      <c r="D45" s="20" t="s">
        <v>180</v>
      </c>
      <c r="E45" s="4" t="s">
        <v>125</v>
      </c>
      <c r="F45" s="4" t="s">
        <v>9</v>
      </c>
      <c r="G45" s="5" t="s">
        <v>181</v>
      </c>
      <c r="H45" s="4" t="s">
        <v>10</v>
      </c>
      <c r="I45" s="4" t="s">
        <v>100</v>
      </c>
      <c r="J45" s="21">
        <v>43859</v>
      </c>
      <c r="K45" s="4" t="s">
        <v>9</v>
      </c>
      <c r="L45" s="4" t="s">
        <v>136</v>
      </c>
      <c r="M45" s="4"/>
      <c r="N45" s="7">
        <v>2500000</v>
      </c>
      <c r="O45" s="7">
        <f>Tabla1[[#This Row],[VALOR 
ANUAL]]/3</f>
        <v>833333.33333333337</v>
      </c>
      <c r="P45" s="8"/>
      <c r="Q45" s="8"/>
      <c r="R45" s="8"/>
      <c r="S45" s="9">
        <f>Tabla1[[#This Row],[VLR
MANTENIMIENTO]]</f>
        <v>833333.33333333337</v>
      </c>
      <c r="T45" s="8"/>
      <c r="U45" s="8"/>
      <c r="V45" s="8"/>
      <c r="W45" s="9">
        <f>Tabla1[[#This Row],[VLR
MANTENIMIENTO]]</f>
        <v>833333.33333333337</v>
      </c>
      <c r="X45" s="8"/>
      <c r="Y45" s="8"/>
      <c r="Z45" s="8"/>
      <c r="AA45" s="9">
        <f>Tabla1[[#This Row],[VLR
MANTENIMIENTO]]</f>
        <v>833333.33333333337</v>
      </c>
      <c r="AB45" s="4"/>
      <c r="AC45" s="4" t="s">
        <v>184</v>
      </c>
      <c r="AD45" s="4" t="s">
        <v>185</v>
      </c>
      <c r="AE45" s="4" t="s">
        <v>186</v>
      </c>
      <c r="AF45" s="40">
        <v>43859</v>
      </c>
      <c r="AG45" s="4"/>
      <c r="AH45" s="4" t="s">
        <v>201</v>
      </c>
      <c r="AI45" s="41">
        <v>40</v>
      </c>
      <c r="AJ45" s="4" t="s">
        <v>195</v>
      </c>
    </row>
    <row r="46" spans="1:36" x14ac:dyDescent="0.2">
      <c r="A46" s="1">
        <v>45</v>
      </c>
      <c r="B46" s="2" t="s">
        <v>19</v>
      </c>
      <c r="C46" s="2" t="s">
        <v>11</v>
      </c>
      <c r="D46" s="3">
        <v>900031808300629</v>
      </c>
      <c r="E46" s="4" t="s">
        <v>12</v>
      </c>
      <c r="F46" s="4" t="s">
        <v>9</v>
      </c>
      <c r="G46" s="5" t="s">
        <v>90</v>
      </c>
      <c r="H46" s="4" t="s">
        <v>10</v>
      </c>
      <c r="I46" s="4" t="s">
        <v>100</v>
      </c>
      <c r="J46" s="6">
        <v>43564</v>
      </c>
      <c r="K46" s="4" t="s">
        <v>9</v>
      </c>
      <c r="L46" s="4" t="s">
        <v>102</v>
      </c>
      <c r="M46" s="4"/>
      <c r="N46" s="7">
        <v>600000</v>
      </c>
      <c r="O46" s="7">
        <f>Tabla1[[#This Row],[VALOR 
ANUAL]]/3</f>
        <v>200000</v>
      </c>
      <c r="P46" s="8"/>
      <c r="Q46" s="8"/>
      <c r="R46" s="9"/>
      <c r="S46" s="9">
        <f>Tabla1[[#This Row],[VLR
MANTENIMIENTO]]</f>
        <v>200000</v>
      </c>
      <c r="T46" s="8"/>
      <c r="U46" s="8"/>
      <c r="V46" s="9"/>
      <c r="W46" s="9">
        <f>Tabla1[[#This Row],[VLR
MANTENIMIENTO]]</f>
        <v>200000</v>
      </c>
      <c r="X46" s="8"/>
      <c r="Y46" s="8"/>
      <c r="Z46" s="9"/>
      <c r="AA46" s="9">
        <f>Tabla1[[#This Row],[VLR
MANTENIMIENTO]]</f>
        <v>200000</v>
      </c>
      <c r="AB46" s="4"/>
      <c r="AC46" s="4"/>
      <c r="AD46" s="4" t="s">
        <v>41</v>
      </c>
      <c r="AE46" s="4"/>
      <c r="AF46" s="4"/>
      <c r="AG46" s="4"/>
      <c r="AH46" s="41"/>
      <c r="AI46" s="41"/>
      <c r="AJ46" s="41"/>
    </row>
    <row r="47" spans="1:36" x14ac:dyDescent="0.2">
      <c r="A47" s="45">
        <v>46</v>
      </c>
      <c r="B47" s="2" t="s">
        <v>19</v>
      </c>
      <c r="C47" s="2" t="s">
        <v>11</v>
      </c>
      <c r="D47" s="3">
        <v>900061909220031</v>
      </c>
      <c r="E47" s="4" t="s">
        <v>75</v>
      </c>
      <c r="F47" s="4" t="s">
        <v>9</v>
      </c>
      <c r="G47" s="5" t="s">
        <v>208</v>
      </c>
      <c r="H47" s="4" t="s">
        <v>10</v>
      </c>
      <c r="I47" s="4" t="s">
        <v>191</v>
      </c>
      <c r="J47" s="46">
        <v>44201</v>
      </c>
      <c r="K47" s="4" t="s">
        <v>191</v>
      </c>
      <c r="L47" s="4" t="s">
        <v>209</v>
      </c>
      <c r="M47" s="41"/>
      <c r="N47" s="47"/>
      <c r="O47" s="47">
        <f>Tabla1[[#This Row],[VALOR 
ANUAL]]/3</f>
        <v>0</v>
      </c>
      <c r="P47" s="17"/>
      <c r="Q47" s="17"/>
      <c r="R47" s="17"/>
      <c r="S47" s="48">
        <f>Tabla1[[#This Row],[VLR
MANTENIMIENTO]]</f>
        <v>0</v>
      </c>
      <c r="T47" s="8"/>
      <c r="U47" s="8"/>
      <c r="V47" s="8"/>
      <c r="W47" s="9"/>
      <c r="X47" s="8"/>
      <c r="Y47" s="8"/>
      <c r="Z47" s="8"/>
      <c r="AA47" s="9"/>
      <c r="AB47" s="41"/>
      <c r="AC47" s="4"/>
      <c r="AD47" s="41"/>
      <c r="AE47" s="4"/>
      <c r="AF47" s="4"/>
      <c r="AG47" s="41"/>
      <c r="AH47" s="41"/>
      <c r="AI47" s="41"/>
      <c r="AJ47" s="41"/>
    </row>
    <row r="48" spans="1:36" ht="15" x14ac:dyDescent="0.25">
      <c r="P48" s="44">
        <f>SUM(P2:P47)</f>
        <v>1433333.3333333333</v>
      </c>
      <c r="Q48" s="44">
        <f>SUM(Q2:Q47)</f>
        <v>1716666.6666666667</v>
      </c>
      <c r="R48" s="44">
        <f>SUM(R2:R47)</f>
        <v>2450000.0000000005</v>
      </c>
      <c r="S48" s="44">
        <f>SUM(S2:S47)</f>
        <v>2500000</v>
      </c>
      <c r="T48" s="29">
        <f>SUBTOTAL(109,Tabla1[5])</f>
        <v>1433333.3333333333</v>
      </c>
      <c r="U48" s="29">
        <f>SUBTOTAL(109,Tabla1[6])</f>
        <v>1216666.6666666665</v>
      </c>
      <c r="V48" s="29">
        <f>SUBTOTAL(109,Tabla1[7])</f>
        <v>2450000.0000000005</v>
      </c>
      <c r="W48" s="29">
        <f>SUBTOTAL(109,Tabla1[8])</f>
        <v>2000000</v>
      </c>
      <c r="X48" s="29">
        <f>SUBTOTAL(109,Tabla1[9])</f>
        <v>1433333.3333333333</v>
      </c>
      <c r="Y48" s="29">
        <f>SUBTOTAL(109,Tabla1[10])</f>
        <v>1216666.6666666665</v>
      </c>
      <c r="Z48" s="29">
        <f>SUBTOTAL(109,Tabla1[11])</f>
        <v>2450000.0000000005</v>
      </c>
      <c r="AA48" s="29">
        <f>SUBTOTAL(109,Tabla1[12])</f>
        <v>2500000</v>
      </c>
    </row>
    <row r="49" spans="1:27" x14ac:dyDescent="0.2"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5.75" x14ac:dyDescent="0.25">
      <c r="G50" s="30" t="s">
        <v>107</v>
      </c>
      <c r="H50" s="25"/>
      <c r="M50" s="31"/>
      <c r="N50" s="43">
        <f>SUM(N2:N46)</f>
        <v>22800000</v>
      </c>
    </row>
    <row r="51" spans="1:27" ht="15.75" x14ac:dyDescent="0.25">
      <c r="G51" s="30" t="s">
        <v>148</v>
      </c>
      <c r="H51" s="25"/>
      <c r="M51" s="31"/>
      <c r="N51" s="32">
        <v>2000000</v>
      </c>
    </row>
    <row r="52" spans="1:27" ht="15.75" x14ac:dyDescent="0.25">
      <c r="G52" s="30" t="s">
        <v>108</v>
      </c>
      <c r="H52" s="32">
        <v>3448500</v>
      </c>
      <c r="M52" s="31"/>
      <c r="N52" s="32">
        <v>3448500</v>
      </c>
    </row>
    <row r="53" spans="1:27" ht="15.75" x14ac:dyDescent="0.25">
      <c r="G53" s="30" t="s">
        <v>109</v>
      </c>
      <c r="H53" s="32">
        <f>SUM(H50:H52)</f>
        <v>3448500</v>
      </c>
      <c r="M53" s="31"/>
      <c r="N53" s="33">
        <f>SUM(N50:N52)</f>
        <v>28248500</v>
      </c>
    </row>
    <row r="55" spans="1:27" x14ac:dyDescent="0.2">
      <c r="A55" s="34" t="s">
        <v>110</v>
      </c>
      <c r="E55" s="18"/>
      <c r="F55" s="18"/>
      <c r="G55" s="18"/>
    </row>
    <row r="56" spans="1:27" x14ac:dyDescent="0.2">
      <c r="A56" s="35" t="s">
        <v>139</v>
      </c>
      <c r="B56" s="36"/>
      <c r="C56" s="36"/>
      <c r="E56" s="18"/>
      <c r="F56" s="18"/>
      <c r="G56" s="18"/>
    </row>
    <row r="57" spans="1:27" x14ac:dyDescent="0.2">
      <c r="A57" s="35" t="s">
        <v>140</v>
      </c>
      <c r="B57" s="36"/>
      <c r="C57" s="36"/>
      <c r="E57" s="18"/>
      <c r="F57" s="18"/>
      <c r="G57" s="18"/>
    </row>
    <row r="58" spans="1:27" x14ac:dyDescent="0.2">
      <c r="A58" s="35" t="s">
        <v>141</v>
      </c>
      <c r="B58" s="36"/>
      <c r="C58" s="36"/>
      <c r="E58" s="18"/>
      <c r="F58" s="18"/>
      <c r="G58" s="18"/>
    </row>
    <row r="59" spans="1:27" x14ac:dyDescent="0.2">
      <c r="A59" s="35" t="s">
        <v>142</v>
      </c>
      <c r="B59" s="36"/>
      <c r="C59" s="36"/>
      <c r="E59" s="18"/>
      <c r="F59" s="18"/>
      <c r="G59" s="18"/>
      <c r="O59" s="37"/>
    </row>
    <row r="60" spans="1:27" x14ac:dyDescent="0.2">
      <c r="A60" s="38" t="s">
        <v>143</v>
      </c>
      <c r="B60" s="39"/>
      <c r="C60" s="39"/>
      <c r="D60" s="2"/>
      <c r="E60" s="2"/>
      <c r="F60" s="2"/>
      <c r="G60" s="2"/>
    </row>
    <row r="61" spans="1:27" x14ac:dyDescent="0.2">
      <c r="A61" s="35" t="s">
        <v>144</v>
      </c>
      <c r="B61" s="36"/>
      <c r="C61" s="36"/>
      <c r="E61" s="18"/>
      <c r="F61" s="18"/>
      <c r="G61" s="18"/>
    </row>
    <row r="62" spans="1:27" x14ac:dyDescent="0.2">
      <c r="A62" s="35" t="s">
        <v>145</v>
      </c>
      <c r="B62" s="36"/>
      <c r="C62" s="36"/>
      <c r="E62" s="18"/>
      <c r="F62" s="18"/>
      <c r="G62" s="18"/>
    </row>
    <row r="63" spans="1:27" x14ac:dyDescent="0.2">
      <c r="A63" s="35" t="s">
        <v>168</v>
      </c>
      <c r="B63" s="36"/>
      <c r="C63" s="36"/>
      <c r="E63" s="18"/>
      <c r="F63" s="18"/>
      <c r="G63" s="18"/>
    </row>
    <row r="64" spans="1:27" x14ac:dyDescent="0.2">
      <c r="A64" s="35" t="s">
        <v>146</v>
      </c>
      <c r="B64" s="36"/>
      <c r="C64" s="36"/>
      <c r="E64" s="18"/>
      <c r="F64" s="18"/>
      <c r="G64" s="18"/>
    </row>
    <row r="65" spans="1:7" x14ac:dyDescent="0.2">
      <c r="A65" s="35" t="s">
        <v>147</v>
      </c>
      <c r="E65" s="18"/>
      <c r="F65" s="18"/>
      <c r="G65" s="18"/>
    </row>
    <row r="66" spans="1:7" x14ac:dyDescent="0.2">
      <c r="A66" s="35" t="s">
        <v>167</v>
      </c>
      <c r="E66" s="18"/>
      <c r="F66" s="18"/>
      <c r="G66" s="18"/>
    </row>
    <row r="67" spans="1:7" x14ac:dyDescent="0.2">
      <c r="A67" s="35" t="s">
        <v>169</v>
      </c>
      <c r="E67" s="18"/>
      <c r="F67" s="18"/>
      <c r="G67" s="18"/>
    </row>
  </sheetData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scale="75" orientation="landscape" r:id="rId1"/>
  <colBreaks count="1" manualBreakCount="1">
    <brk id="15" max="1048575" man="1"/>
  </colBreak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JULIO 2020</vt:lpstr>
      <vt:lpstr>'JULIO 2020'!Área_de_impresión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Activo Fijos</dc:creator>
  <cp:lastModifiedBy>gerencia_ti</cp:lastModifiedBy>
  <cp:lastPrinted>2020-10-15T15:28:25Z</cp:lastPrinted>
  <dcterms:created xsi:type="dcterms:W3CDTF">2020-06-11T14:49:24Z</dcterms:created>
  <dcterms:modified xsi:type="dcterms:W3CDTF">2022-09-14T20:04:37Z</dcterms:modified>
</cp:coreProperties>
</file>