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ISTHIAN\universidad\ciclo 3\Física 3\LAB_FIS_CAPACITOR\"/>
    </mc:Choice>
  </mc:AlternateContent>
  <xr:revisionPtr revIDLastSave="0" documentId="13_ncr:1_{E4683C48-268E-44A4-90CF-35F4D138E417}" xr6:coauthVersionLast="47" xr6:coauthVersionMax="47" xr10:uidLastSave="{00000000-0000-0000-0000-000000000000}"/>
  <bookViews>
    <workbookView xWindow="-108" yWindow="-108" windowWidth="23256" windowHeight="13176" xr2:uid="{8282A0CA-219E-4633-A4AC-9390003D3A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C17" i="1" s="1"/>
  <c r="B15" i="1"/>
  <c r="C16" i="1"/>
  <c r="C20" i="1"/>
  <c r="G3" i="1"/>
  <c r="C14" i="1" s="1"/>
  <c r="G4" i="1"/>
  <c r="C15" i="1" s="1"/>
  <c r="F15" i="1" s="1"/>
  <c r="G5" i="1"/>
  <c r="G7" i="1"/>
  <c r="C18" i="1" s="1"/>
  <c r="G8" i="1"/>
  <c r="C19" i="1" s="1"/>
  <c r="G9" i="1"/>
  <c r="G2" i="1"/>
  <c r="C13" i="1" s="1"/>
  <c r="F3" i="1"/>
  <c r="B14" i="1" s="1"/>
  <c r="F4" i="1"/>
  <c r="F5" i="1"/>
  <c r="B16" i="1" s="1"/>
  <c r="E16" i="1" s="1"/>
  <c r="F6" i="1"/>
  <c r="B17" i="1" s="1"/>
  <c r="E17" i="1" s="1"/>
  <c r="F7" i="1"/>
  <c r="B18" i="1" s="1"/>
  <c r="F8" i="1"/>
  <c r="B19" i="1" s="1"/>
  <c r="F9" i="1"/>
  <c r="B20" i="1" s="1"/>
  <c r="F2" i="1"/>
  <c r="B13" i="1" s="1"/>
  <c r="F18" i="1" l="1"/>
  <c r="D15" i="1"/>
  <c r="F20" i="1"/>
  <c r="F16" i="1"/>
  <c r="F14" i="1"/>
  <c r="D13" i="1"/>
  <c r="B21" i="1"/>
  <c r="E13" i="1"/>
  <c r="E14" i="1"/>
  <c r="D14" i="1"/>
  <c r="F13" i="1"/>
  <c r="D20" i="1"/>
  <c r="E20" i="1"/>
  <c r="E19" i="1"/>
  <c r="D19" i="1"/>
  <c r="F19" i="1"/>
  <c r="D18" i="1"/>
  <c r="E18" i="1"/>
  <c r="F17" i="1"/>
  <c r="E15" i="1"/>
  <c r="D16" i="1"/>
  <c r="D17" i="1"/>
  <c r="C21" i="1"/>
  <c r="E21" i="1" l="1"/>
  <c r="F21" i="1"/>
  <c r="D21" i="1"/>
</calcChain>
</file>

<file path=xl/sharedStrings.xml><?xml version="1.0" encoding="utf-8"?>
<sst xmlns="http://schemas.openxmlformats.org/spreadsheetml/2006/main" count="16" uniqueCount="16">
  <si>
    <t>i</t>
  </si>
  <si>
    <t>V(v)</t>
  </si>
  <si>
    <t>t1(s)</t>
  </si>
  <si>
    <t>t2(s)</t>
  </si>
  <si>
    <t>t3(s)</t>
  </si>
  <si>
    <t>t(s)</t>
  </si>
  <si>
    <t>Ln Vi</t>
  </si>
  <si>
    <t>N</t>
  </si>
  <si>
    <t>𝛴</t>
  </si>
  <si>
    <t>Xi</t>
  </si>
  <si>
    <t>Yi</t>
  </si>
  <si>
    <t>XiYi</t>
  </si>
  <si>
    <t>Xi^2</t>
  </si>
  <si>
    <t>(𝛿Yi)^2</t>
  </si>
  <si>
    <t>a=</t>
  </si>
  <si>
    <t>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</si>
</sst>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13">
    <dxf>
      <font>
        <b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Gráfica V vs.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7.0119144994234925E-2"/>
                  <c:y val="3.825206059768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Hoja1!$F$2:$F$9</c:f>
              <c:numCache>
                <c:formatCode>0.00</c:formatCode>
                <c:ptCount val="8"/>
                <c:pt idx="0">
                  <c:v>2.5366666666666666</c:v>
                </c:pt>
                <c:pt idx="1">
                  <c:v>5.7833333333333341</c:v>
                </c:pt>
                <c:pt idx="2">
                  <c:v>8.9266666666666676</c:v>
                </c:pt>
                <c:pt idx="3">
                  <c:v>12.703333333333333</c:v>
                </c:pt>
                <c:pt idx="4">
                  <c:v>18.52333333333333</c:v>
                </c:pt>
                <c:pt idx="5">
                  <c:v>25.38</c:v>
                </c:pt>
                <c:pt idx="6">
                  <c:v>34.703333333333333</c:v>
                </c:pt>
                <c:pt idx="7">
                  <c:v>52.03</c:v>
                </c:pt>
              </c:numCache>
            </c:numRef>
          </c:xVal>
          <c:yVal>
            <c:numRef>
              <c:f>Hoja1!$B$2:$B$9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A-49AB-B5E8-C0ED10ACF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06799"/>
        <c:axId val="88607215"/>
      </c:scatterChart>
      <c:valAx>
        <c:axId val="8860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8607215"/>
        <c:crosses val="autoZero"/>
        <c:crossBetween val="midCat"/>
      </c:valAx>
      <c:valAx>
        <c:axId val="886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860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Gráfica Ln V vs.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032661390223233E-2"/>
                  <c:y val="-5.293392706567811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Hoja1!$F$2:$F$9</c:f>
              <c:numCache>
                <c:formatCode>0.00</c:formatCode>
                <c:ptCount val="8"/>
                <c:pt idx="0">
                  <c:v>2.5366666666666666</c:v>
                </c:pt>
                <c:pt idx="1">
                  <c:v>5.7833333333333341</c:v>
                </c:pt>
                <c:pt idx="2">
                  <c:v>8.9266666666666676</c:v>
                </c:pt>
                <c:pt idx="3">
                  <c:v>12.703333333333333</c:v>
                </c:pt>
                <c:pt idx="4">
                  <c:v>18.52333333333333</c:v>
                </c:pt>
                <c:pt idx="5">
                  <c:v>25.38</c:v>
                </c:pt>
                <c:pt idx="6">
                  <c:v>34.703333333333333</c:v>
                </c:pt>
                <c:pt idx="7">
                  <c:v>52.03</c:v>
                </c:pt>
              </c:numCache>
            </c:numRef>
          </c:xVal>
          <c:yVal>
            <c:numRef>
              <c:f>Hoja1!$G$2:$G$9</c:f>
              <c:numCache>
                <c:formatCode>0.00</c:formatCode>
                <c:ptCount val="8"/>
                <c:pt idx="0">
                  <c:v>2.0794415416798357</c:v>
                </c:pt>
                <c:pt idx="1">
                  <c:v>1.9459101490553132</c:v>
                </c:pt>
                <c:pt idx="2">
                  <c:v>1.791759469228055</c:v>
                </c:pt>
                <c:pt idx="3">
                  <c:v>1.6094379124341003</c:v>
                </c:pt>
                <c:pt idx="4">
                  <c:v>1.3862943611198906</c:v>
                </c:pt>
                <c:pt idx="5">
                  <c:v>1.0986122886681098</c:v>
                </c:pt>
                <c:pt idx="6">
                  <c:v>0.69314718055994529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A-4BAE-9883-8B263522F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452735"/>
        <c:axId val="1846453151"/>
      </c:scatterChart>
      <c:valAx>
        <c:axId val="184645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46453151"/>
        <c:crosses val="autoZero"/>
        <c:crossBetween val="midCat"/>
      </c:valAx>
      <c:valAx>
        <c:axId val="18464531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4645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754380</xdr:colOff>
      <xdr:row>20</xdr:row>
      <xdr:rowOff>45720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3C42C3-0F4C-91E4-6CAC-D7EB72E4BE47}"/>
            </a:ext>
          </a:extLst>
        </xdr:cNvPr>
        <xdr:cNvSpPr txBox="1"/>
      </xdr:nvSpPr>
      <xdr:spPr>
        <a:xfrm>
          <a:off x="2339340" y="37033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PE" sz="1100"/>
        </a:p>
      </xdr:txBody>
    </xdr:sp>
    <xdr:clientData/>
  </xdr:oneCellAnchor>
  <xdr:oneCellAnchor>
    <xdr:from>
      <xdr:col>8</xdr:col>
      <xdr:colOff>289560</xdr:colOff>
      <xdr:row>13</xdr:row>
      <xdr:rowOff>0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2C3B1466-3C61-D22B-9884-4BB549F1D87A}"/>
            </a:ext>
          </a:extLst>
        </xdr:cNvPr>
        <xdr:cNvSpPr txBox="1"/>
      </xdr:nvSpPr>
      <xdr:spPr>
        <a:xfrm>
          <a:off x="6629400" y="2377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PE" sz="1100"/>
        </a:p>
      </xdr:txBody>
    </xdr:sp>
    <xdr:clientData/>
  </xdr:oneCellAnchor>
  <xdr:twoCellAnchor>
    <xdr:from>
      <xdr:col>7</xdr:col>
      <xdr:colOff>762000</xdr:colOff>
      <xdr:row>2</xdr:row>
      <xdr:rowOff>60960</xdr:rowOff>
    </xdr:from>
    <xdr:to>
      <xdr:col>12</xdr:col>
      <xdr:colOff>289560</xdr:colOff>
      <xdr:row>17</xdr:row>
      <xdr:rowOff>60960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F9A762D-F7C6-1329-72AA-AA5FE0F7C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784411</xdr:colOff>
      <xdr:row>2</xdr:row>
      <xdr:rowOff>40342</xdr:rowOff>
    </xdr:from>
    <xdr:to>
      <xdr:col>18</xdr:col>
      <xdr:colOff>775251</xdr:colOff>
      <xdr:row>18</xdr:row>
      <xdr:rowOff>59635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D6DC7CB-AB82-DAC0-7D1B-A49709D9E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89380C-7003-4CA9-8782-5B38427BCDD1}" name="Tabla1" displayName="Tabla1" ref="A1:G9">
  <autoFilter ref="A1:G9" xr:uid="{6089380C-7003-4CA9-8782-5B38427BCDD1}"/>
  <tableColumns count="7">
    <tableColumn id="1" xr3:uid="{65DA740A-1E89-41C0-8438-484E28127587}" name="i" totalsRowLabel="Total"/>
    <tableColumn id="2" xr3:uid="{9AAD3FF3-3773-4692-A716-EEBDDD384607}" name="V(v)"/>
    <tableColumn id="3" xr3:uid="{0CD7C46A-B3BB-402D-A26C-C8C7DDFC6E7C}" name="t1(s)" dataDxfId="12"/>
    <tableColumn id="4" xr3:uid="{6DCC95C0-B7F8-48ED-8EEB-0680B7296F15}" name="t2(s)" dataDxfId="11"/>
    <tableColumn id="5" xr3:uid="{100DF2B0-1ECA-4CF1-B7D6-56BD9E55E1BF}" name="t3(s)" dataDxfId="10"/>
    <tableColumn id="6" xr3:uid="{74451724-C8C6-4767-AE40-11F75318AC97}" name="t(s)" dataDxfId="9">
      <calculatedColumnFormula>AVERAGE(C2:E2)</calculatedColumnFormula>
    </tableColumn>
    <tableColumn id="7" xr3:uid="{0C95F056-C9F7-4977-9E51-5E4BA873C38C}" name="Ln Vi" totalsRowFunction="sum" dataDxfId="8" totalsRowDxfId="7">
      <calculatedColumnFormula>LN(B2)</calculatedColumnFormula>
    </tableColumn>
  </tableColumns>
  <tableStyleInfo name="TableStyleMedium4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B715DE-1AD7-4F9C-A7B5-26463747C8E5}" name="Tabla2" displayName="Tabla2" ref="A12:F21">
  <autoFilter ref="A12:F21" xr:uid="{C6B715DE-1AD7-4F9C-A7B5-26463747C8E5}"/>
  <tableColumns count="6">
    <tableColumn id="1" xr3:uid="{3A263318-DB36-432A-A9E1-68EA114F3EB9}" name="N" totalsRowLabel="Total" dataDxfId="0"/>
    <tableColumn id="2" xr3:uid="{4A5429AA-2BA0-4773-9582-F14658005347}" name="Xi" dataDxfId="1"/>
    <tableColumn id="3" xr3:uid="{89E4A122-90A1-4516-87C6-CF94250BA8FD}" name="Yi" dataDxfId="6"/>
    <tableColumn id="4" xr3:uid="{CC77319A-23EB-42DD-8D4C-04AEA1433BB3}" name="XiYi" dataDxfId="5"/>
    <tableColumn id="5" xr3:uid="{AB359738-03A1-46F8-B77B-923A42B291DA}" name="Xi^2" dataDxfId="4"/>
    <tableColumn id="6" xr3:uid="{B5DF4F85-CFC7-4C71-880B-D53CE5D2AA5C}" name="(𝛿Yi)^2" totalsRowFunction="sum" dataDxfId="3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0DEA-4F9C-489B-B74C-BFEB35E4EBAD}">
  <dimension ref="A1:G26"/>
  <sheetViews>
    <sheetView tabSelected="1" topLeftCell="A7" zoomScale="115" zoomScaleNormal="115" workbookViewId="0">
      <selection activeCell="H15" sqref="H15"/>
    </sheetView>
  </sheetViews>
  <sheetFormatPr baseColWidth="10" defaultRowHeight="14.4" x14ac:dyDescent="0.3"/>
  <cols>
    <col min="5" max="5" width="12.5546875" bestFit="1" customWidth="1"/>
    <col min="9" max="9" width="27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8</v>
      </c>
      <c r="C2" s="1">
        <v>2.4</v>
      </c>
      <c r="D2" s="1">
        <v>2.92</v>
      </c>
      <c r="E2" s="1">
        <v>2.29</v>
      </c>
      <c r="F2" s="1">
        <f>AVERAGE(C2:E2)</f>
        <v>2.5366666666666666</v>
      </c>
      <c r="G2" s="1">
        <f>LN(B2)</f>
        <v>2.0794415416798357</v>
      </c>
    </row>
    <row r="3" spans="1:7" x14ac:dyDescent="0.3">
      <c r="A3">
        <v>2</v>
      </c>
      <c r="B3">
        <v>7</v>
      </c>
      <c r="C3" s="1">
        <v>5.69</v>
      </c>
      <c r="D3" s="1">
        <v>6.23</v>
      </c>
      <c r="E3" s="1">
        <v>5.43</v>
      </c>
      <c r="F3" s="1">
        <f t="shared" ref="F3:F9" si="0">AVERAGE(C3:E3)</f>
        <v>5.7833333333333341</v>
      </c>
      <c r="G3" s="1">
        <f t="shared" ref="G3:G9" si="1">LN(B3)</f>
        <v>1.9459101490553132</v>
      </c>
    </row>
    <row r="4" spans="1:7" x14ac:dyDescent="0.3">
      <c r="A4">
        <v>3</v>
      </c>
      <c r="B4">
        <v>6</v>
      </c>
      <c r="C4" s="1">
        <v>8.77</v>
      </c>
      <c r="D4" s="1">
        <v>9.32</v>
      </c>
      <c r="E4" s="1">
        <v>8.69</v>
      </c>
      <c r="F4" s="1">
        <f t="shared" si="0"/>
        <v>8.9266666666666676</v>
      </c>
      <c r="G4" s="1">
        <f t="shared" si="1"/>
        <v>1.791759469228055</v>
      </c>
    </row>
    <row r="5" spans="1:7" x14ac:dyDescent="0.3">
      <c r="A5">
        <v>4</v>
      </c>
      <c r="B5">
        <v>5</v>
      </c>
      <c r="C5" s="1">
        <v>12.61</v>
      </c>
      <c r="D5" s="1">
        <v>13.05</v>
      </c>
      <c r="E5" s="1">
        <v>12.45</v>
      </c>
      <c r="F5" s="1">
        <f t="shared" si="0"/>
        <v>12.703333333333333</v>
      </c>
      <c r="G5" s="1">
        <f t="shared" si="1"/>
        <v>1.6094379124341003</v>
      </c>
    </row>
    <row r="6" spans="1:7" x14ac:dyDescent="0.3">
      <c r="A6">
        <v>5</v>
      </c>
      <c r="B6">
        <v>4</v>
      </c>
      <c r="C6" s="1">
        <v>18.5</v>
      </c>
      <c r="D6" s="1">
        <v>19.02</v>
      </c>
      <c r="E6" s="1">
        <v>18.05</v>
      </c>
      <c r="F6" s="1">
        <f t="shared" si="0"/>
        <v>18.52333333333333</v>
      </c>
      <c r="G6" s="1">
        <f>LN(B6)</f>
        <v>1.3862943611198906</v>
      </c>
    </row>
    <row r="7" spans="1:7" x14ac:dyDescent="0.3">
      <c r="A7">
        <v>6</v>
      </c>
      <c r="B7">
        <v>3</v>
      </c>
      <c r="C7" s="1">
        <v>25.41</v>
      </c>
      <c r="D7" s="1">
        <v>25.94</v>
      </c>
      <c r="E7" s="1">
        <v>24.79</v>
      </c>
      <c r="F7" s="1">
        <f t="shared" si="0"/>
        <v>25.38</v>
      </c>
      <c r="G7" s="1">
        <f t="shared" si="1"/>
        <v>1.0986122886681098</v>
      </c>
    </row>
    <row r="8" spans="1:7" x14ac:dyDescent="0.3">
      <c r="A8">
        <v>7</v>
      </c>
      <c r="B8">
        <v>2</v>
      </c>
      <c r="C8" s="1">
        <v>35.17</v>
      </c>
      <c r="D8" s="1">
        <v>35.299999999999997</v>
      </c>
      <c r="E8" s="1">
        <v>33.64</v>
      </c>
      <c r="F8" s="1">
        <f t="shared" si="0"/>
        <v>34.703333333333333</v>
      </c>
      <c r="G8" s="1">
        <f t="shared" si="1"/>
        <v>0.69314718055994529</v>
      </c>
    </row>
    <row r="9" spans="1:7" x14ac:dyDescent="0.3">
      <c r="A9">
        <v>8</v>
      </c>
      <c r="B9">
        <v>1</v>
      </c>
      <c r="C9" s="1">
        <v>51.92</v>
      </c>
      <c r="D9" s="1">
        <v>52.65</v>
      </c>
      <c r="E9" s="1">
        <v>51.52</v>
      </c>
      <c r="F9" s="1">
        <f t="shared" si="0"/>
        <v>52.03</v>
      </c>
      <c r="G9" s="1">
        <f t="shared" si="1"/>
        <v>0</v>
      </c>
    </row>
    <row r="12" spans="1:7" x14ac:dyDescent="0.3">
      <c r="A12" t="s">
        <v>7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</row>
    <row r="13" spans="1:7" x14ac:dyDescent="0.3">
      <c r="A13" s="2">
        <v>1</v>
      </c>
      <c r="B13" s="1">
        <f t="shared" ref="B13:B20" si="2">F2</f>
        <v>2.5366666666666666</v>
      </c>
      <c r="C13" s="1">
        <f t="shared" ref="C13:C20" si="3">G2</f>
        <v>2.0794415416798357</v>
      </c>
      <c r="D13" s="1">
        <f>PRODUCT(B13,C13)</f>
        <v>5.274850044061183</v>
      </c>
      <c r="E13" s="1">
        <f>PRODUCT(B13,B13)</f>
        <v>6.4346777777777779</v>
      </c>
      <c r="F13" s="1">
        <f>(C13-B13*B26-B25)</f>
        <v>1.7436672046502455E-2</v>
      </c>
    </row>
    <row r="14" spans="1:7" x14ac:dyDescent="0.3">
      <c r="A14" s="2">
        <v>2</v>
      </c>
      <c r="B14" s="1">
        <f>F3</f>
        <v>5.7833333333333341</v>
      </c>
      <c r="C14" s="1">
        <f>G3</f>
        <v>1.9459101490553132</v>
      </c>
      <c r="D14" s="1">
        <f t="shared" ref="D14:D21" si="4">PRODUCT(B14,C14)</f>
        <v>11.25384702870323</v>
      </c>
      <c r="E14" s="1">
        <f t="shared" ref="E14:E20" si="5">PRODUCT(B14,B14)</f>
        <v>33.446944444444455</v>
      </c>
      <c r="F14" s="1">
        <f>(C14-B14*B27-B26)</f>
        <v>1.9879356590553132</v>
      </c>
    </row>
    <row r="15" spans="1:7" x14ac:dyDescent="0.3">
      <c r="A15" s="2">
        <v>3</v>
      </c>
      <c r="B15" s="1">
        <f t="shared" si="2"/>
        <v>8.9266666666666676</v>
      </c>
      <c r="C15" s="1">
        <f t="shared" si="3"/>
        <v>1.791759469228055</v>
      </c>
      <c r="D15" s="1">
        <f t="shared" si="4"/>
        <v>15.994439528642438</v>
      </c>
      <c r="E15" s="1">
        <f t="shared" si="5"/>
        <v>79.685377777777802</v>
      </c>
      <c r="F15" s="1">
        <f>(C15-B15*B28-B27)</f>
        <v>1.791759469228055</v>
      </c>
    </row>
    <row r="16" spans="1:7" x14ac:dyDescent="0.3">
      <c r="A16" s="2">
        <v>4</v>
      </c>
      <c r="B16" s="1">
        <f t="shared" si="2"/>
        <v>12.703333333333333</v>
      </c>
      <c r="C16" s="1">
        <f t="shared" si="3"/>
        <v>1.6094379124341003</v>
      </c>
      <c r="D16" s="1">
        <f t="shared" si="4"/>
        <v>20.445226280954522</v>
      </c>
      <c r="E16" s="1">
        <f t="shared" si="5"/>
        <v>161.37467777777778</v>
      </c>
      <c r="F16" s="1">
        <f>(C16-B16*B29-B28)</f>
        <v>1.6094379124341003</v>
      </c>
    </row>
    <row r="17" spans="1:6" x14ac:dyDescent="0.3">
      <c r="A17" s="2">
        <v>5</v>
      </c>
      <c r="B17" s="1">
        <f t="shared" si="2"/>
        <v>18.52333333333333</v>
      </c>
      <c r="C17" s="1">
        <f t="shared" si="3"/>
        <v>1.3862943611198906</v>
      </c>
      <c r="D17" s="1">
        <f t="shared" si="4"/>
        <v>25.678792549144102</v>
      </c>
      <c r="E17" s="1">
        <f t="shared" si="5"/>
        <v>343.11387777777765</v>
      </c>
      <c r="F17" s="1">
        <f>(C17-B17*B30-B29)</f>
        <v>1.3862943611198906</v>
      </c>
    </row>
    <row r="18" spans="1:6" x14ac:dyDescent="0.3">
      <c r="A18" s="2">
        <v>6</v>
      </c>
      <c r="B18" s="1">
        <f t="shared" si="2"/>
        <v>25.38</v>
      </c>
      <c r="C18" s="1">
        <f t="shared" si="3"/>
        <v>1.0986122886681098</v>
      </c>
      <c r="D18" s="1">
        <f t="shared" si="4"/>
        <v>27.882779886396627</v>
      </c>
      <c r="E18" s="1">
        <f t="shared" si="5"/>
        <v>644.14439999999991</v>
      </c>
      <c r="F18" s="1">
        <f>(C18-B18*B31-B30)</f>
        <v>1.0986122886681098</v>
      </c>
    </row>
    <row r="19" spans="1:6" x14ac:dyDescent="0.3">
      <c r="A19" s="2">
        <v>7</v>
      </c>
      <c r="B19" s="1">
        <f t="shared" si="2"/>
        <v>34.703333333333333</v>
      </c>
      <c r="C19" s="1">
        <f t="shared" si="3"/>
        <v>0.69314718055994529</v>
      </c>
      <c r="D19" s="1">
        <f t="shared" si="4"/>
        <v>24.054517656031969</v>
      </c>
      <c r="E19" s="1">
        <f t="shared" si="5"/>
        <v>1204.3213444444443</v>
      </c>
      <c r="F19" s="1">
        <f>(C19-B19*B32-B31)</f>
        <v>0.69314718055994529</v>
      </c>
    </row>
    <row r="20" spans="1:6" x14ac:dyDescent="0.3">
      <c r="A20" s="2">
        <v>8</v>
      </c>
      <c r="B20" s="1">
        <f t="shared" si="2"/>
        <v>52.03</v>
      </c>
      <c r="C20" s="1">
        <f t="shared" si="3"/>
        <v>0</v>
      </c>
      <c r="D20" s="1">
        <f t="shared" si="4"/>
        <v>0</v>
      </c>
      <c r="E20" s="1">
        <f t="shared" si="5"/>
        <v>2707.1208999999999</v>
      </c>
      <c r="F20" s="1">
        <f>(C20-B20*B33-B32)</f>
        <v>0</v>
      </c>
    </row>
    <row r="21" spans="1:6" x14ac:dyDescent="0.3">
      <c r="A21" s="2" t="s">
        <v>8</v>
      </c>
      <c r="B21" s="1">
        <f>SUM(B13:B20)</f>
        <v>160.58666666666664</v>
      </c>
      <c r="C21" s="1">
        <f>SUM(C13:C20)</f>
        <v>10.604602902745249</v>
      </c>
      <c r="D21" s="1">
        <f>SUM(D13:D20)</f>
        <v>130.58445297393408</v>
      </c>
      <c r="E21" s="1">
        <f>SUM(E13:E20)</f>
        <v>5179.6421999999993</v>
      </c>
      <c r="F21" s="1">
        <f>SUM(F13:F20)</f>
        <v>8.5846235431119169</v>
      </c>
    </row>
    <row r="25" spans="1:6" x14ac:dyDescent="0.3">
      <c r="A25" t="s">
        <v>14</v>
      </c>
      <c r="B25">
        <v>2.16860958</v>
      </c>
    </row>
    <row r="26" spans="1:6" x14ac:dyDescent="0.3">
      <c r="A26" t="s">
        <v>15</v>
      </c>
      <c r="B26">
        <v>-4.2025510000000002E-2</v>
      </c>
    </row>
  </sheetData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Mercedes Villar Lequernaque</dc:creator>
  <cp:lastModifiedBy>Lilian Mercedes Villar Lequernaque</cp:lastModifiedBy>
  <dcterms:created xsi:type="dcterms:W3CDTF">2022-07-10T19:16:39Z</dcterms:created>
  <dcterms:modified xsi:type="dcterms:W3CDTF">2022-07-10T21:57:42Z</dcterms:modified>
</cp:coreProperties>
</file>