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8986" documentId="114_{57517418-E3A8-4D24-9644-27D04334BB89}" xr6:coauthVersionLast="47" xr6:coauthVersionMax="47" xr10:uidLastSave="{34FEC520-5C13-4E38-B4EC-ADD247E582CB}"/>
  <bookViews>
    <workbookView xWindow="-120" yWindow="-120" windowWidth="29040" windowHeight="16440" activeTab="3" xr2:uid="{00000000-000D-0000-FFFF-FFFF00000000}"/>
  </bookViews>
  <sheets>
    <sheet name="policy_spatial" sheetId="1" r:id="rId1"/>
    <sheet name="spatial" sheetId="9" r:id="rId2"/>
    <sheet name="policy" sheetId="11" r:id="rId3"/>
    <sheet name="languages" sheetId="2" r:id="rId4"/>
    <sheet name="Translation Sign-off" sheetId="14" r:id="rId5"/>
    <sheet name="fonts" sheetId="3" r:id="rId6"/>
  </sheets>
  <definedNames>
    <definedName name="_xlnm._FilterDatabase" localSheetId="3" hidden="1">languages!$A$1:$S$164</definedName>
    <definedName name="_xlnm._FilterDatabase" localSheetId="2" hidden="1">policy!$A$1:$T$1</definedName>
    <definedName name="_xlnm._FilterDatabase" localSheetId="0" hidden="1">policy_spatial!$A$1:$T$1</definedName>
    <definedName name="_xlnm._FilterDatabase" localSheetId="1" hidden="1">spatial!$A$1:$T$48</definedName>
    <definedName name="_xlnm._FilterDatabase" localSheetId="4" hidden="1">'Translation Sign-off'!$A$4:$H$4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8" i="9" l="1"/>
  <c r="E16" i="1"/>
  <c r="G16" i="1" s="1"/>
  <c r="M157" i="2"/>
  <c r="G16" i="11"/>
  <c r="E16" i="11"/>
  <c r="D16" i="11"/>
  <c r="G15" i="11"/>
  <c r="F15" i="11"/>
  <c r="D15" i="11"/>
  <c r="G16" i="9"/>
  <c r="E16" i="9"/>
  <c r="D16" i="9"/>
  <c r="G15" i="9"/>
  <c r="F15" i="9"/>
  <c r="D15" i="9"/>
  <c r="E186" i="11"/>
  <c r="E106" i="11"/>
  <c r="E73" i="11"/>
  <c r="E254" i="11"/>
  <c r="E226" i="11"/>
  <c r="E210" i="11"/>
  <c r="G106" i="11"/>
  <c r="E311" i="1"/>
  <c r="E283" i="1"/>
  <c r="E265" i="1"/>
  <c r="E239" i="1"/>
  <c r="E117" i="1"/>
  <c r="E84" i="1"/>
  <c r="E66" i="11"/>
  <c r="E118" i="9"/>
  <c r="E268" i="11"/>
  <c r="F72" i="1"/>
  <c r="F73" i="1" s="1"/>
  <c r="D72" i="1"/>
  <c r="D73" i="1" s="1"/>
  <c r="F70" i="1"/>
  <c r="E69" i="1"/>
  <c r="G69" i="1" s="1"/>
  <c r="E70" i="1" s="1"/>
  <c r="F67" i="1"/>
  <c r="F68" i="1" s="1"/>
  <c r="E67" i="1"/>
  <c r="G67" i="1" s="1"/>
  <c r="E68" i="1" s="1"/>
  <c r="G68" i="1" s="1"/>
  <c r="D67" i="1"/>
  <c r="D68" i="1" s="1"/>
  <c r="F200" i="1"/>
  <c r="D200" i="1"/>
  <c r="E199" i="1"/>
  <c r="D199" i="1"/>
  <c r="F199" i="1" s="1"/>
  <c r="G198" i="1"/>
  <c r="G199" i="1" s="1"/>
  <c r="F319" i="1"/>
  <c r="D319" i="1"/>
  <c r="E318" i="1"/>
  <c r="D318" i="1"/>
  <c r="F318" i="1" s="1"/>
  <c r="G317" i="1"/>
  <c r="G318" i="1" s="1"/>
  <c r="E58" i="11"/>
  <c r="G58" i="11" s="1"/>
  <c r="E61" i="11" s="1"/>
  <c r="G61" i="11" s="1"/>
  <c r="G62" i="11" s="1"/>
  <c r="G55" i="11" s="1"/>
  <c r="E64" i="11"/>
  <c r="G64" i="11" s="1"/>
  <c r="G63" i="11"/>
  <c r="F61" i="11"/>
  <c r="F62" i="11" s="1"/>
  <c r="D61" i="11"/>
  <c r="D62" i="11" s="1"/>
  <c r="D60" i="11"/>
  <c r="F59" i="11"/>
  <c r="F56" i="11"/>
  <c r="F57" i="11" s="1"/>
  <c r="E56" i="11"/>
  <c r="G56" i="11" s="1"/>
  <c r="E57" i="11" s="1"/>
  <c r="G57" i="11" s="1"/>
  <c r="D56" i="11"/>
  <c r="D57" i="11" s="1"/>
  <c r="A136" i="11"/>
  <c r="A137" i="11" s="1"/>
  <c r="D112" i="11"/>
  <c r="D116" i="11" s="1"/>
  <c r="D120" i="11" s="1"/>
  <c r="D124" i="11" s="1"/>
  <c r="D128" i="11" s="1"/>
  <c r="D132" i="11" s="1"/>
  <c r="D136" i="11" s="1"/>
  <c r="D140" i="11" s="1"/>
  <c r="D144" i="11" s="1"/>
  <c r="D148" i="11" s="1"/>
  <c r="D152" i="11" s="1"/>
  <c r="D156" i="11" s="1"/>
  <c r="D160" i="11" s="1"/>
  <c r="D164" i="11" s="1"/>
  <c r="D168" i="11" s="1"/>
  <c r="D172" i="11" s="1"/>
  <c r="F108" i="11"/>
  <c r="F112" i="11" s="1"/>
  <c r="F116" i="11" s="1"/>
  <c r="F120" i="11" s="1"/>
  <c r="F124" i="11" s="1"/>
  <c r="F128" i="11" s="1"/>
  <c r="F132" i="11" s="1"/>
  <c r="F136" i="11" s="1"/>
  <c r="F140" i="11" s="1"/>
  <c r="F144" i="11" s="1"/>
  <c r="F148" i="11" s="1"/>
  <c r="F152" i="11" s="1"/>
  <c r="F156" i="11" s="1"/>
  <c r="F160" i="11" s="1"/>
  <c r="F164" i="11" s="1"/>
  <c r="F168" i="11" s="1"/>
  <c r="F172" i="11" s="1"/>
  <c r="D107" i="11"/>
  <c r="D104" i="11"/>
  <c r="D101" i="11" s="1"/>
  <c r="D110" i="11" s="1"/>
  <c r="D114" i="11" s="1"/>
  <c r="D118" i="11" s="1"/>
  <c r="D122" i="11" s="1"/>
  <c r="D126" i="11" s="1"/>
  <c r="D130" i="11" s="1"/>
  <c r="D134" i="11" s="1"/>
  <c r="D138" i="11" s="1"/>
  <c r="D142" i="11" s="1"/>
  <c r="D146" i="11" s="1"/>
  <c r="D150" i="11" s="1"/>
  <c r="D154" i="11" s="1"/>
  <c r="D158" i="11" s="1"/>
  <c r="D162" i="11" s="1"/>
  <c r="D166" i="11" s="1"/>
  <c r="D170" i="11" s="1"/>
  <c r="D174" i="11" s="1"/>
  <c r="F103" i="11"/>
  <c r="E103" i="11"/>
  <c r="E104" i="11" s="1"/>
  <c r="E105" i="11" s="1"/>
  <c r="E100" i="11"/>
  <c r="E101" i="11" s="1"/>
  <c r="E102" i="11" s="1"/>
  <c r="D100" i="11"/>
  <c r="D109" i="11" s="1"/>
  <c r="D113" i="11" s="1"/>
  <c r="D117" i="11" s="1"/>
  <c r="D121" i="11" s="1"/>
  <c r="D125" i="11" s="1"/>
  <c r="D129" i="11" s="1"/>
  <c r="D133" i="11" s="1"/>
  <c r="D137" i="11" s="1"/>
  <c r="D141" i="11" s="1"/>
  <c r="D145" i="11" s="1"/>
  <c r="D149" i="11" s="1"/>
  <c r="D153" i="11" s="1"/>
  <c r="D157" i="11" s="1"/>
  <c r="D161" i="11" s="1"/>
  <c r="D165" i="11" s="1"/>
  <c r="D169" i="11" s="1"/>
  <c r="D173" i="11" s="1"/>
  <c r="G99" i="11"/>
  <c r="D201" i="11"/>
  <c r="G200" i="11"/>
  <c r="E201" i="11" s="1"/>
  <c r="G201" i="11" s="1"/>
  <c r="F256" i="11"/>
  <c r="D252" i="11"/>
  <c r="F252" i="11" s="1"/>
  <c r="F251" i="11"/>
  <c r="E251" i="11"/>
  <c r="E252" i="11" s="1"/>
  <c r="E253" i="11" s="1"/>
  <c r="E248" i="11"/>
  <c r="D248" i="11"/>
  <c r="D257" i="11" s="1"/>
  <c r="E247" i="11"/>
  <c r="G247" i="11" s="1"/>
  <c r="G244" i="11"/>
  <c r="E245" i="11" s="1"/>
  <c r="G245" i="11" s="1"/>
  <c r="F228" i="11"/>
  <c r="F232" i="11" s="1"/>
  <c r="F236" i="11" s="1"/>
  <c r="F240" i="11" s="1"/>
  <c r="D224" i="11"/>
  <c r="D221" i="11" s="1"/>
  <c r="D230" i="11" s="1"/>
  <c r="D234" i="11" s="1"/>
  <c r="D238" i="11" s="1"/>
  <c r="F223" i="11"/>
  <c r="E223" i="11"/>
  <c r="E224" i="11" s="1"/>
  <c r="E225" i="11" s="1"/>
  <c r="E220" i="11"/>
  <c r="D220" i="11"/>
  <c r="D229" i="11" s="1"/>
  <c r="D233" i="11" s="1"/>
  <c r="D237" i="11" s="1"/>
  <c r="D241" i="11" s="1"/>
  <c r="E219" i="11"/>
  <c r="G219" i="11" s="1"/>
  <c r="G216" i="11"/>
  <c r="E217" i="11" s="1"/>
  <c r="G217" i="11" s="1"/>
  <c r="G301" i="1"/>
  <c r="E302" i="1" s="1"/>
  <c r="G302" i="1" s="1"/>
  <c r="G271" i="1"/>
  <c r="E272" i="1" s="1"/>
  <c r="G272" i="1" s="1"/>
  <c r="G213" i="1"/>
  <c r="D210" i="1"/>
  <c r="F209" i="1"/>
  <c r="D209" i="1"/>
  <c r="F208" i="1"/>
  <c r="D208" i="1"/>
  <c r="F207" i="1"/>
  <c r="D207" i="1"/>
  <c r="F206" i="1"/>
  <c r="D206" i="1"/>
  <c r="F205" i="1"/>
  <c r="D205" i="1"/>
  <c r="D204" i="1"/>
  <c r="D203" i="1"/>
  <c r="D202" i="1" s="1"/>
  <c r="G201" i="1"/>
  <c r="E202" i="1" s="1"/>
  <c r="G202" i="1" s="1"/>
  <c r="E203" i="1" s="1"/>
  <c r="D201" i="1"/>
  <c r="E61" i="9"/>
  <c r="G64" i="9"/>
  <c r="E63" i="9"/>
  <c r="E64" i="9" s="1"/>
  <c r="D63" i="9"/>
  <c r="F63" i="9"/>
  <c r="D64" i="9"/>
  <c r="F64" i="9"/>
  <c r="D62" i="9"/>
  <c r="F61" i="9"/>
  <c r="G60" i="9"/>
  <c r="G113" i="9"/>
  <c r="E114" i="9" s="1"/>
  <c r="G114" i="9" s="1"/>
  <c r="P270" i="11"/>
  <c r="P269" i="11"/>
  <c r="P268" i="11"/>
  <c r="F266" i="11"/>
  <c r="F267" i="11" s="1"/>
  <c r="F271" i="11" s="1"/>
  <c r="D266" i="11"/>
  <c r="D267" i="11" s="1"/>
  <c r="D268" i="11" s="1"/>
  <c r="G265" i="11"/>
  <c r="E266" i="11" s="1"/>
  <c r="G266" i="11" s="1"/>
  <c r="E267" i="11" s="1"/>
  <c r="G267" i="11" s="1"/>
  <c r="F264" i="11"/>
  <c r="G263" i="11"/>
  <c r="E264" i="11" s="1"/>
  <c r="G264" i="11" s="1"/>
  <c r="G28" i="11"/>
  <c r="E29" i="11" s="1"/>
  <c r="G29" i="11" s="1"/>
  <c r="E30" i="11" s="1"/>
  <c r="G30" i="11" s="1"/>
  <c r="F28" i="11"/>
  <c r="G28" i="1"/>
  <c r="F28" i="1"/>
  <c r="E38" i="9"/>
  <c r="G38" i="9" s="1"/>
  <c r="E39" i="9" s="1"/>
  <c r="G39" i="9" s="1"/>
  <c r="E40" i="9" s="1"/>
  <c r="G40" i="9" s="1"/>
  <c r="E41" i="9" s="1"/>
  <c r="G41" i="9" s="1"/>
  <c r="E42" i="9" s="1"/>
  <c r="G42" i="9" s="1"/>
  <c r="E43" i="9" s="1"/>
  <c r="G43" i="9" s="1"/>
  <c r="E44" i="9" s="1"/>
  <c r="G44" i="9" s="1"/>
  <c r="E45" i="9" s="1"/>
  <c r="G45" i="9" s="1"/>
  <c r="G193" i="1"/>
  <c r="G73" i="9"/>
  <c r="E75" i="9" s="1"/>
  <c r="F52" i="11"/>
  <c r="F54" i="11" s="1"/>
  <c r="F53" i="11" s="1"/>
  <c r="D52" i="11"/>
  <c r="D54" i="11" s="1"/>
  <c r="D53" i="11" s="1"/>
  <c r="F48" i="11"/>
  <c r="F50" i="11" s="1"/>
  <c r="F49" i="11" s="1"/>
  <c r="E48" i="11"/>
  <c r="G48" i="11" s="1"/>
  <c r="E49" i="11" s="1"/>
  <c r="G49" i="11" s="1"/>
  <c r="E50" i="11" s="1"/>
  <c r="G50" i="11" s="1"/>
  <c r="G47" i="11" s="1"/>
  <c r="E51" i="11" s="1"/>
  <c r="E52" i="11" s="1"/>
  <c r="G52" i="11" s="1"/>
  <c r="E53" i="11" s="1"/>
  <c r="G53" i="11" s="1"/>
  <c r="E54" i="11" s="1"/>
  <c r="G54" i="11" s="1"/>
  <c r="G51" i="11" s="1"/>
  <c r="D48" i="11"/>
  <c r="D50" i="11" s="1"/>
  <c r="D49" i="11" s="1"/>
  <c r="G45" i="11"/>
  <c r="E46" i="11" s="1"/>
  <c r="G46" i="11" s="1"/>
  <c r="F26" i="11"/>
  <c r="D26" i="11"/>
  <c r="F25" i="11"/>
  <c r="D25" i="11"/>
  <c r="F24" i="11"/>
  <c r="D24" i="11"/>
  <c r="F23" i="11"/>
  <c r="D23" i="11"/>
  <c r="G22" i="11"/>
  <c r="E23" i="11" s="1"/>
  <c r="G23" i="11" s="1"/>
  <c r="E24" i="11" s="1"/>
  <c r="G24" i="11" s="1"/>
  <c r="E25" i="11" s="1"/>
  <c r="G25" i="11" s="1"/>
  <c r="E26" i="11" s="1"/>
  <c r="G26" i="11" s="1"/>
  <c r="F22" i="11"/>
  <c r="D22" i="11"/>
  <c r="G21" i="11"/>
  <c r="F26" i="9"/>
  <c r="D26" i="9"/>
  <c r="F25" i="9"/>
  <c r="D25" i="9"/>
  <c r="F24" i="9"/>
  <c r="D24" i="9"/>
  <c r="F23" i="9"/>
  <c r="D23" i="9"/>
  <c r="G22" i="9"/>
  <c r="E23" i="9" s="1"/>
  <c r="G23" i="9" s="1"/>
  <c r="E24" i="9" s="1"/>
  <c r="G24" i="9" s="1"/>
  <c r="E25" i="9" s="1"/>
  <c r="G25" i="9" s="1"/>
  <c r="E26" i="9" s="1"/>
  <c r="G26" i="9" s="1"/>
  <c r="F22" i="9"/>
  <c r="D22" i="9"/>
  <c r="G21" i="9"/>
  <c r="G21" i="1"/>
  <c r="G22" i="1"/>
  <c r="E23" i="1" s="1"/>
  <c r="E59" i="1"/>
  <c r="G37" i="11"/>
  <c r="E38" i="11" s="1"/>
  <c r="G38" i="11" s="1"/>
  <c r="E39" i="11" s="1"/>
  <c r="G39" i="11" s="1"/>
  <c r="E40" i="11" s="1"/>
  <c r="G40" i="11" s="1"/>
  <c r="E41" i="11" s="1"/>
  <c r="G41" i="11" s="1"/>
  <c r="E42" i="11" s="1"/>
  <c r="G42" i="11" s="1"/>
  <c r="E43" i="11" s="1"/>
  <c r="G43" i="11" s="1"/>
  <c r="E44" i="11" s="1"/>
  <c r="G44" i="11" s="1"/>
  <c r="G89" i="9"/>
  <c r="D86" i="9"/>
  <c r="D79" i="9"/>
  <c r="D78" i="9" s="1"/>
  <c r="G77" i="9"/>
  <c r="E78" i="9" s="1"/>
  <c r="G78" i="9" s="1"/>
  <c r="E79" i="9" s="1"/>
  <c r="G111" i="9"/>
  <c r="E112" i="9" s="1"/>
  <c r="G112" i="9" s="1"/>
  <c r="G109" i="9"/>
  <c r="E110" i="9" s="1"/>
  <c r="G110" i="9" s="1"/>
  <c r="G35" i="11"/>
  <c r="F35" i="11"/>
  <c r="D35" i="11"/>
  <c r="F34" i="11"/>
  <c r="D34" i="11"/>
  <c r="G33" i="11"/>
  <c r="G32" i="11"/>
  <c r="E31" i="11"/>
  <c r="G31" i="11" s="1"/>
  <c r="F30" i="11"/>
  <c r="D30" i="11"/>
  <c r="G20" i="11"/>
  <c r="F20" i="11"/>
  <c r="G18" i="11"/>
  <c r="E17" i="11"/>
  <c r="F14" i="11"/>
  <c r="D14" i="11"/>
  <c r="F13" i="11"/>
  <c r="D13" i="11"/>
  <c r="F12" i="11"/>
  <c r="D12" i="11"/>
  <c r="G11" i="11"/>
  <c r="F11" i="11"/>
  <c r="G10" i="11"/>
  <c r="F10" i="11"/>
  <c r="G9" i="11"/>
  <c r="F9" i="11"/>
  <c r="G8" i="11"/>
  <c r="F8" i="11"/>
  <c r="G7" i="11"/>
  <c r="F7" i="11"/>
  <c r="G6" i="11"/>
  <c r="F6" i="11"/>
  <c r="G5" i="11"/>
  <c r="F5" i="11"/>
  <c r="F4" i="11"/>
  <c r="D4" i="11"/>
  <c r="F3" i="11"/>
  <c r="D3" i="11"/>
  <c r="G2" i="11"/>
  <c r="E3" i="11" s="1"/>
  <c r="G3" i="11" s="1"/>
  <c r="E4" i="11" s="1"/>
  <c r="G4" i="11" s="1"/>
  <c r="E12" i="11" s="1"/>
  <c r="G12" i="11" s="1"/>
  <c r="E13" i="11" s="1"/>
  <c r="G13" i="11" s="1"/>
  <c r="E14" i="11" s="1"/>
  <c r="G14" i="11" s="1"/>
  <c r="G91" i="9"/>
  <c r="E92" i="9" s="1"/>
  <c r="G92" i="9" s="1"/>
  <c r="E93" i="9" s="1"/>
  <c r="D93" i="9"/>
  <c r="D92" i="9" s="1"/>
  <c r="D100" i="9"/>
  <c r="G103" i="9"/>
  <c r="D54" i="9"/>
  <c r="D52" i="9"/>
  <c r="D53" i="9" s="1"/>
  <c r="F51" i="9"/>
  <c r="E51" i="9"/>
  <c r="E54" i="9" s="1"/>
  <c r="E56" i="9" s="1"/>
  <c r="E50" i="9"/>
  <c r="G50" i="9" s="1"/>
  <c r="G70" i="9"/>
  <c r="D70" i="9"/>
  <c r="F69" i="9"/>
  <c r="F70" i="9" s="1"/>
  <c r="G67" i="9"/>
  <c r="F66" i="9"/>
  <c r="E66" i="9"/>
  <c r="G66" i="9" s="1"/>
  <c r="F58" i="9"/>
  <c r="F59" i="9" s="1"/>
  <c r="D58" i="9"/>
  <c r="D59" i="9" s="1"/>
  <c r="G107" i="9"/>
  <c r="E108" i="9" s="1"/>
  <c r="G108" i="9" s="1"/>
  <c r="G105" i="9"/>
  <c r="E106" i="9" s="1"/>
  <c r="G106" i="9" s="1"/>
  <c r="G72" i="9"/>
  <c r="G48" i="9"/>
  <c r="G46" i="9"/>
  <c r="E47" i="9" s="1"/>
  <c r="G47" i="9" s="1"/>
  <c r="G37" i="9"/>
  <c r="G33" i="9"/>
  <c r="G32" i="9"/>
  <c r="E31" i="9"/>
  <c r="G31" i="9" s="1"/>
  <c r="F30" i="9"/>
  <c r="D30" i="9"/>
  <c r="G28" i="9"/>
  <c r="E29" i="9" s="1"/>
  <c r="F28" i="9"/>
  <c r="G20" i="9"/>
  <c r="F20" i="9"/>
  <c r="G18" i="9"/>
  <c r="E17" i="9"/>
  <c r="F14" i="9"/>
  <c r="D14" i="9"/>
  <c r="F13" i="9"/>
  <c r="D13" i="9"/>
  <c r="F12" i="9"/>
  <c r="D12" i="9"/>
  <c r="G11" i="9"/>
  <c r="F11" i="9"/>
  <c r="G10" i="9"/>
  <c r="F10" i="9"/>
  <c r="G9" i="9"/>
  <c r="F9" i="9"/>
  <c r="G8" i="9"/>
  <c r="F8" i="9"/>
  <c r="G7" i="9"/>
  <c r="F7" i="9"/>
  <c r="G6" i="9"/>
  <c r="F6" i="9"/>
  <c r="G5" i="9"/>
  <c r="F5" i="9"/>
  <c r="F4" i="9"/>
  <c r="D4" i="9"/>
  <c r="F3" i="9"/>
  <c r="D3" i="9"/>
  <c r="G2" i="9"/>
  <c r="E3" i="9" s="1"/>
  <c r="G3" i="9" s="1"/>
  <c r="E4" i="9" s="1"/>
  <c r="G4" i="9" s="1"/>
  <c r="E12" i="9" s="1"/>
  <c r="G12" i="9" s="1"/>
  <c r="E13" i="9" s="1"/>
  <c r="G13" i="9" s="1"/>
  <c r="E14" i="9" s="1"/>
  <c r="G14" i="9" s="1"/>
  <c r="D51" i="1"/>
  <c r="F53" i="1" s="1"/>
  <c r="F46" i="1"/>
  <c r="D46" i="1"/>
  <c r="G45" i="1"/>
  <c r="E46" i="1" s="1"/>
  <c r="G46" i="1" s="1"/>
  <c r="D53" i="1"/>
  <c r="E49" i="1"/>
  <c r="G49" i="1" s="1"/>
  <c r="P52" i="1"/>
  <c r="P51" i="1"/>
  <c r="P50" i="1"/>
  <c r="E50" i="1"/>
  <c r="E53" i="1" s="1"/>
  <c r="E55" i="1" s="1"/>
  <c r="G32" i="1"/>
  <c r="G5" i="1"/>
  <c r="F5" i="1"/>
  <c r="G68" i="9" l="1"/>
  <c r="E69" i="9" s="1"/>
  <c r="G69" i="9" s="1"/>
  <c r="E319" i="1"/>
  <c r="G319" i="1" s="1"/>
  <c r="D71" i="1"/>
  <c r="E73" i="1"/>
  <c r="E71" i="1"/>
  <c r="G71" i="1" s="1"/>
  <c r="G70" i="1"/>
  <c r="E72" i="1"/>
  <c r="G72" i="1" s="1"/>
  <c r="G73" i="1" s="1"/>
  <c r="G66" i="1" s="1"/>
  <c r="G107" i="1" s="1"/>
  <c r="E200" i="1"/>
  <c r="G200" i="1" s="1"/>
  <c r="G96" i="11"/>
  <c r="E97" i="11" s="1"/>
  <c r="E59" i="11"/>
  <c r="G100" i="11"/>
  <c r="G101" i="11" s="1"/>
  <c r="G102" i="11" s="1"/>
  <c r="D253" i="11"/>
  <c r="F249" i="11" s="1"/>
  <c r="F258" i="11" s="1"/>
  <c r="D249" i="11"/>
  <c r="D258" i="11" s="1"/>
  <c r="D211" i="1"/>
  <c r="F104" i="11"/>
  <c r="D105" i="11"/>
  <c r="F105" i="11" s="1"/>
  <c r="D250" i="11"/>
  <c r="D259" i="11" s="1"/>
  <c r="F100" i="11"/>
  <c r="F109" i="11" s="1"/>
  <c r="F113" i="11" s="1"/>
  <c r="F117" i="11" s="1"/>
  <c r="F121" i="11" s="1"/>
  <c r="F125" i="11" s="1"/>
  <c r="F129" i="11" s="1"/>
  <c r="F133" i="11" s="1"/>
  <c r="F137" i="11" s="1"/>
  <c r="F141" i="11" s="1"/>
  <c r="F145" i="11" s="1"/>
  <c r="F149" i="11" s="1"/>
  <c r="F153" i="11" s="1"/>
  <c r="F157" i="11" s="1"/>
  <c r="F161" i="11" s="1"/>
  <c r="F165" i="11" s="1"/>
  <c r="F169" i="11" s="1"/>
  <c r="F173" i="11" s="1"/>
  <c r="A140" i="11"/>
  <c r="E108" i="11"/>
  <c r="A138" i="11"/>
  <c r="A139" i="11"/>
  <c r="E249" i="11"/>
  <c r="E250" i="11" s="1"/>
  <c r="F224" i="11"/>
  <c r="D225" i="11"/>
  <c r="D222" i="11" s="1"/>
  <c r="F220" i="11"/>
  <c r="F229" i="11" s="1"/>
  <c r="F233" i="11" s="1"/>
  <c r="F237" i="11" s="1"/>
  <c r="F241" i="11" s="1"/>
  <c r="F248" i="11"/>
  <c r="F257" i="11" s="1"/>
  <c r="D242" i="11"/>
  <c r="D232" i="11"/>
  <c r="D236" i="11" s="1"/>
  <c r="D240" i="11" s="1"/>
  <c r="F222" i="11"/>
  <c r="F231" i="11" s="1"/>
  <c r="F235" i="11" s="1"/>
  <c r="F239" i="11" s="1"/>
  <c r="F243" i="11" s="1"/>
  <c r="D231" i="11"/>
  <c r="D235" i="11" s="1"/>
  <c r="D239" i="11" s="1"/>
  <c r="D243" i="11" s="1"/>
  <c r="E228" i="11"/>
  <c r="G226" i="11"/>
  <c r="G254" i="11"/>
  <c r="E256" i="11"/>
  <c r="G220" i="11"/>
  <c r="G221" i="11" s="1"/>
  <c r="G222" i="11" s="1"/>
  <c r="F253" i="11"/>
  <c r="E221" i="11"/>
  <c r="E222" i="11" s="1"/>
  <c r="G248" i="11"/>
  <c r="G249" i="11" s="1"/>
  <c r="G250" i="11" s="1"/>
  <c r="F221" i="11"/>
  <c r="F230" i="11" s="1"/>
  <c r="F234" i="11" s="1"/>
  <c r="F238" i="11" s="1"/>
  <c r="F242" i="11" s="1"/>
  <c r="E204" i="1"/>
  <c r="G204" i="1" s="1"/>
  <c r="E205" i="1" s="1"/>
  <c r="G205" i="1" s="1"/>
  <c r="E206" i="1" s="1"/>
  <c r="G206" i="1" s="1"/>
  <c r="E207" i="1" s="1"/>
  <c r="G207" i="1" s="1"/>
  <c r="E208" i="1" s="1"/>
  <c r="G208" i="1" s="1"/>
  <c r="E209" i="1" s="1"/>
  <c r="G209" i="1" s="1"/>
  <c r="G203" i="1"/>
  <c r="E211" i="1" s="1"/>
  <c r="G211" i="1" s="1"/>
  <c r="E210" i="1"/>
  <c r="G210" i="1" s="1"/>
  <c r="E29" i="1"/>
  <c r="G29" i="1" s="1"/>
  <c r="G63" i="9"/>
  <c r="E62" i="9"/>
  <c r="G62" i="9" s="1"/>
  <c r="G61" i="9"/>
  <c r="D272" i="11"/>
  <c r="D271" i="11"/>
  <c r="F268" i="11"/>
  <c r="D269" i="11" s="1"/>
  <c r="F269" i="11" s="1"/>
  <c r="D270" i="11" s="1"/>
  <c r="F270" i="11" s="1"/>
  <c r="E269" i="11"/>
  <c r="G29" i="9"/>
  <c r="E30" i="9" s="1"/>
  <c r="G30" i="9" s="1"/>
  <c r="D52" i="1"/>
  <c r="F52" i="1" s="1"/>
  <c r="E51" i="1"/>
  <c r="E52" i="1"/>
  <c r="E34" i="11"/>
  <c r="G34" i="11" s="1"/>
  <c r="E53" i="9"/>
  <c r="G53" i="9" s="1"/>
  <c r="D87" i="9"/>
  <c r="E52" i="9"/>
  <c r="G52" i="9" s="1"/>
  <c r="E55" i="9"/>
  <c r="G75" i="9"/>
  <c r="E76" i="9" s="1"/>
  <c r="G76" i="9" s="1"/>
  <c r="D101" i="9"/>
  <c r="G23" i="1"/>
  <c r="E24" i="1" s="1"/>
  <c r="E86" i="9"/>
  <c r="G86" i="9" s="1"/>
  <c r="G79" i="9"/>
  <c r="E87" i="9" s="1"/>
  <c r="G87" i="9" s="1"/>
  <c r="E80" i="9"/>
  <c r="G80" i="9" s="1"/>
  <c r="E81" i="9" s="1"/>
  <c r="G81" i="9" s="1"/>
  <c r="E82" i="9" s="1"/>
  <c r="G82" i="9" s="1"/>
  <c r="E83" i="9" s="1"/>
  <c r="G83" i="9" s="1"/>
  <c r="E84" i="9" s="1"/>
  <c r="G84" i="9" s="1"/>
  <c r="E85" i="9" s="1"/>
  <c r="G85" i="9" s="1"/>
  <c r="G93" i="9"/>
  <c r="E101" i="9" s="1"/>
  <c r="G101" i="9" s="1"/>
  <c r="E100" i="9"/>
  <c r="G100" i="9" s="1"/>
  <c r="E94" i="9"/>
  <c r="G94" i="9" s="1"/>
  <c r="E95" i="9" s="1"/>
  <c r="G95" i="9" s="1"/>
  <c r="E96" i="9" s="1"/>
  <c r="G96" i="9" s="1"/>
  <c r="E97" i="9" s="1"/>
  <c r="G97" i="9" s="1"/>
  <c r="E98" i="9" s="1"/>
  <c r="G98" i="9" s="1"/>
  <c r="E99" i="9" s="1"/>
  <c r="G99" i="9" s="1"/>
  <c r="G51" i="9"/>
  <c r="F53" i="9"/>
  <c r="D56" i="9"/>
  <c r="F55" i="9"/>
  <c r="G54" i="9"/>
  <c r="F52" i="9"/>
  <c r="F54" i="9"/>
  <c r="D55" i="9"/>
  <c r="E58" i="9"/>
  <c r="G58" i="9" s="1"/>
  <c r="E59" i="9" s="1"/>
  <c r="G59" i="9" s="1"/>
  <c r="D54" i="1"/>
  <c r="E54" i="1"/>
  <c r="F51" i="1"/>
  <c r="F50" i="1"/>
  <c r="G50" i="1"/>
  <c r="E62" i="11" l="1"/>
  <c r="E60" i="11"/>
  <c r="G60" i="11" s="1"/>
  <c r="G59" i="11"/>
  <c r="F250" i="11"/>
  <c r="F259" i="11" s="1"/>
  <c r="F101" i="11"/>
  <c r="F110" i="11" s="1"/>
  <c r="F114" i="11" s="1"/>
  <c r="F118" i="11" s="1"/>
  <c r="F122" i="11" s="1"/>
  <c r="F126" i="11" s="1"/>
  <c r="F130" i="11" s="1"/>
  <c r="F134" i="11" s="1"/>
  <c r="F138" i="11" s="1"/>
  <c r="F142" i="11" s="1"/>
  <c r="F146" i="11" s="1"/>
  <c r="F150" i="11" s="1"/>
  <c r="F154" i="11" s="1"/>
  <c r="F158" i="11" s="1"/>
  <c r="F162" i="11" s="1"/>
  <c r="F166" i="11" s="1"/>
  <c r="F170" i="11" s="1"/>
  <c r="F174" i="11" s="1"/>
  <c r="G268" i="11"/>
  <c r="E271" i="11" s="1"/>
  <c r="G271" i="11" s="1"/>
  <c r="E272" i="11" s="1"/>
  <c r="G272" i="11" s="1"/>
  <c r="F225" i="11"/>
  <c r="D102" i="11"/>
  <c r="F102" i="11" s="1"/>
  <c r="F111" i="11" s="1"/>
  <c r="F115" i="11" s="1"/>
  <c r="F119" i="11" s="1"/>
  <c r="F123" i="11" s="1"/>
  <c r="F127" i="11" s="1"/>
  <c r="F131" i="11" s="1"/>
  <c r="F135" i="11" s="1"/>
  <c r="F139" i="11" s="1"/>
  <c r="F143" i="11" s="1"/>
  <c r="F147" i="11" s="1"/>
  <c r="F151" i="11" s="1"/>
  <c r="F155" i="11" s="1"/>
  <c r="F159" i="11" s="1"/>
  <c r="F163" i="11" s="1"/>
  <c r="F167" i="11" s="1"/>
  <c r="F171" i="11" s="1"/>
  <c r="F175" i="11" s="1"/>
  <c r="A142" i="11"/>
  <c r="A144" i="11"/>
  <c r="A141" i="11"/>
  <c r="A143" i="11"/>
  <c r="E112" i="11"/>
  <c r="E109" i="11"/>
  <c r="G108" i="11"/>
  <c r="E257" i="11"/>
  <c r="G256" i="11"/>
  <c r="E232" i="11"/>
  <c r="G228" i="11"/>
  <c r="E229" i="11"/>
  <c r="E212" i="1"/>
  <c r="G212" i="1" s="1"/>
  <c r="E214" i="1"/>
  <c r="G214" i="1" s="1"/>
  <c r="G269" i="11"/>
  <c r="E270" i="11"/>
  <c r="G270" i="11" s="1"/>
  <c r="D55" i="1"/>
  <c r="F54" i="1"/>
  <c r="E90" i="9"/>
  <c r="G90" i="9" s="1"/>
  <c r="E88" i="9"/>
  <c r="G88" i="9" s="1"/>
  <c r="E102" i="9"/>
  <c r="G102" i="9" s="1"/>
  <c r="E104" i="9"/>
  <c r="G104" i="9" s="1"/>
  <c r="N215" i="11"/>
  <c r="N214" i="11"/>
  <c r="N213" i="11"/>
  <c r="N212" i="11"/>
  <c r="N210" i="11"/>
  <c r="N209" i="11"/>
  <c r="N208" i="11"/>
  <c r="N207" i="11"/>
  <c r="N206" i="11"/>
  <c r="N205" i="11"/>
  <c r="N204" i="11"/>
  <c r="N203" i="11"/>
  <c r="N202" i="11"/>
  <c r="M202" i="11"/>
  <c r="N199" i="11"/>
  <c r="N198" i="11"/>
  <c r="N197" i="11"/>
  <c r="N196" i="11"/>
  <c r="N195" i="11"/>
  <c r="N194" i="11"/>
  <c r="N193" i="11"/>
  <c r="N192" i="11"/>
  <c r="N191" i="11"/>
  <c r="N190" i="11"/>
  <c r="N189" i="11"/>
  <c r="N188" i="11"/>
  <c r="N186" i="11"/>
  <c r="N185" i="11"/>
  <c r="N184" i="11"/>
  <c r="N183" i="11"/>
  <c r="N182" i="11"/>
  <c r="N181" i="11"/>
  <c r="N180" i="11"/>
  <c r="N179" i="11"/>
  <c r="N178" i="11"/>
  <c r="M178" i="11"/>
  <c r="N94" i="11"/>
  <c r="N93" i="11"/>
  <c r="N92" i="11"/>
  <c r="N91" i="11"/>
  <c r="N90" i="11"/>
  <c r="N89" i="11"/>
  <c r="N88" i="11"/>
  <c r="N87" i="11"/>
  <c r="N86" i="11"/>
  <c r="N85" i="11"/>
  <c r="N84" i="11"/>
  <c r="N83" i="11"/>
  <c r="N82" i="11"/>
  <c r="N81" i="11"/>
  <c r="N80" i="11"/>
  <c r="N79" i="11"/>
  <c r="N78" i="11"/>
  <c r="N77" i="11"/>
  <c r="N76" i="11"/>
  <c r="N75" i="11"/>
  <c r="N73" i="11"/>
  <c r="N72" i="11"/>
  <c r="N71" i="11"/>
  <c r="N70" i="11"/>
  <c r="N69" i="11"/>
  <c r="N68" i="11"/>
  <c r="N67" i="11"/>
  <c r="N66" i="11"/>
  <c r="N65" i="11"/>
  <c r="D79" i="11"/>
  <c r="D83" i="11" s="1"/>
  <c r="D87" i="11" s="1"/>
  <c r="D91" i="11" s="1"/>
  <c r="F75" i="11"/>
  <c r="F79" i="11" s="1"/>
  <c r="F83" i="11" s="1"/>
  <c r="F87" i="11" s="1"/>
  <c r="F91" i="11" s="1"/>
  <c r="D74" i="11"/>
  <c r="D71" i="11"/>
  <c r="D72" i="11" s="1"/>
  <c r="F70" i="11"/>
  <c r="E70" i="11"/>
  <c r="E71" i="11" s="1"/>
  <c r="E72" i="11" s="1"/>
  <c r="E67" i="11"/>
  <c r="D67" i="11"/>
  <c r="D76" i="11" s="1"/>
  <c r="D80" i="11" s="1"/>
  <c r="D84" i="11" s="1"/>
  <c r="D88" i="11" s="1"/>
  <c r="D92" i="11" s="1"/>
  <c r="G66" i="11"/>
  <c r="F321" i="1"/>
  <c r="G67" i="11" l="1"/>
  <c r="G68" i="11" s="1"/>
  <c r="G69" i="11" s="1"/>
  <c r="D111" i="11"/>
  <c r="D115" i="11" s="1"/>
  <c r="D119" i="11" s="1"/>
  <c r="D123" i="11" s="1"/>
  <c r="D127" i="11" s="1"/>
  <c r="D131" i="11" s="1"/>
  <c r="D135" i="11" s="1"/>
  <c r="D139" i="11" s="1"/>
  <c r="D143" i="11" s="1"/>
  <c r="D147" i="11" s="1"/>
  <c r="D151" i="11" s="1"/>
  <c r="D155" i="11" s="1"/>
  <c r="D159" i="11" s="1"/>
  <c r="D163" i="11" s="1"/>
  <c r="D167" i="11" s="1"/>
  <c r="D171" i="11" s="1"/>
  <c r="D175" i="11" s="1"/>
  <c r="E116" i="11"/>
  <c r="E113" i="11"/>
  <c r="G112" i="11"/>
  <c r="E110" i="11"/>
  <c r="G109" i="11"/>
  <c r="A147" i="11"/>
  <c r="A146" i="11"/>
  <c r="A148" i="11"/>
  <c r="A145" i="11"/>
  <c r="N240" i="11"/>
  <c r="N228" i="11"/>
  <c r="N254" i="11"/>
  <c r="N252" i="11"/>
  <c r="N248" i="11"/>
  <c r="N239" i="11"/>
  <c r="N222" i="11"/>
  <c r="N238" i="11"/>
  <c r="N226" i="11"/>
  <c r="N221" i="11"/>
  <c r="N259" i="11"/>
  <c r="N237" i="11"/>
  <c r="N225" i="11"/>
  <c r="N220" i="11"/>
  <c r="N234" i="11"/>
  <c r="N258" i="11"/>
  <c r="N251" i="11"/>
  <c r="N236" i="11"/>
  <c r="N249" i="11"/>
  <c r="N247" i="11"/>
  <c r="N235" i="11"/>
  <c r="N242" i="11"/>
  <c r="N257" i="11"/>
  <c r="N224" i="11"/>
  <c r="N223" i="11"/>
  <c r="N250" i="11"/>
  <c r="M246" i="11"/>
  <c r="N233" i="11"/>
  <c r="N219" i="11"/>
  <c r="M218" i="11"/>
  <c r="N256" i="11"/>
  <c r="N232" i="11"/>
  <c r="N243" i="11"/>
  <c r="N231" i="11"/>
  <c r="N253" i="11"/>
  <c r="N241" i="11"/>
  <c r="N229" i="11"/>
  <c r="N230" i="11"/>
  <c r="E258" i="11"/>
  <c r="G257" i="11"/>
  <c r="G229" i="11"/>
  <c r="E230" i="11"/>
  <c r="G232" i="11"/>
  <c r="E236" i="11"/>
  <c r="E233" i="11"/>
  <c r="E68" i="11"/>
  <c r="E69" i="11" s="1"/>
  <c r="G36" i="11" s="1"/>
  <c r="E75" i="11"/>
  <c r="E79" i="11" s="1"/>
  <c r="F67" i="11"/>
  <c r="F76" i="11" s="1"/>
  <c r="F80" i="11" s="1"/>
  <c r="F84" i="11" s="1"/>
  <c r="F88" i="11" s="1"/>
  <c r="F92" i="11" s="1"/>
  <c r="D68" i="11"/>
  <c r="D77" i="11" s="1"/>
  <c r="D81" i="11" s="1"/>
  <c r="D85" i="11" s="1"/>
  <c r="D89" i="11" s="1"/>
  <c r="D93" i="11" s="1"/>
  <c r="D69" i="11"/>
  <c r="F68" i="11"/>
  <c r="F77" i="11" s="1"/>
  <c r="F81" i="11" s="1"/>
  <c r="F85" i="11" s="1"/>
  <c r="F89" i="11" s="1"/>
  <c r="F93" i="11" s="1"/>
  <c r="F72" i="11"/>
  <c r="F71" i="11"/>
  <c r="G320" i="1"/>
  <c r="E321" i="1" s="1"/>
  <c r="G321" i="1" s="1"/>
  <c r="G59" i="1"/>
  <c r="F59" i="1"/>
  <c r="F61" i="1" s="1"/>
  <c r="F60" i="1" s="1"/>
  <c r="F63" i="1"/>
  <c r="F65" i="1" s="1"/>
  <c r="F64" i="1" s="1"/>
  <c r="D63" i="1"/>
  <c r="D65" i="1" s="1"/>
  <c r="D64" i="1" s="1"/>
  <c r="D59" i="1"/>
  <c r="D61" i="1" s="1"/>
  <c r="D60" i="1" s="1"/>
  <c r="E191" i="1"/>
  <c r="G227" i="1"/>
  <c r="D224" i="1"/>
  <c r="F223" i="1"/>
  <c r="D223" i="1"/>
  <c r="F222" i="1"/>
  <c r="D222" i="1"/>
  <c r="F221" i="1"/>
  <c r="D221" i="1"/>
  <c r="F220" i="1"/>
  <c r="D220" i="1"/>
  <c r="F219" i="1"/>
  <c r="D219" i="1"/>
  <c r="D218" i="1"/>
  <c r="D217" i="1"/>
  <c r="D225" i="1" s="1"/>
  <c r="G215" i="1"/>
  <c r="E216" i="1" s="1"/>
  <c r="G216" i="1" s="1"/>
  <c r="E217" i="1" s="1"/>
  <c r="D215" i="1"/>
  <c r="D197" i="1"/>
  <c r="G253" i="1"/>
  <c r="E254" i="1" s="1"/>
  <c r="G254" i="1" s="1"/>
  <c r="E108" i="1"/>
  <c r="D16" i="1"/>
  <c r="D15" i="1"/>
  <c r="D14" i="1"/>
  <c r="D13" i="1"/>
  <c r="D12" i="1"/>
  <c r="D4" i="1"/>
  <c r="D3" i="1"/>
  <c r="F262" i="11"/>
  <c r="D262" i="11"/>
  <c r="E261" i="11"/>
  <c r="D261" i="11"/>
  <c r="F261" i="11" s="1"/>
  <c r="G260" i="11"/>
  <c r="G261" i="11" s="1"/>
  <c r="F212" i="11"/>
  <c r="D212" i="11"/>
  <c r="D210" i="11"/>
  <c r="D208" i="11"/>
  <c r="F204" i="11" s="1"/>
  <c r="F213" i="11" s="1"/>
  <c r="F207" i="11"/>
  <c r="E207" i="11"/>
  <c r="E208" i="11" s="1"/>
  <c r="E209" i="11" s="1"/>
  <c r="E204" i="11"/>
  <c r="D204" i="11"/>
  <c r="D213" i="11" s="1"/>
  <c r="E203" i="11"/>
  <c r="G203" i="11" s="1"/>
  <c r="D196" i="11"/>
  <c r="D192" i="11"/>
  <c r="F188" i="11"/>
  <c r="F192" i="11" s="1"/>
  <c r="F196" i="11" s="1"/>
  <c r="D188" i="11"/>
  <c r="D186" i="11"/>
  <c r="D184" i="11"/>
  <c r="F184" i="11" s="1"/>
  <c r="F183" i="11"/>
  <c r="E183" i="11"/>
  <c r="E184" i="11" s="1"/>
  <c r="E185" i="11" s="1"/>
  <c r="E180" i="11"/>
  <c r="D180" i="11"/>
  <c r="D189" i="11" s="1"/>
  <c r="E179" i="11"/>
  <c r="G179" i="11" s="1"/>
  <c r="D177" i="11"/>
  <c r="G176" i="11"/>
  <c r="F97" i="11"/>
  <c r="G97" i="11"/>
  <c r="G95" i="11"/>
  <c r="D116" i="9"/>
  <c r="D117" i="9" s="1"/>
  <c r="D118" i="9" s="1"/>
  <c r="P120" i="9"/>
  <c r="P119" i="9"/>
  <c r="P118" i="9"/>
  <c r="F116" i="9"/>
  <c r="F117" i="9" s="1"/>
  <c r="F121" i="9" s="1"/>
  <c r="G115" i="9"/>
  <c r="G74" i="9"/>
  <c r="F74" i="9"/>
  <c r="F36" i="9"/>
  <c r="D36" i="9"/>
  <c r="G35" i="9"/>
  <c r="E36" i="9" s="1"/>
  <c r="G36" i="9" s="1"/>
  <c r="F35" i="9"/>
  <c r="D35" i="9"/>
  <c r="F34" i="9"/>
  <c r="D34" i="9"/>
  <c r="P327" i="1"/>
  <c r="P326" i="1"/>
  <c r="P325" i="1"/>
  <c r="D313" i="1"/>
  <c r="D312" i="1"/>
  <c r="N311" i="1"/>
  <c r="D311" i="1"/>
  <c r="N310" i="1"/>
  <c r="N309" i="1"/>
  <c r="D309" i="1"/>
  <c r="D306" i="1" s="1"/>
  <c r="N308" i="1"/>
  <c r="F308" i="1"/>
  <c r="E308" i="1"/>
  <c r="E309" i="1" s="1"/>
  <c r="E310" i="1" s="1"/>
  <c r="N307" i="1"/>
  <c r="N306" i="1"/>
  <c r="N305" i="1"/>
  <c r="E305" i="1"/>
  <c r="D305" i="1"/>
  <c r="N304" i="1"/>
  <c r="E304" i="1"/>
  <c r="G304" i="1" s="1"/>
  <c r="M303" i="1"/>
  <c r="N283" i="1"/>
  <c r="D283" i="1"/>
  <c r="D285" i="1" s="1"/>
  <c r="N282" i="1"/>
  <c r="N281" i="1"/>
  <c r="D281" i="1"/>
  <c r="F277" i="1" s="1"/>
  <c r="N280" i="1"/>
  <c r="F280" i="1"/>
  <c r="E280" i="1"/>
  <c r="E281" i="1" s="1"/>
  <c r="E282" i="1" s="1"/>
  <c r="N279" i="1"/>
  <c r="N278" i="1"/>
  <c r="N277" i="1"/>
  <c r="E277" i="1"/>
  <c r="D277" i="1"/>
  <c r="N276" i="1"/>
  <c r="E276" i="1"/>
  <c r="G276" i="1" s="1"/>
  <c r="M275" i="1"/>
  <c r="F274" i="1"/>
  <c r="G273" i="1"/>
  <c r="E274" i="1" s="1"/>
  <c r="D274" i="1"/>
  <c r="N265" i="1"/>
  <c r="N264" i="1"/>
  <c r="N263" i="1"/>
  <c r="N262" i="1"/>
  <c r="N261" i="1"/>
  <c r="N260" i="1"/>
  <c r="N259" i="1"/>
  <c r="N258" i="1"/>
  <c r="M257" i="1"/>
  <c r="D267" i="1"/>
  <c r="D265" i="1"/>
  <c r="D263" i="1"/>
  <c r="D264" i="1" s="1"/>
  <c r="F262" i="1"/>
  <c r="E262" i="1"/>
  <c r="E263" i="1" s="1"/>
  <c r="E264" i="1" s="1"/>
  <c r="E259" i="1"/>
  <c r="D259" i="1"/>
  <c r="E258" i="1"/>
  <c r="G258" i="1" s="1"/>
  <c r="D256" i="1"/>
  <c r="G229" i="1"/>
  <c r="E230" i="1" s="1"/>
  <c r="D249" i="1"/>
  <c r="D245" i="1"/>
  <c r="D241" i="1"/>
  <c r="D239" i="1"/>
  <c r="N316" i="1"/>
  <c r="N315" i="1"/>
  <c r="N314" i="1"/>
  <c r="N313" i="1"/>
  <c r="N300" i="1"/>
  <c r="N299" i="1"/>
  <c r="N298" i="1"/>
  <c r="N297" i="1"/>
  <c r="N296" i="1"/>
  <c r="N295" i="1"/>
  <c r="N294" i="1"/>
  <c r="N293" i="1"/>
  <c r="N292" i="1"/>
  <c r="N291" i="1"/>
  <c r="N290" i="1"/>
  <c r="N289" i="1"/>
  <c r="N288" i="1"/>
  <c r="N287" i="1"/>
  <c r="N286" i="1"/>
  <c r="N285" i="1"/>
  <c r="N270" i="1"/>
  <c r="N269" i="1"/>
  <c r="N268" i="1"/>
  <c r="N267" i="1"/>
  <c r="N252" i="1"/>
  <c r="N251" i="1"/>
  <c r="N250" i="1"/>
  <c r="N249" i="1"/>
  <c r="N248" i="1"/>
  <c r="N247" i="1"/>
  <c r="N246" i="1"/>
  <c r="N245" i="1"/>
  <c r="N244" i="1"/>
  <c r="N243" i="1"/>
  <c r="N242" i="1"/>
  <c r="N241" i="1"/>
  <c r="N239" i="1"/>
  <c r="N238" i="1"/>
  <c r="N237" i="1"/>
  <c r="D237" i="1"/>
  <c r="F233" i="1" s="1"/>
  <c r="N236" i="1"/>
  <c r="F236" i="1"/>
  <c r="E236" i="1"/>
  <c r="E237" i="1" s="1"/>
  <c r="E238" i="1" s="1"/>
  <c r="N235" i="1"/>
  <c r="N234" i="1"/>
  <c r="N233" i="1"/>
  <c r="E233" i="1"/>
  <c r="D233" i="1"/>
  <c r="N232" i="1"/>
  <c r="E232" i="1"/>
  <c r="G232" i="1" s="1"/>
  <c r="M231" i="1"/>
  <c r="D230" i="1"/>
  <c r="D118" i="1"/>
  <c r="D115" i="1"/>
  <c r="F111" i="1" s="1"/>
  <c r="F114" i="1"/>
  <c r="D111" i="1"/>
  <c r="G33" i="1"/>
  <c r="E31" i="1"/>
  <c r="G31" i="1" s="1"/>
  <c r="F47" i="1"/>
  <c r="G187" i="1"/>
  <c r="G188" i="1" s="1"/>
  <c r="E189" i="1" s="1"/>
  <c r="D190" i="1"/>
  <c r="F189" i="1"/>
  <c r="F190" i="1" s="1"/>
  <c r="F108" i="1"/>
  <c r="N86" i="1"/>
  <c r="D85" i="1"/>
  <c r="D82" i="1"/>
  <c r="D83" i="1" s="1"/>
  <c r="E81" i="1"/>
  <c r="E78" i="1"/>
  <c r="E77" i="1"/>
  <c r="G77" i="1" s="1"/>
  <c r="M76" i="1"/>
  <c r="N105" i="1"/>
  <c r="N104" i="1"/>
  <c r="N103" i="1"/>
  <c r="N102" i="1"/>
  <c r="N101" i="1"/>
  <c r="N100" i="1"/>
  <c r="N99" i="1"/>
  <c r="N98" i="1"/>
  <c r="N97" i="1"/>
  <c r="N96" i="1"/>
  <c r="N95" i="1"/>
  <c r="N94" i="1"/>
  <c r="N93" i="1"/>
  <c r="N92" i="1"/>
  <c r="N91" i="1"/>
  <c r="N90" i="1"/>
  <c r="N89" i="1"/>
  <c r="N88" i="1"/>
  <c r="N87" i="1"/>
  <c r="N84" i="1"/>
  <c r="N83" i="1"/>
  <c r="N82" i="1"/>
  <c r="N81" i="1"/>
  <c r="N80" i="1"/>
  <c r="N79" i="1"/>
  <c r="N78" i="1"/>
  <c r="N77" i="1"/>
  <c r="F75" i="1"/>
  <c r="D75" i="1"/>
  <c r="F74" i="1"/>
  <c r="F57" i="1"/>
  <c r="D57" i="1"/>
  <c r="G6" i="1"/>
  <c r="F4" i="1"/>
  <c r="D36" i="1"/>
  <c r="F44" i="1"/>
  <c r="F43" i="1"/>
  <c r="F42" i="1"/>
  <c r="F41" i="1"/>
  <c r="F40" i="1"/>
  <c r="F39" i="1"/>
  <c r="F38" i="1"/>
  <c r="F37" i="1"/>
  <c r="F35" i="1"/>
  <c r="F34" i="1"/>
  <c r="F30" i="1"/>
  <c r="D35" i="1"/>
  <c r="D34" i="1"/>
  <c r="D30" i="1"/>
  <c r="D26" i="1"/>
  <c r="D25" i="1"/>
  <c r="D24" i="1"/>
  <c r="D23" i="1"/>
  <c r="D22" i="1"/>
  <c r="F26" i="1"/>
  <c r="F25" i="1"/>
  <c r="F24" i="1"/>
  <c r="F23" i="1"/>
  <c r="F22" i="1"/>
  <c r="F6" i="1"/>
  <c r="F7" i="1"/>
  <c r="F8" i="1"/>
  <c r="F9" i="1"/>
  <c r="F10" i="1"/>
  <c r="F11" i="1"/>
  <c r="F12" i="1"/>
  <c r="F13" i="1"/>
  <c r="F14" i="1"/>
  <c r="F15" i="1"/>
  <c r="F3" i="1"/>
  <c r="G11" i="1"/>
  <c r="G10" i="1"/>
  <c r="G9" i="1"/>
  <c r="G8" i="1"/>
  <c r="G15" i="1"/>
  <c r="G20" i="1"/>
  <c r="F20" i="1"/>
  <c r="G2" i="1"/>
  <c r="E3" i="1" s="1"/>
  <c r="G195" i="1"/>
  <c r="G283" i="1" l="1"/>
  <c r="G239" i="1"/>
  <c r="G265" i="1"/>
  <c r="G311" i="1"/>
  <c r="A149" i="11"/>
  <c r="A151" i="11"/>
  <c r="A150" i="11"/>
  <c r="A152" i="11"/>
  <c r="E111" i="11"/>
  <c r="G111" i="11" s="1"/>
  <c r="G110" i="11"/>
  <c r="G113" i="11"/>
  <c r="E114" i="11"/>
  <c r="G116" i="11"/>
  <c r="E120" i="11"/>
  <c r="E117" i="11"/>
  <c r="E76" i="11"/>
  <c r="E77" i="11" s="1"/>
  <c r="E240" i="11"/>
  <c r="E237" i="11"/>
  <c r="G236" i="11"/>
  <c r="G230" i="11"/>
  <c r="E231" i="11"/>
  <c r="G231" i="11" s="1"/>
  <c r="E234" i="11"/>
  <c r="G233" i="11"/>
  <c r="E259" i="11"/>
  <c r="G259" i="11" s="1"/>
  <c r="G246" i="11" s="1"/>
  <c r="G258" i="11"/>
  <c r="G75" i="11"/>
  <c r="G73" i="11"/>
  <c r="E60" i="1"/>
  <c r="G60" i="1" s="1"/>
  <c r="E61" i="1" s="1"/>
  <c r="E177" i="11"/>
  <c r="G177" i="11" s="1"/>
  <c r="E262" i="11"/>
  <c r="G262" i="11" s="1"/>
  <c r="E116" i="9"/>
  <c r="G116" i="9" s="1"/>
  <c r="E117" i="9" s="1"/>
  <c r="G117" i="9" s="1"/>
  <c r="E119" i="9" s="1"/>
  <c r="E80" i="11"/>
  <c r="E83" i="11"/>
  <c r="G79" i="11"/>
  <c r="D78" i="11"/>
  <c r="D82" i="11" s="1"/>
  <c r="D86" i="11" s="1"/>
  <c r="D90" i="11" s="1"/>
  <c r="D94" i="11" s="1"/>
  <c r="F69" i="11"/>
  <c r="F78" i="11" s="1"/>
  <c r="F82" i="11" s="1"/>
  <c r="F86" i="11" s="1"/>
  <c r="F90" i="11" s="1"/>
  <c r="F94" i="11" s="1"/>
  <c r="D216" i="1"/>
  <c r="G217" i="1"/>
  <c r="E225" i="1" s="1"/>
  <c r="G225" i="1" s="1"/>
  <c r="E218" i="1"/>
  <c r="G218" i="1" s="1"/>
  <c r="E219" i="1" s="1"/>
  <c r="G219" i="1" s="1"/>
  <c r="E220" i="1" s="1"/>
  <c r="G220" i="1" s="1"/>
  <c r="E221" i="1" s="1"/>
  <c r="G221" i="1" s="1"/>
  <c r="E222" i="1" s="1"/>
  <c r="G222" i="1" s="1"/>
  <c r="E223" i="1" s="1"/>
  <c r="G223" i="1" s="1"/>
  <c r="E224" i="1"/>
  <c r="G224" i="1" s="1"/>
  <c r="F208" i="11"/>
  <c r="D209" i="11"/>
  <c r="F205" i="11" s="1"/>
  <c r="F214" i="11" s="1"/>
  <c r="D185" i="11"/>
  <c r="F180" i="11"/>
  <c r="F189" i="11" s="1"/>
  <c r="D205" i="11"/>
  <c r="D214" i="11" s="1"/>
  <c r="G180" i="11"/>
  <c r="G181" i="11" s="1"/>
  <c r="G182" i="11" s="1"/>
  <c r="D181" i="11"/>
  <c r="D190" i="11" s="1"/>
  <c r="D194" i="11" s="1"/>
  <c r="D193" i="11"/>
  <c r="D197" i="11"/>
  <c r="G186" i="11"/>
  <c r="E188" i="11"/>
  <c r="E205" i="11"/>
  <c r="E206" i="11" s="1"/>
  <c r="G204" i="11"/>
  <c r="G205" i="11" s="1"/>
  <c r="G206" i="11" s="1"/>
  <c r="E181" i="11"/>
  <c r="E182" i="11" s="1"/>
  <c r="D122" i="9"/>
  <c r="D121" i="9"/>
  <c r="F118" i="9"/>
  <c r="D119" i="9" s="1"/>
  <c r="F119" i="9" s="1"/>
  <c r="D120" i="9" s="1"/>
  <c r="F120" i="9" s="1"/>
  <c r="D71" i="9"/>
  <c r="D278" i="1"/>
  <c r="G305" i="1"/>
  <c r="G306" i="1" s="1"/>
  <c r="G307" i="1" s="1"/>
  <c r="F309" i="1"/>
  <c r="D310" i="1"/>
  <c r="F305" i="1"/>
  <c r="E306" i="1"/>
  <c r="E307" i="1" s="1"/>
  <c r="G277" i="1"/>
  <c r="G278" i="1" s="1"/>
  <c r="G279" i="1" s="1"/>
  <c r="E278" i="1"/>
  <c r="E279" i="1" s="1"/>
  <c r="F281" i="1"/>
  <c r="D282" i="1"/>
  <c r="G274" i="1"/>
  <c r="E260" i="1"/>
  <c r="E261" i="1" s="1"/>
  <c r="G259" i="1"/>
  <c r="G260" i="1" s="1"/>
  <c r="G261" i="1" s="1"/>
  <c r="D261" i="1"/>
  <c r="F261" i="1" s="1"/>
  <c r="F260" i="1"/>
  <c r="F264" i="1"/>
  <c r="F259" i="1"/>
  <c r="D260" i="1"/>
  <c r="F263" i="1"/>
  <c r="G233" i="1"/>
  <c r="G234" i="1" s="1"/>
  <c r="G235" i="1" s="1"/>
  <c r="E234" i="1"/>
  <c r="E235" i="1" s="1"/>
  <c r="F237" i="1"/>
  <c r="D238" i="1"/>
  <c r="D234" i="1"/>
  <c r="F241" i="1"/>
  <c r="D112" i="1"/>
  <c r="F115" i="1"/>
  <c r="D116" i="1"/>
  <c r="D289" i="1"/>
  <c r="D293" i="1" s="1"/>
  <c r="D297" i="1" s="1"/>
  <c r="D286" i="1"/>
  <c r="D290" i="1" s="1"/>
  <c r="D294" i="1" s="1"/>
  <c r="D298" i="1" s="1"/>
  <c r="G3" i="1"/>
  <c r="E4" i="1" s="1"/>
  <c r="F267" i="1"/>
  <c r="F285" i="1"/>
  <c r="F289" i="1" s="1"/>
  <c r="F293" i="1" s="1"/>
  <c r="F297" i="1" s="1"/>
  <c r="D268" i="1"/>
  <c r="F194" i="1"/>
  <c r="D120" i="1"/>
  <c r="D124" i="1" s="1"/>
  <c r="D128" i="1" s="1"/>
  <c r="D132" i="1" s="1"/>
  <c r="D136" i="1" s="1"/>
  <c r="D140" i="1" s="1"/>
  <c r="D144" i="1" s="1"/>
  <c r="D148" i="1" s="1"/>
  <c r="D152" i="1" s="1"/>
  <c r="D156" i="1" s="1"/>
  <c r="D160" i="1" s="1"/>
  <c r="D164" i="1" s="1"/>
  <c r="D168" i="1" s="1"/>
  <c r="D172" i="1" s="1"/>
  <c r="D176" i="1" s="1"/>
  <c r="D180" i="1" s="1"/>
  <c r="D184" i="1" s="1"/>
  <c r="D123" i="1"/>
  <c r="D127" i="1" s="1"/>
  <c r="D131" i="1" s="1"/>
  <c r="D135" i="1" s="1"/>
  <c r="D139" i="1" s="1"/>
  <c r="D143" i="1" s="1"/>
  <c r="D147" i="1" s="1"/>
  <c r="D151" i="1" s="1"/>
  <c r="D155" i="1" s="1"/>
  <c r="D159" i="1" s="1"/>
  <c r="D163" i="1" s="1"/>
  <c r="D167" i="1" s="1"/>
  <c r="D171" i="1" s="1"/>
  <c r="D175" i="1" s="1"/>
  <c r="D179" i="1" s="1"/>
  <c r="D183" i="1" s="1"/>
  <c r="D78" i="1"/>
  <c r="A147" i="1"/>
  <c r="D323" i="1"/>
  <c r="D324" i="1" s="1"/>
  <c r="D325" i="1" s="1"/>
  <c r="D329" i="1" s="1"/>
  <c r="G76" i="11" l="1"/>
  <c r="E118" i="11"/>
  <c r="G117" i="11"/>
  <c r="E124" i="11"/>
  <c r="E121" i="11"/>
  <c r="G120" i="11"/>
  <c r="E115" i="11"/>
  <c r="G115" i="11" s="1"/>
  <c r="G114" i="11"/>
  <c r="A154" i="11"/>
  <c r="A156" i="11"/>
  <c r="A153" i="11"/>
  <c r="A155" i="11"/>
  <c r="G251" i="11"/>
  <c r="G252" i="11" s="1"/>
  <c r="G253" i="11" s="1"/>
  <c r="E255" i="11"/>
  <c r="G255" i="11" s="1"/>
  <c r="G237" i="11"/>
  <c r="E238" i="11"/>
  <c r="E235" i="11"/>
  <c r="G235" i="11" s="1"/>
  <c r="G234" i="11"/>
  <c r="G240" i="11"/>
  <c r="E241" i="11"/>
  <c r="E34" i="9"/>
  <c r="G34" i="9" s="1"/>
  <c r="G77" i="11"/>
  <c r="E78" i="11"/>
  <c r="G78" i="11" s="1"/>
  <c r="E84" i="11"/>
  <c r="E87" i="11"/>
  <c r="G83" i="11"/>
  <c r="E81" i="11"/>
  <c r="G80" i="11"/>
  <c r="E228" i="1"/>
  <c r="G228" i="1" s="1"/>
  <c r="E226" i="1"/>
  <c r="G226" i="1" s="1"/>
  <c r="F197" i="11"/>
  <c r="F193" i="11"/>
  <c r="D198" i="11"/>
  <c r="F181" i="11"/>
  <c r="F190" i="11" s="1"/>
  <c r="F185" i="11"/>
  <c r="F209" i="11"/>
  <c r="D206" i="11"/>
  <c r="D182" i="11"/>
  <c r="F182" i="11" s="1"/>
  <c r="F191" i="11" s="1"/>
  <c r="E212" i="11"/>
  <c r="G210" i="11"/>
  <c r="E189" i="11"/>
  <c r="E192" i="11"/>
  <c r="G188" i="11"/>
  <c r="G118" i="9"/>
  <c r="E121" i="9" s="1"/>
  <c r="G121" i="9" s="1"/>
  <c r="E122" i="9" s="1"/>
  <c r="G122" i="9" s="1"/>
  <c r="G119" i="9"/>
  <c r="E120" i="9"/>
  <c r="G120" i="9" s="1"/>
  <c r="D328" i="1"/>
  <c r="F325" i="1"/>
  <c r="D326" i="1" s="1"/>
  <c r="F326" i="1" s="1"/>
  <c r="D327" i="1" s="1"/>
  <c r="F327" i="1" s="1"/>
  <c r="F306" i="1"/>
  <c r="F310" i="1"/>
  <c r="D307" i="1"/>
  <c r="F307" i="1" s="1"/>
  <c r="F278" i="1"/>
  <c r="F282" i="1"/>
  <c r="D279" i="1"/>
  <c r="F279" i="1" s="1"/>
  <c r="F234" i="1"/>
  <c r="F238" i="1"/>
  <c r="D235" i="1"/>
  <c r="F235" i="1" s="1"/>
  <c r="E241" i="1"/>
  <c r="G241" i="1" s="1"/>
  <c r="D113" i="1"/>
  <c r="F113" i="1" s="1"/>
  <c r="F116" i="1"/>
  <c r="F112" i="1"/>
  <c r="G192" i="1"/>
  <c r="G4" i="1"/>
  <c r="F313" i="1"/>
  <c r="D315" i="1"/>
  <c r="D314" i="1"/>
  <c r="F314" i="1"/>
  <c r="D287" i="1"/>
  <c r="D291" i="1" s="1"/>
  <c r="D295" i="1" s="1"/>
  <c r="D299" i="1" s="1"/>
  <c r="F286" i="1"/>
  <c r="F290" i="1" s="1"/>
  <c r="F294" i="1" s="1"/>
  <c r="F298" i="1" s="1"/>
  <c r="D269" i="1"/>
  <c r="F268" i="1"/>
  <c r="A151" i="1"/>
  <c r="A155" i="1" s="1"/>
  <c r="A159" i="1" s="1"/>
  <c r="A163" i="1" s="1"/>
  <c r="A167" i="1" s="1"/>
  <c r="A171" i="1" s="1"/>
  <c r="A175" i="1" s="1"/>
  <c r="A179" i="1" s="1"/>
  <c r="A183" i="1" s="1"/>
  <c r="A148" i="1"/>
  <c r="A149" i="1"/>
  <c r="A150" i="1"/>
  <c r="F119" i="1"/>
  <c r="F123" i="1" s="1"/>
  <c r="F127" i="1" s="1"/>
  <c r="F131" i="1" s="1"/>
  <c r="F135" i="1" s="1"/>
  <c r="F139" i="1" s="1"/>
  <c r="F143" i="1" s="1"/>
  <c r="F147" i="1" s="1"/>
  <c r="F151" i="1" s="1"/>
  <c r="F155" i="1" s="1"/>
  <c r="F159" i="1" s="1"/>
  <c r="F163" i="1" s="1"/>
  <c r="F167" i="1" s="1"/>
  <c r="F171" i="1" s="1"/>
  <c r="F175" i="1" s="1"/>
  <c r="F179" i="1" s="1"/>
  <c r="F183" i="1" s="1"/>
  <c r="A159" i="11" l="1"/>
  <c r="A158" i="11"/>
  <c r="A160" i="11"/>
  <c r="A157" i="11"/>
  <c r="G118" i="11"/>
  <c r="E119" i="11"/>
  <c r="G119" i="11" s="1"/>
  <c r="E122" i="11"/>
  <c r="G121" i="11"/>
  <c r="E128" i="11"/>
  <c r="E125" i="11"/>
  <c r="G124" i="11"/>
  <c r="G241" i="11"/>
  <c r="E242" i="11"/>
  <c r="E239" i="11"/>
  <c r="G239" i="11" s="1"/>
  <c r="G238" i="11"/>
  <c r="G61" i="1"/>
  <c r="G81" i="11"/>
  <c r="E82" i="11"/>
  <c r="G82" i="11" s="1"/>
  <c r="E85" i="11"/>
  <c r="G84" i="11"/>
  <c r="G87" i="11"/>
  <c r="E88" i="11"/>
  <c r="E91" i="11"/>
  <c r="D215" i="11"/>
  <c r="F206" i="11"/>
  <c r="F215" i="11" s="1"/>
  <c r="D191" i="11"/>
  <c r="D199" i="11" s="1"/>
  <c r="F198" i="11"/>
  <c r="F194" i="11"/>
  <c r="E213" i="11"/>
  <c r="G212" i="11"/>
  <c r="F195" i="11"/>
  <c r="F199" i="11"/>
  <c r="E196" i="11"/>
  <c r="E193" i="11"/>
  <c r="G192" i="11"/>
  <c r="G189" i="11"/>
  <c r="E190" i="11"/>
  <c r="E71" i="9"/>
  <c r="G71" i="9" s="1"/>
  <c r="E12" i="1"/>
  <c r="G12" i="1" s="1"/>
  <c r="F287" i="1"/>
  <c r="F291" i="1" s="1"/>
  <c r="F295" i="1" s="1"/>
  <c r="F299" i="1" s="1"/>
  <c r="F315" i="1"/>
  <c r="D316" i="1"/>
  <c r="F269" i="1"/>
  <c r="D121" i="1"/>
  <c r="D125" i="1" s="1"/>
  <c r="D129" i="1" s="1"/>
  <c r="D133" i="1" s="1"/>
  <c r="D137" i="1" s="1"/>
  <c r="D141" i="1" s="1"/>
  <c r="D145" i="1" s="1"/>
  <c r="D149" i="1" s="1"/>
  <c r="D153" i="1" s="1"/>
  <c r="D157" i="1" s="1"/>
  <c r="D161" i="1" s="1"/>
  <c r="D165" i="1" s="1"/>
  <c r="D169" i="1" s="1"/>
  <c r="D173" i="1" s="1"/>
  <c r="D177" i="1" s="1"/>
  <c r="D181" i="1" s="1"/>
  <c r="D185" i="1" s="1"/>
  <c r="A185" i="1"/>
  <c r="A184" i="1"/>
  <c r="A186" i="1"/>
  <c r="A181" i="1"/>
  <c r="A180" i="1"/>
  <c r="A182" i="1"/>
  <c r="F120" i="1"/>
  <c r="F124" i="1" s="1"/>
  <c r="F128" i="1" s="1"/>
  <c r="F132" i="1" s="1"/>
  <c r="F136" i="1" s="1"/>
  <c r="F140" i="1" s="1"/>
  <c r="F144" i="1" s="1"/>
  <c r="F148" i="1" s="1"/>
  <c r="F152" i="1" s="1"/>
  <c r="F156" i="1" s="1"/>
  <c r="F160" i="1" s="1"/>
  <c r="F164" i="1" s="1"/>
  <c r="F168" i="1" s="1"/>
  <c r="F172" i="1" s="1"/>
  <c r="F176" i="1" s="1"/>
  <c r="F180" i="1" s="1"/>
  <c r="F184" i="1" s="1"/>
  <c r="A177" i="1"/>
  <c r="A178" i="1"/>
  <c r="A176" i="1"/>
  <c r="A172" i="1"/>
  <c r="A173" i="1"/>
  <c r="A174" i="1"/>
  <c r="A170" i="1"/>
  <c r="A169" i="1"/>
  <c r="A168" i="1"/>
  <c r="A165" i="1"/>
  <c r="A164" i="1"/>
  <c r="A166" i="1"/>
  <c r="A161" i="1"/>
  <c r="A160" i="1"/>
  <c r="A162" i="1"/>
  <c r="A157" i="1"/>
  <c r="A158" i="1"/>
  <c r="A156" i="1"/>
  <c r="A153" i="1"/>
  <c r="A152" i="1"/>
  <c r="A154" i="1"/>
  <c r="G128" i="11" l="1"/>
  <c r="E132" i="11"/>
  <c r="E129" i="11"/>
  <c r="G125" i="11"/>
  <c r="E126" i="11"/>
  <c r="G122" i="11"/>
  <c r="E123" i="11"/>
  <c r="G123" i="11" s="1"/>
  <c r="A161" i="11"/>
  <c r="A163" i="11"/>
  <c r="A162" i="11"/>
  <c r="A164" i="11"/>
  <c r="G242" i="11"/>
  <c r="E243" i="11"/>
  <c r="G243" i="11" s="1"/>
  <c r="G218" i="11" s="1"/>
  <c r="G58" i="1"/>
  <c r="E62" i="1" s="1"/>
  <c r="E63" i="1" s="1"/>
  <c r="G63" i="1" s="1"/>
  <c r="E64" i="1" s="1"/>
  <c r="G64" i="1" s="1"/>
  <c r="E65" i="1" s="1"/>
  <c r="G65" i="1" s="1"/>
  <c r="G62" i="1" s="1"/>
  <c r="E92" i="11"/>
  <c r="G91" i="11"/>
  <c r="E89" i="11"/>
  <c r="G88" i="11"/>
  <c r="G85" i="11"/>
  <c r="E86" i="11"/>
  <c r="G86" i="11" s="1"/>
  <c r="D195" i="11"/>
  <c r="E214" i="11"/>
  <c r="G213" i="11"/>
  <c r="E194" i="11"/>
  <c r="G193" i="11"/>
  <c r="G196" i="11"/>
  <c r="E197" i="11"/>
  <c r="E191" i="11"/>
  <c r="G191" i="11" s="1"/>
  <c r="G190" i="11"/>
  <c r="D288" i="1"/>
  <c r="D292" i="1" s="1"/>
  <c r="D296" i="1" s="1"/>
  <c r="D300" i="1" s="1"/>
  <c r="F316" i="1"/>
  <c r="F288" i="1"/>
  <c r="F292" i="1" s="1"/>
  <c r="F296" i="1" s="1"/>
  <c r="F300" i="1" s="1"/>
  <c r="D270" i="1"/>
  <c r="F270" i="1"/>
  <c r="D191" i="1"/>
  <c r="F121" i="1"/>
  <c r="F125" i="1" s="1"/>
  <c r="F129" i="1" s="1"/>
  <c r="F133" i="1" s="1"/>
  <c r="F137" i="1" s="1"/>
  <c r="F141" i="1" s="1"/>
  <c r="F145" i="1" s="1"/>
  <c r="F149" i="1" s="1"/>
  <c r="F153" i="1" s="1"/>
  <c r="F157" i="1" s="1"/>
  <c r="F161" i="1" s="1"/>
  <c r="F165" i="1" s="1"/>
  <c r="F169" i="1" s="1"/>
  <c r="F173" i="1" s="1"/>
  <c r="F177" i="1" s="1"/>
  <c r="F181" i="1" s="1"/>
  <c r="F185" i="1" s="1"/>
  <c r="A166" i="11" l="1"/>
  <c r="A168" i="11"/>
  <c r="A165" i="11"/>
  <c r="A167" i="11"/>
  <c r="E127" i="11"/>
  <c r="G127" i="11" s="1"/>
  <c r="G126" i="11"/>
  <c r="E130" i="11"/>
  <c r="G129" i="11"/>
  <c r="E136" i="11"/>
  <c r="E133" i="11"/>
  <c r="G132" i="11"/>
  <c r="G223" i="11"/>
  <c r="E227" i="11"/>
  <c r="G227" i="11" s="1"/>
  <c r="E93" i="11"/>
  <c r="G92" i="11"/>
  <c r="G89" i="11"/>
  <c r="E90" i="11"/>
  <c r="G90" i="11" s="1"/>
  <c r="E215" i="11"/>
  <c r="G215" i="11" s="1"/>
  <c r="G202" i="11" s="1"/>
  <c r="G214" i="11"/>
  <c r="G197" i="11"/>
  <c r="E198" i="11"/>
  <c r="E195" i="11"/>
  <c r="G195" i="11" s="1"/>
  <c r="G194" i="11"/>
  <c r="D122" i="1"/>
  <c r="D126" i="1" s="1"/>
  <c r="D130" i="1" s="1"/>
  <c r="D134" i="1" s="1"/>
  <c r="D138" i="1" s="1"/>
  <c r="D142" i="1" s="1"/>
  <c r="D146" i="1" s="1"/>
  <c r="D150" i="1" s="1"/>
  <c r="D154" i="1" s="1"/>
  <c r="D158" i="1" s="1"/>
  <c r="D162" i="1" s="1"/>
  <c r="D166" i="1" s="1"/>
  <c r="D170" i="1" s="1"/>
  <c r="D174" i="1" s="1"/>
  <c r="D178" i="1" s="1"/>
  <c r="D182" i="1" s="1"/>
  <c r="D186" i="1" s="1"/>
  <c r="G224" i="11" l="1"/>
  <c r="G225" i="11" s="1"/>
  <c r="A171" i="11"/>
  <c r="A170" i="11"/>
  <c r="A172" i="11"/>
  <c r="A169" i="11"/>
  <c r="E134" i="11"/>
  <c r="G133" i="11"/>
  <c r="G136" i="11"/>
  <c r="E140" i="11"/>
  <c r="E137" i="11"/>
  <c r="E131" i="11"/>
  <c r="G131" i="11" s="1"/>
  <c r="G130" i="11"/>
  <c r="E94" i="11"/>
  <c r="G94" i="11" s="1"/>
  <c r="G65" i="11" s="1"/>
  <c r="G93" i="11"/>
  <c r="E199" i="11"/>
  <c r="G199" i="11" s="1"/>
  <c r="G178" i="11" s="1"/>
  <c r="G198" i="11"/>
  <c r="G207" i="11"/>
  <c r="G208" i="11" s="1"/>
  <c r="G209" i="11" s="1"/>
  <c r="E211" i="11"/>
  <c r="G211" i="11" s="1"/>
  <c r="F122" i="1"/>
  <c r="F126" i="1" s="1"/>
  <c r="F130" i="1" s="1"/>
  <c r="F134" i="1" s="1"/>
  <c r="F138" i="1" s="1"/>
  <c r="F142" i="1" s="1"/>
  <c r="F146" i="1" s="1"/>
  <c r="F150" i="1" s="1"/>
  <c r="F154" i="1" s="1"/>
  <c r="F158" i="1" s="1"/>
  <c r="F162" i="1" s="1"/>
  <c r="F166" i="1" s="1"/>
  <c r="F170" i="1" s="1"/>
  <c r="F174" i="1" s="1"/>
  <c r="F178" i="1" s="1"/>
  <c r="F182" i="1" s="1"/>
  <c r="F186" i="1" s="1"/>
  <c r="E144" i="11" l="1"/>
  <c r="E141" i="11"/>
  <c r="G140" i="11"/>
  <c r="E138" i="11"/>
  <c r="G137" i="11"/>
  <c r="A173" i="11"/>
  <c r="A175" i="11"/>
  <c r="A174" i="11"/>
  <c r="G134" i="11"/>
  <c r="E135" i="11"/>
  <c r="G135" i="11" s="1"/>
  <c r="E74" i="11"/>
  <c r="G74" i="11" s="1"/>
  <c r="G70" i="11"/>
  <c r="G71" i="11" s="1"/>
  <c r="G72" i="11" s="1"/>
  <c r="G183" i="11"/>
  <c r="G184" i="11" s="1"/>
  <c r="G185" i="11" s="1"/>
  <c r="E187" i="11"/>
  <c r="G187" i="11" s="1"/>
  <c r="G106" i="1"/>
  <c r="G56" i="1"/>
  <c r="E139" i="11" l="1"/>
  <c r="G139" i="11" s="1"/>
  <c r="G138" i="11"/>
  <c r="G141" i="11"/>
  <c r="E142" i="11"/>
  <c r="E148" i="11"/>
  <c r="E145" i="11"/>
  <c r="G144" i="11"/>
  <c r="E57" i="1"/>
  <c r="G57" i="1" s="1"/>
  <c r="D80" i="1"/>
  <c r="F80" i="1" s="1"/>
  <c r="D79" i="1"/>
  <c r="F86" i="1"/>
  <c r="E30" i="1"/>
  <c r="G35" i="1"/>
  <c r="D37" i="1"/>
  <c r="E17" i="1"/>
  <c r="G18" i="1"/>
  <c r="E146" i="11" l="1"/>
  <c r="G145" i="11"/>
  <c r="E149" i="11"/>
  <c r="G148" i="11"/>
  <c r="E152" i="11"/>
  <c r="E143" i="11"/>
  <c r="G143" i="11" s="1"/>
  <c r="G142" i="11"/>
  <c r="G30" i="1"/>
  <c r="G189" i="1"/>
  <c r="G190" i="1" s="1"/>
  <c r="D89" i="1"/>
  <c r="D38" i="1"/>
  <c r="D39" i="1"/>
  <c r="D40" i="1"/>
  <c r="D41" i="1"/>
  <c r="D42" i="1"/>
  <c r="D43" i="1"/>
  <c r="D44" i="1"/>
  <c r="E156" i="11" l="1"/>
  <c r="E153" i="11"/>
  <c r="G152" i="11"/>
  <c r="E150" i="11"/>
  <c r="G149" i="11"/>
  <c r="G146" i="11"/>
  <c r="E147" i="11"/>
  <c r="G147" i="11" s="1"/>
  <c r="G24" i="1"/>
  <c r="E25" i="1" s="1"/>
  <c r="F89" i="1"/>
  <c r="E34" i="1"/>
  <c r="G34" i="1" s="1"/>
  <c r="F323" i="1"/>
  <c r="F324" i="1" s="1"/>
  <c r="F328" i="1" s="1"/>
  <c r="G7" i="1"/>
  <c r="E151" i="11" l="1"/>
  <c r="G151" i="11" s="1"/>
  <c r="G150" i="11"/>
  <c r="G153" i="11"/>
  <c r="E154" i="11"/>
  <c r="E160" i="11"/>
  <c r="E157" i="11"/>
  <c r="G156" i="11"/>
  <c r="G230" i="1"/>
  <c r="E158" i="11" l="1"/>
  <c r="G157" i="11"/>
  <c r="E161" i="11"/>
  <c r="G160" i="11"/>
  <c r="E164" i="11"/>
  <c r="E155" i="11"/>
  <c r="G155" i="11" s="1"/>
  <c r="G154" i="11"/>
  <c r="F81" i="1"/>
  <c r="E168" i="11" l="1"/>
  <c r="E165" i="11"/>
  <c r="G164" i="11"/>
  <c r="E162" i="11"/>
  <c r="G161" i="11"/>
  <c r="G158" i="11"/>
  <c r="E159" i="11"/>
  <c r="G159" i="11" s="1"/>
  <c r="F245" i="1"/>
  <c r="F249" i="1" s="1"/>
  <c r="D242" i="1"/>
  <c r="E13" i="1"/>
  <c r="G13" i="1" s="1"/>
  <c r="E163" i="11" l="1"/>
  <c r="G163" i="11" s="1"/>
  <c r="G162" i="11"/>
  <c r="G165" i="11"/>
  <c r="E166" i="11"/>
  <c r="E172" i="11"/>
  <c r="E169" i="11"/>
  <c r="G168" i="11"/>
  <c r="E14" i="1"/>
  <c r="G14" i="1" s="1"/>
  <c r="D250" i="1"/>
  <c r="D246" i="1"/>
  <c r="D243" i="1"/>
  <c r="F242" i="1"/>
  <c r="G194" i="1"/>
  <c r="E167" i="11" l="1"/>
  <c r="G167" i="11" s="1"/>
  <c r="G166" i="11"/>
  <c r="E170" i="11"/>
  <c r="G169" i="11"/>
  <c r="E173" i="11"/>
  <c r="G172" i="11"/>
  <c r="F250" i="1"/>
  <c r="F246" i="1"/>
  <c r="D251" i="1"/>
  <c r="D247" i="1"/>
  <c r="F243" i="1"/>
  <c r="G196" i="1"/>
  <c r="E197" i="1" s="1"/>
  <c r="E174" i="11" l="1"/>
  <c r="G173" i="11"/>
  <c r="G170" i="11"/>
  <c r="E171" i="11"/>
  <c r="G171" i="11" s="1"/>
  <c r="F251" i="1"/>
  <c r="F247" i="1"/>
  <c r="D244" i="1"/>
  <c r="F244" i="1"/>
  <c r="E175" i="11" l="1"/>
  <c r="G175" i="11" s="1"/>
  <c r="G98" i="11" s="1"/>
  <c r="G174" i="11"/>
  <c r="G197" i="1"/>
  <c r="F252" i="1"/>
  <c r="F248" i="1"/>
  <c r="D252" i="1"/>
  <c r="D248" i="1"/>
  <c r="D90" i="1"/>
  <c r="D94" i="1" s="1"/>
  <c r="D98" i="1" s="1"/>
  <c r="D102" i="1" s="1"/>
  <c r="F90" i="1"/>
  <c r="F94" i="1" s="1"/>
  <c r="F98" i="1" s="1"/>
  <c r="F102" i="1" s="1"/>
  <c r="G103" i="11" l="1"/>
  <c r="G104" i="11" s="1"/>
  <c r="G105" i="11" s="1"/>
  <c r="E107" i="11"/>
  <c r="G107" i="11" s="1"/>
  <c r="D87" i="1"/>
  <c r="D91" i="1" s="1"/>
  <c r="D95" i="1" s="1"/>
  <c r="D99" i="1" s="1"/>
  <c r="D103" i="1" s="1"/>
  <c r="G74" i="1" l="1"/>
  <c r="F82" i="1"/>
  <c r="E75" i="1" l="1"/>
  <c r="G75" i="1" s="1"/>
  <c r="F78" i="1"/>
  <c r="F87" i="1" s="1"/>
  <c r="F91" i="1" s="1"/>
  <c r="F95" i="1" s="1"/>
  <c r="F99" i="1" s="1"/>
  <c r="F103" i="1" s="1"/>
  <c r="D88" i="1"/>
  <c r="D92" i="1" s="1"/>
  <c r="D96" i="1" s="1"/>
  <c r="D100" i="1" s="1"/>
  <c r="D104" i="1" s="1"/>
  <c r="F79" i="1"/>
  <c r="F88" i="1" s="1"/>
  <c r="F92" i="1" s="1"/>
  <c r="F96" i="1" s="1"/>
  <c r="F100" i="1" s="1"/>
  <c r="F104" i="1" s="1"/>
  <c r="F83" i="1" l="1"/>
  <c r="D93" i="1" l="1"/>
  <c r="D97" i="1" s="1"/>
  <c r="D101" i="1" s="1"/>
  <c r="D105" i="1" s="1"/>
  <c r="F93" i="1" l="1"/>
  <c r="F97" i="1" l="1"/>
  <c r="F101" i="1" l="1"/>
  <c r="F105" i="1" l="1"/>
  <c r="E245" i="1" l="1"/>
  <c r="E249" i="1" s="1"/>
  <c r="E242" i="1" l="1"/>
  <c r="E243" i="1" l="1"/>
  <c r="G242" i="1"/>
  <c r="E244" i="1" l="1"/>
  <c r="G243" i="1"/>
  <c r="G244" i="1" l="1"/>
  <c r="G245" i="1" l="1"/>
  <c r="E246" i="1"/>
  <c r="E247" i="1" l="1"/>
  <c r="G246" i="1"/>
  <c r="E248" i="1" l="1"/>
  <c r="G247" i="1"/>
  <c r="G248" i="1" l="1"/>
  <c r="G108" i="1"/>
  <c r="G249" i="1" l="1"/>
  <c r="E250" i="1"/>
  <c r="G250" i="1" l="1"/>
  <c r="E251" i="1"/>
  <c r="G84" i="1"/>
  <c r="G78" i="1"/>
  <c r="G79" i="1" s="1"/>
  <c r="G80" i="1" s="1"/>
  <c r="E79" i="1"/>
  <c r="E252" i="1" l="1"/>
  <c r="G252" i="1" s="1"/>
  <c r="G231" i="1" s="1"/>
  <c r="G251" i="1"/>
  <c r="E86" i="1"/>
  <c r="E90" i="1" s="1"/>
  <c r="E94" i="1" s="1"/>
  <c r="E98" i="1" s="1"/>
  <c r="E102" i="1" s="1"/>
  <c r="E80" i="1"/>
  <c r="G90" i="1" l="1"/>
  <c r="G86" i="1"/>
  <c r="E87" i="1"/>
  <c r="E88" i="1" s="1"/>
  <c r="E89" i="1" s="1"/>
  <c r="E91" i="1"/>
  <c r="E82" i="1"/>
  <c r="E83" i="1" s="1"/>
  <c r="G94" i="1"/>
  <c r="E95" i="1" l="1"/>
  <c r="G98" i="1"/>
  <c r="G87" i="1"/>
  <c r="E99" i="1" l="1"/>
  <c r="G91" i="1"/>
  <c r="E92" i="1"/>
  <c r="G89" i="1"/>
  <c r="G88" i="1"/>
  <c r="G102" i="1"/>
  <c r="E103" i="1" l="1"/>
  <c r="E96" i="1"/>
  <c r="G95" i="1"/>
  <c r="G92" i="1"/>
  <c r="E93" i="1"/>
  <c r="G93" i="1" l="1"/>
  <c r="E100" i="1"/>
  <c r="G99" i="1"/>
  <c r="G96" i="1"/>
  <c r="E97" i="1"/>
  <c r="G97" i="1" l="1"/>
  <c r="G103" i="1"/>
  <c r="E104" i="1"/>
  <c r="G100" i="1"/>
  <c r="E101" i="1"/>
  <c r="G101" i="1" l="1"/>
  <c r="G104" i="1"/>
  <c r="E105" i="1"/>
  <c r="G105" i="1" l="1"/>
  <c r="G76" i="1" s="1"/>
  <c r="G81" i="1" l="1"/>
  <c r="G82" i="1" s="1"/>
  <c r="G83" i="1" s="1"/>
  <c r="E85" i="1"/>
  <c r="G85" i="1" s="1"/>
  <c r="G110" i="1" l="1"/>
  <c r="E114" i="1" l="1"/>
  <c r="E115" i="1" s="1"/>
  <c r="E116" i="1" s="1"/>
  <c r="E111" i="1"/>
  <c r="E112" i="1" l="1"/>
  <c r="E113" i="1" s="1"/>
  <c r="G111" i="1"/>
  <c r="G112" i="1" s="1"/>
  <c r="G113" i="1" s="1"/>
  <c r="G117" i="1" l="1"/>
  <c r="E119" i="1"/>
  <c r="E123" i="1" s="1"/>
  <c r="E127" i="1" s="1"/>
  <c r="E131" i="1" s="1"/>
  <c r="E135" i="1" s="1"/>
  <c r="E139" i="1" s="1"/>
  <c r="E143" i="1" s="1"/>
  <c r="E147" i="1" s="1"/>
  <c r="E151" i="1" s="1"/>
  <c r="E155" i="1" s="1"/>
  <c r="E159" i="1" s="1"/>
  <c r="E163" i="1" s="1"/>
  <c r="E167" i="1" s="1"/>
  <c r="E171" i="1" s="1"/>
  <c r="E175" i="1" s="1"/>
  <c r="E179" i="1" s="1"/>
  <c r="E183" i="1" s="1"/>
  <c r="E120" i="1" l="1"/>
  <c r="G119" i="1"/>
  <c r="E121" i="1" l="1"/>
  <c r="G120" i="1"/>
  <c r="G123" i="1"/>
  <c r="E124" i="1"/>
  <c r="E128" i="1" l="1"/>
  <c r="G127" i="1"/>
  <c r="G121" i="1"/>
  <c r="E122" i="1"/>
  <c r="G122" i="1" s="1"/>
  <c r="G124" i="1"/>
  <c r="E125" i="1"/>
  <c r="E126" i="1" l="1"/>
  <c r="G126" i="1" s="1"/>
  <c r="G125" i="1"/>
  <c r="E132" i="1"/>
  <c r="G131" i="1"/>
  <c r="G128" i="1"/>
  <c r="E129" i="1"/>
  <c r="G129" i="1" l="1"/>
  <c r="E130" i="1"/>
  <c r="G130" i="1" s="1"/>
  <c r="E133" i="1"/>
  <c r="G132" i="1"/>
  <c r="G135" i="1"/>
  <c r="E136" i="1"/>
  <c r="E137" i="1" l="1"/>
  <c r="G136" i="1"/>
  <c r="E140" i="1"/>
  <c r="G139" i="1"/>
  <c r="G133" i="1"/>
  <c r="E134" i="1"/>
  <c r="G134" i="1" s="1"/>
  <c r="E144" i="1" l="1"/>
  <c r="G143" i="1"/>
  <c r="E141" i="1"/>
  <c r="G140" i="1"/>
  <c r="E138" i="1"/>
  <c r="G138" i="1" s="1"/>
  <c r="G137" i="1"/>
  <c r="G141" i="1" l="1"/>
  <c r="E142" i="1"/>
  <c r="G142" i="1" s="1"/>
  <c r="G147" i="1"/>
  <c r="E148" i="1"/>
  <c r="E145" i="1"/>
  <c r="G144" i="1"/>
  <c r="E146" i="1" l="1"/>
  <c r="G146" i="1" s="1"/>
  <c r="G145" i="1"/>
  <c r="E149" i="1"/>
  <c r="G148" i="1"/>
  <c r="G151" i="1"/>
  <c r="E152" i="1"/>
  <c r="E156" i="1" l="1"/>
  <c r="G155" i="1"/>
  <c r="G152" i="1"/>
  <c r="E153" i="1"/>
  <c r="G149" i="1"/>
  <c r="E150" i="1"/>
  <c r="G150" i="1" s="1"/>
  <c r="E157" i="1" l="1"/>
  <c r="G156" i="1"/>
  <c r="G153" i="1"/>
  <c r="E154" i="1"/>
  <c r="G154" i="1" s="1"/>
  <c r="E160" i="1"/>
  <c r="G159" i="1"/>
  <c r="E161" i="1" l="1"/>
  <c r="G160" i="1"/>
  <c r="G163" i="1"/>
  <c r="E164" i="1"/>
  <c r="G157" i="1"/>
  <c r="E158" i="1"/>
  <c r="G158" i="1" s="1"/>
  <c r="G164" i="1" l="1"/>
  <c r="E165" i="1"/>
  <c r="G167" i="1"/>
  <c r="E168" i="1"/>
  <c r="G161" i="1"/>
  <c r="E162" i="1"/>
  <c r="G162" i="1" s="1"/>
  <c r="G171" i="1" l="1"/>
  <c r="E172" i="1"/>
  <c r="G168" i="1"/>
  <c r="E169" i="1"/>
  <c r="G165" i="1"/>
  <c r="E166" i="1"/>
  <c r="G166" i="1" s="1"/>
  <c r="G175" i="1" l="1"/>
  <c r="E176" i="1"/>
  <c r="E170" i="1"/>
  <c r="G170" i="1" s="1"/>
  <c r="G169" i="1"/>
  <c r="E173" i="1"/>
  <c r="G172" i="1"/>
  <c r="G176" i="1" l="1"/>
  <c r="E177" i="1"/>
  <c r="E174" i="1"/>
  <c r="G174" i="1" s="1"/>
  <c r="G173" i="1"/>
  <c r="G179" i="1"/>
  <c r="E180" i="1"/>
  <c r="G183" i="1" l="1"/>
  <c r="E184" i="1"/>
  <c r="E181" i="1"/>
  <c r="G180" i="1"/>
  <c r="G177" i="1"/>
  <c r="E178" i="1"/>
  <c r="G178" i="1" s="1"/>
  <c r="G181" i="1" l="1"/>
  <c r="E182" i="1"/>
  <c r="G182" i="1" s="1"/>
  <c r="E185" i="1"/>
  <c r="G184" i="1"/>
  <c r="E285" i="1"/>
  <c r="E289" i="1" s="1"/>
  <c r="E293" i="1" s="1"/>
  <c r="E297" i="1" s="1"/>
  <c r="G185" i="1" l="1"/>
  <c r="E186" i="1"/>
  <c r="G186" i="1" s="1"/>
  <c r="G109" i="1" s="1"/>
  <c r="E286" i="1"/>
  <c r="G285" i="1"/>
  <c r="E118" i="1" l="1"/>
  <c r="G118" i="1" s="1"/>
  <c r="G114" i="1"/>
  <c r="G115" i="1" s="1"/>
  <c r="G116" i="1" s="1"/>
  <c r="G289" i="1"/>
  <c r="E290" i="1"/>
  <c r="E287" i="1"/>
  <c r="G286" i="1"/>
  <c r="E288" i="1" l="1"/>
  <c r="G288" i="1" s="1"/>
  <c r="G287" i="1"/>
  <c r="E291" i="1"/>
  <c r="G290" i="1"/>
  <c r="E294" i="1"/>
  <c r="G293" i="1"/>
  <c r="G297" i="1" l="1"/>
  <c r="E298" i="1"/>
  <c r="G294" i="1"/>
  <c r="E295" i="1"/>
  <c r="G291" i="1"/>
  <c r="E292" i="1"/>
  <c r="G292" i="1" s="1"/>
  <c r="E296" i="1" l="1"/>
  <c r="G296" i="1" s="1"/>
  <c r="G295" i="1"/>
  <c r="G298" i="1"/>
  <c r="E299" i="1"/>
  <c r="G299" i="1" l="1"/>
  <c r="E300" i="1"/>
  <c r="G300" i="1" s="1"/>
  <c r="G275" i="1" s="1"/>
  <c r="E284" i="1" s="1"/>
  <c r="G284" i="1" s="1"/>
  <c r="G280" i="1" l="1"/>
  <c r="G281" i="1" s="1"/>
  <c r="G282" i="1" s="1"/>
  <c r="E313" i="1" l="1"/>
  <c r="E314" i="1" l="1"/>
  <c r="G313" i="1"/>
  <c r="E315" i="1" l="1"/>
  <c r="G314" i="1"/>
  <c r="E316" i="1" l="1"/>
  <c r="G316" i="1" s="1"/>
  <c r="G303" i="1" s="1"/>
  <c r="E312" i="1" s="1"/>
  <c r="G312" i="1" s="1"/>
  <c r="G315" i="1"/>
  <c r="G25" i="1" l="1"/>
  <c r="E26" i="1" s="1"/>
  <c r="G191" i="1"/>
  <c r="E240" i="1"/>
  <c r="G240" i="1" s="1"/>
  <c r="G255" i="1"/>
  <c r="E256" i="1" s="1"/>
  <c r="G236" i="1"/>
  <c r="G237" i="1" s="1"/>
  <c r="G238" i="1" s="1"/>
  <c r="G26" i="1" l="1"/>
  <c r="G256" i="1"/>
  <c r="E267" i="1" l="1"/>
  <c r="E268" i="1" l="1"/>
  <c r="G267" i="1"/>
  <c r="G268" i="1" l="1"/>
  <c r="E269" i="1"/>
  <c r="G269" i="1" l="1"/>
  <c r="E270" i="1"/>
  <c r="G270" i="1" s="1"/>
  <c r="G257" i="1" s="1"/>
  <c r="E266" i="1" l="1"/>
  <c r="G266" i="1" s="1"/>
  <c r="G262" i="1"/>
  <c r="G263" i="1" s="1"/>
  <c r="G264" i="1" s="1"/>
  <c r="G308" i="1"/>
  <c r="G309" i="1" s="1"/>
  <c r="G310" i="1" s="1"/>
  <c r="G322" i="1" l="1"/>
  <c r="E323" i="1" s="1"/>
  <c r="G323" i="1" s="1"/>
  <c r="E324" i="1" l="1"/>
  <c r="G324" i="1" s="1"/>
  <c r="E325" i="1" s="1"/>
  <c r="G325" i="1" l="1"/>
  <c r="E328" i="1" s="1"/>
  <c r="G328" i="1" s="1"/>
  <c r="E329" i="1" s="1"/>
  <c r="G329" i="1" s="1"/>
  <c r="E326" i="1"/>
  <c r="E327" i="1" s="1"/>
  <c r="G327" i="1" s="1"/>
  <c r="G326" i="1" l="1"/>
  <c r="G47" i="1" l="1"/>
  <c r="G36" i="1"/>
  <c r="E37" i="1" l="1"/>
  <c r="G37" i="1" l="1"/>
  <c r="E38" i="1" s="1"/>
  <c r="G38" i="1" l="1"/>
  <c r="E39" i="1" l="1"/>
  <c r="G39" i="1" s="1"/>
  <c r="E40" i="1" s="1"/>
  <c r="G40" i="1" s="1"/>
  <c r="E41" i="1" s="1"/>
  <c r="G41" i="1" s="1"/>
  <c r="E42" i="1" s="1"/>
  <c r="G42" i="1" s="1"/>
  <c r="E43" i="1" s="1"/>
  <c r="G43" i="1" l="1"/>
  <c r="E44" i="1" s="1"/>
  <c r="G44" i="1" s="1"/>
  <c r="G53" i="1" l="1"/>
  <c r="G54" i="1"/>
  <c r="G55" i="1"/>
  <c r="G56" i="9"/>
  <c r="G55" i="9"/>
  <c r="G51" i="1"/>
  <c r="G52" i="1"/>
  <c r="F46" i="11"/>
  <c r="D46" i="11"/>
</calcChain>
</file>

<file path=xl/sharedStrings.xml><?xml version="1.0" encoding="utf-8"?>
<sst xmlns="http://schemas.openxmlformats.org/spreadsheetml/2006/main" count="9944" uniqueCount="5098">
  <si>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</si>
  <si>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</si>
  <si>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</si>
  <si>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</si>
  <si>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</si>
  <si>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</si>
  <si>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</si>
  <si>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</si>
  <si>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</si>
  <si>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</si>
  <si>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</si>
  <si>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</si>
  <si>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</si>
  <si>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</si>
  <si>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</si>
  <si>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</si>
  <si>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</si>
  <si>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</si>
  <si>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</si>
  <si>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</si>
  <si>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</si>
  <si>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</si>
  <si>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</si>
  <si>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</si>
  <si>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</si>
  <si>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</si>
  <si>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</si>
  <si>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</si>
  <si>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</si>
  <si>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</si>
  <si>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access_profile</t>
  </si>
  <si>
    <t>access_profile_text</t>
  </si>
  <si>
    <t>walkability_header</t>
  </si>
  <si>
    <t>all_cities_walkability</t>
  </si>
  <si>
    <t>local_nh_population_density</t>
  </si>
  <si>
    <t>presence_text</t>
  </si>
  <si>
    <t>quality_text</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</si>
  <si>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</si>
  <si>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</si>
  <si>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</si>
  <si>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</si>
  <si>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</si>
  <si>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</si>
  <si>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</si>
  <si>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</si>
  <si>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</si>
  <si>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</si>
  <si>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</si>
  <si>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</si>
  <si>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</si>
  <si>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</si>
  <si>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</si>
  <si>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</si>
  <si>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</si>
  <si>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</si>
  <si>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</si>
  <si>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</si>
  <si>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</si>
  <si>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</si>
  <si>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</si>
  <si>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</si>
  <si>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</si>
  <si>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</si>
  <si>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</si>
  <si>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</si>
  <si>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</si>
  <si>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</si>
  <si>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</si>
  <si>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</si>
  <si>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</si>
  <si>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</si>
  <si>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</si>
  <si>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</si>
  <si>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</si>
  <si>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</si>
  <si>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</si>
  <si>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</si>
  <si>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</si>
  <si>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</si>
  <si>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</si>
  <si>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</si>
  <si>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</si>
  <si>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</si>
  <si>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</si>
  <si>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</si>
  <si>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</si>
  <si>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</si>
  <si>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</si>
  <si>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</si>
  <si>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</si>
  <si>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</si>
  <si>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</si>
  <si>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</si>
  <si>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</si>
  <si>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</si>
  <si>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</si>
  <si>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</si>
  <si>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</si>
  <si>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</si>
  <si>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</si>
  <si>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</si>
  <si>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</si>
  <si>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custom</t>
  </si>
  <si>
    <t>25 city comparison</t>
  </si>
  <si>
    <t>presence_description</t>
  </si>
  <si>
    <t>quality_description</t>
  </si>
  <si>
    <t>Vietnamese</t>
  </si>
  <si>
    <t>Tamil</t>
  </si>
  <si>
    <t>Māori</t>
  </si>
  <si>
    <t>German</t>
  </si>
  <si>
    <t>Dutch</t>
  </si>
  <si>
    <t>Danish</t>
  </si>
  <si>
    <t>Czech</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</si>
  <si>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</si>
  <si>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</si>
  <si>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licence_url</t>
  </si>
  <si>
    <t>W</t>
  </si>
  <si>
    <t>link</t>
  </si>
  <si>
    <t>https://creativecommons.org/licenses/by-nc/4.0/</t>
  </si>
  <si>
    <t xml:space="preserve"> </t>
  </si>
  <si>
    <t>Street connectivity requirements</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</si>
  <si>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</si>
  <si>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</si>
  <si>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</si>
  <si>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</si>
  <si>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</si>
  <si>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</si>
  <si>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</si>
  <si>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</si>
  <si>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</si>
  <si>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</si>
  <si>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</si>
  <si>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</si>
  <si>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Alto</t>
  </si>
  <si>
    <t>Políticas identificadas</t>
  </si>
  <si>
    <t>Política identificada</t>
  </si>
  <si>
    <t>Objetivo medible</t>
  </si>
  <si>
    <t>Restricciones de estacionamiento para desalentar el uso del automóvil</t>
  </si>
  <si>
    <t>Provisión de infraestructura peatonal</t>
  </si>
  <si>
    <t>Provisión de infraestructura ciclista</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</si>
  <si>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</si>
  <si>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</si>
  <si>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</si>
  <si>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</si>
  <si>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</si>
  <si>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</si>
  <si>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</si>
  <si>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</si>
  <si>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</si>
  <si>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</si>
  <si>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</si>
  <si>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</si>
  <si>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</si>
  <si>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</si>
  <si>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</si>
  <si>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</si>
  <si>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</si>
  <si>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</si>
  <si>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</si>
  <si>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</si>
  <si>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</si>
  <si>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</si>
  <si>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</si>
  <si>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</si>
  <si>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</si>
  <si>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</si>
  <si>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</si>
  <si>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</si>
  <si>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</si>
  <si>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</si>
  <si>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เฉลี่ย</t>
  </si>
  <si>
    <t>สูง</t>
  </si>
  <si>
    <t>Chinese - Traditional</t>
  </si>
  <si>
    <t>便利商店</t>
  </si>
  <si>
    <t>任何公共開放空間</t>
  </si>
  <si>
    <t>大型公共開放空間</t>
  </si>
  <si>
    <t>低</t>
  </si>
  <si>
    <t>高</t>
  </si>
  <si>
    <t>可衡量的目標</t>
  </si>
  <si>
    <t>Resumé</t>
  </si>
  <si>
    <t>default</t>
  </si>
  <si>
    <t>title_series_line1</t>
  </si>
  <si>
    <t>title_series_line2</t>
  </si>
  <si>
    <t>language</t>
  </si>
  <si>
    <t>Dansk</t>
  </si>
  <si>
    <t>ภาษาไทย</t>
  </si>
  <si>
    <t>Chợ thực phẩm</t>
  </si>
  <si>
    <t>Cửa hàng tiện lợi</t>
  </si>
  <si>
    <t>Bất kỳ không gian mở công cộng nào</t>
  </si>
  <si>
    <t>Thấp</t>
  </si>
  <si>
    <t>Trung bình</t>
  </si>
  <si>
    <t>Cao</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</si>
  <si>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</si>
  <si>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</si>
  <si>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</si>
  <si>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</si>
  <si>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</si>
  <si>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</si>
  <si>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</si>
  <si>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</si>
  <si>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</si>
  <si>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</si>
  <si>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</si>
  <si>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</si>
  <si>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</si>
  <si>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</si>
  <si>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</si>
  <si>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</si>
  <si>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</si>
  <si>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</si>
  <si>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</si>
  <si>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</si>
  <si>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</si>
  <si>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</si>
  <si>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</si>
  <si>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</si>
  <si>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</si>
  <si>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</si>
  <si>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</si>
  <si>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</si>
  <si>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</si>
  <si>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Objectiu mesurable</t>
  </si>
  <si>
    <t>Requisits de densitat d'habitatge</t>
  </si>
  <si>
    <t>Restriccions d'aparcament per desincentivar l'ús del cotxe</t>
  </si>
  <si>
    <t>Dotació d'infraestructures per a vianants</t>
  </si>
  <si>
    <t>Objectius per a l'ús del transport públic</t>
  </si>
  <si>
    <t>noto_sans_hk</t>
  </si>
  <si>
    <t>Mercado</t>
  </si>
  <si>
    <t>Tienda de Conveniencia</t>
  </si>
  <si>
    <t>Espacio público abierto grande</t>
  </si>
  <si>
    <t>Caminabilidad del barrio en relación con las 25 ciudades</t>
  </si>
  <si>
    <t>Requisitos para la planeación urbana</t>
  </si>
  <si>
    <t>Requisitos de densidad de viviendas</t>
  </si>
  <si>
    <t>density_units</t>
  </si>
  <si>
    <t>per km²</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</si>
  <si>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</si>
  <si>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</si>
  <si>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</si>
  <si>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</si>
  <si>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</si>
  <si>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</si>
  <si>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</si>
  <si>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</si>
  <si>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</si>
  <si>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</si>
  <si>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</si>
  <si>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Richtlinie identifiziert</t>
  </si>
  <si>
    <t>Messbares Ziel</t>
  </si>
  <si>
    <t>Mindestanforderungen an den Zugang zu öffentlichen Verkehrsmitteln</t>
  </si>
  <si>
    <t>Ziele für die Nutzung öffentlicher Verkehrsmittel</t>
  </si>
  <si>
    <t>Mindestanforderungen an den Zugang zu öffentlichem Freiraum</t>
  </si>
  <si>
    <t>por km²</t>
  </si>
  <si>
    <t>每平方公里</t>
  </si>
  <si>
    <t>ஒரு கி.மீ²</t>
  </si>
  <si>
    <t>trên mỗi km²</t>
  </si>
  <si>
    <t>Nederlands</t>
  </si>
  <si>
    <t>Čeština</t>
  </si>
  <si>
    <t>Měřitelný cíl</t>
  </si>
  <si>
    <t>Buurtwinkel</t>
  </si>
  <si>
    <t>Openbaar vervoer met regelmatige dienst</t>
  </si>
  <si>
    <t>Openbaar vervoer met regelmatige dienst (niet geëvalueerd)</t>
  </si>
  <si>
    <t>Laag</t>
  </si>
  <si>
    <t>Gemiddeld</t>
  </si>
  <si>
    <t>Hoog</t>
  </si>
  <si>
    <t>Stedenbouwkundige vereisten</t>
  </si>
  <si>
    <t>Beleid geïdentificeerd</t>
  </si>
  <si>
    <t>Meetbaar doel</t>
  </si>
  <si>
    <t>Parkeerbeperkingen om autogebruik te ontmoedigen</t>
  </si>
  <si>
    <t>Resumen</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</si>
  <si>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</si>
  <si>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</si>
  <si>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</si>
  <si>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</si>
  <si>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</si>
  <si>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</si>
  <si>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</si>
  <si>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</si>
  <si>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Samenvatting</t>
  </si>
  <si>
    <t>Zusammenfassung</t>
  </si>
  <si>
    <t>Requisitos para el acceso del transporte público al empleo y a los servicios</t>
  </si>
  <si>
    <t>Resumo</t>
  </si>
  <si>
    <t>Requisitos para o acesso dos transportes públicos ao emprego e aos serviços</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</si>
  <si>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</si>
  <si>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</si>
  <si>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</si>
  <si>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Tóm tắt</t>
  </si>
  <si>
    <t>Iti</t>
  </si>
  <si>
    <t>Tiketike</t>
  </si>
  <si>
    <t>ia km²</t>
  </si>
  <si>
    <t>Whakarāpopototanga</t>
  </si>
  <si>
    <t>Public transport access</t>
  </si>
  <si>
    <t>Public open space access</t>
  </si>
  <si>
    <t>Adgang til offentlig transport</t>
  </si>
  <si>
    <t>Accés al transport públic</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</si>
  <si>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</si>
  <si>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</si>
  <si>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</si>
  <si>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</si>
  <si>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</si>
  <si>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</si>
  <si>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</si>
  <si>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</si>
  <si>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</si>
  <si>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</si>
  <si>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</si>
  <si>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</si>
  <si>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</si>
  <si>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</si>
  <si>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</si>
  <si>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</si>
  <si>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</si>
  <si>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</si>
  <si>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</si>
  <si>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</si>
  <si>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</si>
  <si>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</si>
  <si>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</si>
  <si>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</si>
  <si>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</si>
  <si>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</si>
  <si>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</si>
  <si>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</si>
  <si>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</si>
  <si>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</si>
  <si>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</si>
  <si>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</si>
  <si>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</si>
  <si>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</si>
  <si>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</si>
  <si>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</si>
  <si>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</si>
  <si>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</si>
  <si>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</si>
  <si>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</si>
  <si>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</si>
  <si>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</si>
  <si>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</si>
  <si>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</si>
  <si>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</si>
  <si>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</si>
  <si>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</si>
  <si>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</si>
  <si>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</si>
  <si>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</si>
  <si>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</si>
  <si>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</si>
  <si>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</si>
  <si>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</si>
  <si>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</si>
  <si>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</si>
  <si>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</si>
  <si>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</si>
  <si>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Requisits de 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</si>
  <si>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</si>
  <si>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</si>
  <si>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</si>
  <si>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</si>
  <si>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</si>
  <si>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</si>
  <si>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</si>
  <si>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</si>
  <si>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</si>
  <si>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Requisitos de conectividad de las calles</t>
  </si>
  <si>
    <t>Restricciones en el aparcamiento para desincentivar el uso del automóvil</t>
  </si>
  <si>
    <t>Requisitos de distribución de los lugares de trabajo</t>
  </si>
  <si>
    <t>Requisitos mínimos para el acceso a espacios públicos abiertos</t>
  </si>
  <si>
    <t>Datos sobre población</t>
  </si>
  <si>
    <t>Català</t>
  </si>
  <si>
    <t>ต่ำ</t>
  </si>
  <si>
    <t>บทสรุป</t>
  </si>
  <si>
    <t>Felix John</t>
  </si>
  <si>
    <t>Requisits per a la planificació urbana</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</si>
  <si>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</si>
  <si>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</si>
  <si>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</si>
  <si>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</si>
  <si>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</si>
  <si>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</si>
  <si>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Requisitos para la planificación urbana</t>
  </si>
  <si>
    <t>Objetivos de participación en el desplazamiento a pie</t>
  </si>
  <si>
    <t>Objetivos de participación en el desplazamiento en bicicleta</t>
  </si>
  <si>
    <t>Acceso al transporte público</t>
  </si>
  <si>
    <t>Acceso a espacios públicos abiertos</t>
  </si>
  <si>
    <t>Chinese - Simplified</t>
  </si>
  <si>
    <t>translation_names</t>
  </si>
  <si>
    <t>colour_page</t>
  </si>
  <si>
    <t>policy_urban_checklist</t>
  </si>
  <si>
    <t>translation</t>
  </si>
  <si>
    <t>Jens Troelsen, Jasper Schipperijn</t>
  </si>
  <si>
    <t>全球健康與可持續城市 - 指標合作</t>
  </si>
  <si>
    <t>食品市場</t>
  </si>
  <si>
    <t>任何公共开放空间</t>
  </si>
  <si>
    <t>大型公共开放空间</t>
  </si>
  <si>
    <t>公共交通站</t>
  </si>
  <si>
    <t>相較於25個城市的社區可步行性</t>
  </si>
  <si>
    <t>相较于25个城市的社区可步行性</t>
  </si>
  <si>
    <t>中</t>
  </si>
  <si>
    <t>現有政策</t>
  </si>
  <si>
    <t>现有政策</t>
  </si>
  <si>
    <t>城市規劃指標</t>
  </si>
  <si>
    <t>城市规划指标</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</si>
  <si>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</si>
  <si>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</si>
  <si>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</si>
  <si>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</si>
  <si>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</si>
  <si>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</si>
  <si>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</si>
  <si>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</si>
  <si>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</si>
  <si>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</si>
  <si>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</si>
  <si>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</si>
  <si>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</si>
  <si>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</si>
  <si>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公共交通便利性</t>
  </si>
  <si>
    <t>公共開放空間便利性</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</si>
  <si>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</si>
  <si>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</si>
  <si>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</si>
  <si>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</si>
  <si>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</si>
  <si>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</si>
  <si>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</si>
  <si>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人口数据</t>
  </si>
  <si>
    <t>市區邊界</t>
  </si>
  <si>
    <t>城市边界</t>
  </si>
  <si>
    <t>市區特徵</t>
  </si>
  <si>
    <t>城市特征</t>
  </si>
  <si>
    <t>色階表</t>
  </si>
  <si>
    <t>色阶表</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</si>
  <si>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</si>
  <si>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</si>
  <si>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</si>
  <si>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</si>
  <si>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</si>
  <si>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</si>
  <si>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</si>
  <si>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</si>
  <si>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Metas de participação em caminhada</t>
  </si>
  <si>
    <t>Mercado de Alimentos</t>
  </si>
  <si>
    <t>Caminhabilidade nos bairros em relação às 25 cidades</t>
  </si>
  <si>
    <t>Meta mensurável</t>
  </si>
  <si>
    <t>Requisitos de conectividade de ruas</t>
  </si>
  <si>
    <t>Metas para a prática de caminhada</t>
  </si>
  <si>
    <t>Acesso aos transportes públicos</t>
  </si>
  <si>
    <t>Acesso aos espaços públicos abertos</t>
  </si>
  <si>
    <t>Requisitos mínimos para acesso a espaços públicos abertos</t>
  </si>
  <si>
    <t>Limites urbanos</t>
  </si>
  <si>
    <t>Wereldwijde samenwerking rond gezonde en duurzame stadsindicatoren</t>
  </si>
  <si>
    <t>Supermarkt</t>
  </si>
  <si>
    <t>Halte voor openbaar vervoer</t>
  </si>
  <si>
    <t>Bewegingsvriendelijkheid ("walkability") in vergelijking met 25 steden</t>
  </si>
  <si>
    <t xml:space="preserve">Beleid geïdentificeerd </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</si>
  <si>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</si>
  <si>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</si>
  <si>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</si>
  <si>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</si>
  <si>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</si>
  <si>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</si>
  <si>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</si>
  <si>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</si>
  <si>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</si>
  <si>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</si>
  <si>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</si>
  <si>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</si>
  <si>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</si>
  <si>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</si>
  <si>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Delfien Van Dyck</t>
  </si>
  <si>
    <t xml:space="preserve">Tiếng Việt </t>
  </si>
  <si>
    <t>Điểm dừng đón phương tiện giao thông công cộng</t>
  </si>
  <si>
    <t xml:space="preserve">Các yêu cầu quy hoạch đô thị </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</si>
  <si>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</si>
  <si>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</si>
  <si>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</si>
  <si>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</si>
  <si>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</si>
  <si>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</si>
  <si>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</si>
  <si>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</si>
  <si>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</si>
  <si>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</si>
  <si>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</si>
  <si>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</si>
  <si>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Thanh Phuong Ho</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</si>
  <si>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</si>
  <si>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</si>
  <si>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</si>
  <si>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</si>
  <si>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</si>
  <si>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</si>
  <si>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</si>
  <si>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</si>
  <si>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</si>
  <si>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</si>
  <si>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</si>
  <si>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</si>
  <si>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</si>
  <si>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</si>
  <si>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</si>
  <si>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</si>
  <si>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</si>
  <si>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</si>
  <si>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Požadavky územního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</si>
  <si>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</si>
  <si>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</si>
  <si>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</si>
  <si>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</si>
  <si>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</si>
  <si>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</si>
  <si>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</si>
  <si>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</si>
  <si>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</si>
  <si>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</si>
  <si>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</si>
  <si>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</si>
  <si>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</si>
  <si>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</si>
  <si>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</si>
  <si>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</si>
  <si>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</si>
  <si>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</si>
  <si>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</si>
  <si>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</si>
  <si>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</si>
  <si>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</si>
  <si>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</si>
  <si>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</si>
  <si>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</si>
  <si>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</si>
  <si>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</si>
  <si>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</si>
  <si>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</si>
  <si>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</si>
  <si>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</si>
  <si>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</si>
  <si>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</si>
  <si>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</si>
  <si>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</si>
  <si>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</si>
  <si>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Bukatun tsara birni</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</si>
  <si>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</si>
  <si>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</si>
  <si>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</si>
  <si>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</si>
  <si>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</si>
  <si>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</si>
  <si>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</si>
  <si>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</si>
  <si>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</si>
  <si>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</si>
  <si>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</si>
  <si>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</si>
  <si>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</si>
  <si>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</si>
  <si>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</si>
  <si>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</si>
  <si>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</si>
  <si>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</si>
  <si>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</si>
  <si>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</si>
  <si>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</si>
  <si>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</si>
  <si>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</si>
  <si>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</si>
  <si>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</si>
  <si>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</si>
  <si>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</si>
  <si>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</si>
  <si>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</si>
  <si>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</si>
  <si>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</si>
  <si>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</si>
  <si>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Betingelser for sund, bæredygtig byplanlægning</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</si>
  <si>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</si>
  <si>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</si>
  <si>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</si>
  <si>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</si>
  <si>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</si>
  <si>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</si>
  <si>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</si>
  <si>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</si>
  <si>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</si>
  <si>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</si>
  <si>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</si>
  <si>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</si>
  <si>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</si>
  <si>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</si>
  <si>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</si>
  <si>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</si>
  <si>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</si>
  <si>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</si>
  <si>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</si>
  <si>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</si>
  <si>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</si>
  <si>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</si>
  <si>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</si>
  <si>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</si>
  <si>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</si>
  <si>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</si>
  <si>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</si>
  <si>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</si>
  <si>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</si>
  <si>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</si>
  <si>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</si>
  <si>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</si>
  <si>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m</t>
  </si>
  <si>
    <t>米</t>
  </si>
  <si>
    <t>மீட்டர்</t>
  </si>
  <si>
    <t>เมตร</t>
  </si>
  <si>
    <t>Deutsch</t>
  </si>
  <si>
    <t>Stadtplanerische Anforderungen</t>
  </si>
  <si>
    <t>Anforderungen an die Bebauungsdichte</t>
  </si>
  <si>
    <t>Partizipationsziele zum Gehen</t>
  </si>
  <si>
    <t>Zugang zu öffentlichem Freiraum</t>
  </si>
  <si>
    <t>Stadteigenschaften</t>
  </si>
  <si>
    <t>Neighbourhood walkability relative to 25 cities internationally</t>
  </si>
  <si>
    <t>Dagligvare -butikker</t>
  </si>
  <si>
    <t>繁體中文</t>
  </si>
  <si>
    <t>简体中文</t>
  </si>
  <si>
    <t>食品市场</t>
  </si>
  <si>
    <t>人口數據</t>
  </si>
  <si>
    <t>other_credits</t>
  </si>
  <si>
    <t>Parkbeschränkungen, um die Nutzung von Autos zu verringern</t>
  </si>
  <si>
    <t>Partizipationsziele zum Rad fahren</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</si>
  <si>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</si>
  <si>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</si>
  <si>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</si>
  <si>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</si>
  <si>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</si>
  <si>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</si>
  <si>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</si>
  <si>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</si>
  <si>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</si>
  <si>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</si>
  <si>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</si>
  <si>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</si>
  <si>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</si>
  <si>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</si>
  <si>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</si>
  <si>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</si>
  <si>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en</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</si>
  <si>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</si>
  <si>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</si>
  <si>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</si>
  <si>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</si>
  <si>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de</t>
  </si>
  <si>
    <t>ca</t>
  </si>
  <si>
    <t>zh_Hans</t>
  </si>
  <si>
    <t>cs</t>
  </si>
  <si>
    <t>da</t>
  </si>
  <si>
    <t>language_code</t>
  </si>
  <si>
    <t>nl</t>
  </si>
  <si>
    <t>ha</t>
  </si>
  <si>
    <t>mi</t>
  </si>
  <si>
    <t>es</t>
  </si>
  <si>
    <t>pt</t>
  </si>
  <si>
    <t>ta</t>
  </si>
  <si>
    <t>th</t>
  </si>
  <si>
    <t>vi</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</si>
  <si>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</si>
  <si>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</si>
  <si>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</si>
  <si>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</si>
  <si>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</si>
  <si>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</si>
  <si>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Isa Muhammad Tanko</t>
  </si>
  <si>
    <t>eceaf8</t>
  </si>
  <si>
    <t>citation_doi</t>
  </si>
  <si>
    <t>Öffentlicher Freiraum</t>
  </si>
  <si>
    <t>Klaus Gebel &amp; Sylvia Titze</t>
  </si>
  <si>
    <t>introduction</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</si>
  <si>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</si>
  <si>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</si>
  <si>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</si>
  <si>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</si>
  <si>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</si>
  <si>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</si>
  <si>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</si>
  <si>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</si>
  <si>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</si>
  <si>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</si>
  <si>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</si>
  <si>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</si>
  <si>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</si>
  <si>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</si>
  <si>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</si>
  <si>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</si>
  <si>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</si>
  <si>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</si>
  <si>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Ngā tikanga whakarite tāone</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</si>
  <si>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</si>
  <si>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</si>
  <si>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</si>
  <si>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</si>
  <si>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</si>
  <si>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</si>
  <si>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</si>
  <si>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</si>
  <si>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</si>
  <si>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</si>
  <si>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</si>
  <si>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</si>
  <si>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</si>
  <si>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</si>
  <si>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</si>
  <si>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</si>
  <si>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</si>
  <si>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</si>
  <si>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</si>
  <si>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</si>
  <si>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</si>
  <si>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</si>
  <si>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Hunaara Waerehu</t>
  </si>
  <si>
    <t>Tūnga
    Waka
    Tāone</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</si>
  <si>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</si>
  <si>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</si>
  <si>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</si>
  <si>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</si>
  <si>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</si>
  <si>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</si>
  <si>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</si>
  <si>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Image 1 credit</t>
  </si>
  <si>
    <t>Image 2 credit</t>
  </si>
  <si>
    <t>https://www.healthysustainablecities.org/</t>
  </si>
  <si>
    <t>region_box</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</si>
  <si>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</si>
  <si>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</si>
  <si>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</si>
  <si>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</si>
  <si>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</si>
  <si>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</si>
  <si>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</si>
  <si>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</si>
  <si>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</si>
  <si>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</si>
  <si>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</si>
  <si>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</si>
  <si>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</si>
  <si>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</si>
  <si>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</si>
  <si>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</si>
  <si>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</si>
  <si>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</si>
  <si>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</si>
  <si>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</si>
  <si>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</si>
  <si>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</si>
  <si>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</si>
  <si>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</si>
  <si>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</si>
  <si>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</si>
  <si>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</si>
  <si>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</si>
  <si>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</si>
  <si>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</si>
  <si>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</si>
  <si>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</si>
  <si>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</si>
  <si>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</si>
  <si>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</si>
  <si>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</si>
  <si>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</si>
  <si>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</si>
  <si>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</si>
  <si>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</si>
  <si>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</si>
  <si>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</si>
  <si>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</si>
  <si>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</si>
  <si>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</si>
  <si>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</si>
  <si>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</si>
  <si>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</si>
  <si>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</si>
  <si>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</si>
  <si>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</si>
  <si>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</si>
  <si>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</si>
  <si>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</si>
  <si>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</si>
  <si>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</si>
  <si>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</si>
  <si>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</si>
  <si>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</si>
  <si>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</si>
  <si>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</si>
  <si>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</si>
  <si>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</si>
  <si>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</si>
  <si>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</si>
  <si>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</si>
  <si>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</si>
  <si>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</si>
  <si>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</si>
  <si>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</si>
  <si>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</si>
  <si>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</si>
  <si>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</si>
  <si>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</si>
  <si>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</si>
  <si>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</si>
  <si>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</si>
  <si>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</si>
  <si>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</si>
  <si>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</si>
  <si>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</si>
  <si>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</si>
  <si>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</si>
  <si>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</si>
  <si>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</si>
  <si>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</si>
  <si>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</si>
  <si>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</si>
  <si>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</si>
  <si>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policy_evaluation_text</t>
  </si>
  <si>
    <t>Walkability and destination access</t>
  </si>
  <si>
    <t>E2F0D9</t>
  </si>
  <si>
    <t>25 city study</t>
  </si>
  <si>
    <t>25 city study header</t>
  </si>
  <si>
    <t>Evidence-informed threshold</t>
  </si>
  <si>
    <t>Evidence- informed threshold</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</si>
  <si>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</si>
  <si>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</si>
  <si>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</si>
  <si>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</si>
  <si>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</si>
  <si>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</si>
  <si>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</si>
  <si>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</si>
  <si>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</si>
  <si>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</si>
  <si>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</si>
  <si>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</si>
  <si>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</si>
  <si>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</si>
  <si>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</si>
  <si>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</si>
  <si>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Kashi na yawan jama'a tare da damar samun abubuwan more rayuwa tsakanin mita 500 (m)</t>
  </si>
  <si>
    <t>thresholds box</t>
  </si>
  <si>
    <t>thresholds header</t>
  </si>
  <si>
    <t>thresholds text</t>
  </si>
  <si>
    <t>access_profile_table</t>
  </si>
  <si>
    <t>relative neighbourhood walkability</t>
  </si>
  <si>
    <t>Walkability inequities</t>
  </si>
  <si>
    <t>walkability_below_median_pct</t>
  </si>
  <si>
    <t>thresholds image</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</si>
  <si>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</si>
  <si>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</si>
  <si>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</si>
  <si>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</si>
  <si>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</si>
  <si>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</si>
  <si>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</si>
  <si>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</si>
  <si>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</si>
  <si>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</si>
  <si>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</si>
  <si>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</si>
  <si>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</si>
  <si>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</si>
  <si>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</si>
  <si>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</si>
  <si>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</si>
  <si>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</si>
  <si>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</si>
  <si>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</si>
  <si>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</si>
  <si>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</si>
  <si>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</si>
  <si>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</si>
  <si>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</si>
  <si>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</si>
  <si>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</si>
  <si>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</si>
  <si>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</si>
  <si>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</si>
  <si>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</si>
  <si>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</si>
  <si>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</si>
  <si>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</si>
  <si>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</si>
  <si>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</si>
  <si>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</si>
  <si>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edited</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</si>
  <si>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</si>
  <si>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</si>
  <si>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</si>
  <si>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</si>
  <si>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</si>
  <si>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</si>
  <si>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</si>
  <si>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</si>
  <si>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Policy review conducted by</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</si>
  <si>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</si>
  <si>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</si>
  <si>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</si>
  <si>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</si>
  <si>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</si>
  <si>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</si>
  <si>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{percent} of the population in {city_name} live in neighbourhoods with walkability scoring below the median of 25 cities internationally (Box 1)</t>
  </si>
  <si>
    <t>{percent} of the population in {city_name} live within 500m of public open space of at least 1.5 hectares in size</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</si>
  <si>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</si>
  <si>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</si>
  <si>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</si>
  <si>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</si>
  <si>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</si>
  <si>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</si>
  <si>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</si>
  <si>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</si>
  <si>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</si>
  <si>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</si>
  <si>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</si>
  <si>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disclaimer</t>
  </si>
  <si>
    <t>Urban air quality, and nature-based solutions</t>
  </si>
  <si>
    <t>concept</t>
  </si>
  <si>
    <t>hero_image_3</t>
  </si>
  <si>
    <t>hero_alt_3</t>
  </si>
  <si>
    <t>Image 3 credit</t>
  </si>
  <si>
    <t>hero_image_1</t>
  </si>
  <si>
    <t>hero_alt_1</t>
  </si>
  <si>
    <t>Climate disaster risk reduction</t>
  </si>
  <si>
    <t>Climate disaster risk reduction description</t>
  </si>
  <si>
    <t>Policy indicators for healthy and sustainable cities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</si>
  <si>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</si>
  <si>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</si>
  <si>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</si>
  <si>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</si>
  <si>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</si>
  <si>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</si>
  <si>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</si>
  <si>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</si>
  <si>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</si>
  <si>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</si>
  <si>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</si>
  <si>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</si>
  <si>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</si>
  <si>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National</t>
  </si>
  <si>
    <t>State</t>
  </si>
  <si>
    <t>Regional</t>
  </si>
  <si>
    <t>Metropolitan</t>
  </si>
  <si>
    <t>Local</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</si>
  <si>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</si>
  <si>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</si>
  <si>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</si>
  <si>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</si>
  <si>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</si>
  <si>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</si>
  <si>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</si>
  <si>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</si>
  <si>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</si>
  <si>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</si>
  <si>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</si>
  <si>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</si>
  <si>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</si>
  <si>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</si>
  <si>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</si>
  <si>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</si>
  <si>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</si>
  <si>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</si>
  <si>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</si>
  <si>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</si>
  <si>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</si>
  <si>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</si>
  <si>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</si>
  <si>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</si>
  <si>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</si>
  <si>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</si>
  <si>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</si>
  <si>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</si>
  <si>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</si>
  <si>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</si>
  <si>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</si>
  <si>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</si>
  <si>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</si>
  <si>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configuration/assets/illustrative density thresholds - population - no text.svg</t>
  </si>
  <si>
    <t>threshold scale text</t>
  </si>
  <si>
    <t>Probability of engaging in any walking for transport</t>
  </si>
  <si>
    <t>threshold population</t>
  </si>
  <si>
    <t>5,700 people per km²</t>
  </si>
  <si>
    <t>threshold intersections</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</si>
  <si>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</si>
  <si>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</si>
  <si>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</si>
  <si>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</si>
  <si>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</si>
  <si>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</si>
  <si>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</si>
  <si>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</si>
  <si>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</si>
  <si>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</si>
  <si>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</si>
  <si>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</si>
  <si>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</si>
  <si>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</si>
  <si>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</si>
  <si>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Demographics and health equity</t>
  </si>
  <si>
    <t>Environmental disaster context</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</si>
  <si>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t>
  </si>
  <si>
    <t>25 city study box</t>
  </si>
  <si>
    <t>Spatial indicators for healthy and sustainable cities</t>
  </si>
  <si>
    <t>Policy and spatial indicators for healthy and sustainable cities</t>
  </si>
  <si>
    <t>Box 1: The Lancet Global Health Series study of 25 cities internationally</t>
  </si>
  <si>
    <t>Levels of government</t>
  </si>
  <si>
    <t>Edit the region configuration file to provide background context for your study region. Please briefly summarise the location, history and topography, as relevant.</t>
  </si>
  <si>
    <t>context</t>
  </si>
  <si>
    <t>Floods</t>
  </si>
  <si>
    <t>Bushfires/wildfires</t>
  </si>
  <si>
    <t>Heatwaves</t>
  </si>
  <si>
    <t>Extreme cold</t>
  </si>
  <si>
    <t>Typhoons</t>
  </si>
  <si>
    <t>Hurricanes</t>
  </si>
  <si>
    <t>Cyclones</t>
  </si>
  <si>
    <t>Earthquakes</t>
  </si>
  <si>
    <t>Severe storms</t>
  </si>
  <si>
    <t>1a595a</t>
  </si>
  <si>
    <t>legend_box</t>
  </si>
  <si>
    <t>Map legend</t>
  </si>
  <si>
    <t>study region legend patch text a</t>
  </si>
  <si>
    <t>study region legend patch text b</t>
  </si>
  <si>
    <t>study region legend patch text c</t>
  </si>
  <si>
    <t>Study region</t>
  </si>
  <si>
    <t>study region legend patch a</t>
  </si>
  <si>
    <t>study region legend patch b</t>
  </si>
  <si>
    <t>study region legend patch c</t>
  </si>
  <si>
    <t>intersection</t>
  </si>
  <si>
    <t>Administrative boundary
({source})</t>
  </si>
  <si>
    <t>Urban boundary
({source})</t>
  </si>
  <si>
    <t>intersection of administrative boundary and urban boundary</t>
  </si>
  <si>
    <t>Study region boundary
({source})</t>
  </si>
  <si>
    <t>The study region used to calculate spatial indicators for the population of {city_name} presented in this report has been highlighted in the map below using parallel line shading.</t>
  </si>
  <si>
    <t>target threshold</t>
  </si>
  <si>
    <t>25 global cities</t>
  </si>
  <si>
    <t>configuration/assets/25 city global map.svg</t>
  </si>
  <si>
    <t>City team members: {author_names}</t>
  </si>
  <si>
    <t>Report design and editing: {editor_names}</t>
  </si>
  <si>
    <t>Translation: {translation_names}</t>
  </si>
  <si>
    <t>policy checklist incomplete warning</t>
  </si>
  <si>
    <t>Policy checklist data could not be loaded and have been skipped.  See https://healthysustainablecities.github.io/software/#Policy-checklist</t>
  </si>
  <si>
    <t>Environmental hazards that may impact the urban area over the coming decade include: {policy_checklist_hazards}.</t>
  </si>
  <si>
    <t>% of
population
with access
within 500m
to:</t>
  </si>
  <si>
    <t>Median and interquartile range for 25 cities internationally (Box 1)</t>
  </si>
  <si>
    <t>1000 Cities Challenge report</t>
  </si>
  <si>
    <t>Additional context</t>
  </si>
  <si>
    <t>Demographics and health equity blurb</t>
  </si>
  <si>
    <t>Environmental disaster context blurb</t>
  </si>
  <si>
    <t>Additional context blurb</t>
  </si>
  <si>
    <t>City context</t>
  </si>
  <si>
    <t>City context blurb</t>
  </si>
  <si>
    <t>Detail any other considerations relating to urban health inequities and geography in this city, or data considerations that could influence interpretation of findings.</t>
  </si>
  <si>
    <t>c6d3cc</t>
  </si>
  <si>
    <t>b9c4ce</t>
  </si>
  <si>
    <t>Levels of Government</t>
  </si>
  <si>
    <t>Levels of Government blurb</t>
  </si>
  <si>
    <t>levels of Government blurb</t>
  </si>
  <si>
    <t>92D050</t>
  </si>
  <si>
    <t>summary</t>
  </si>
  <si>
    <t>After reviewing results for your city, provide a contextualised summary by modifying 
the “summary” text for each configured language within the region configuration file.</t>
  </si>
  <si>
    <t>25 city study legend box</t>
  </si>
  <si>
    <t>hero_image_4</t>
  </si>
  <si>
    <t>hero_alt_4</t>
  </si>
  <si>
    <t>Image 4 credit</t>
  </si>
  <si>
    <t>Translation status</t>
  </si>
  <si>
    <t>Indicadores de políticas para ciudades saludables y sostenibles</t>
  </si>
  <si>
    <t>Indicadores espaciales para ciudades saludables y sostenibles</t>
  </si>
  <si>
    <t>Los hallazgos preliminares no están destinados a ser divulgados públicamente hasta que los resultados y las interpretaciones sean validados y aprobados.</t>
  </si>
  <si>
    <t>Niveles de gobierno</t>
  </si>
  <si>
    <t>Demografía y equidad en salud</t>
  </si>
  <si>
    <t>Contexto de desastre ambiental</t>
  </si>
  <si>
    <t>Contexto adicional</t>
  </si>
  <si>
    <t>Se analizaron los siguientes niveles de política gubernamental para {city_name}: {policy_checklist_levels}.</t>
  </si>
  <si>
    <t>Metropolitano</t>
  </si>
  <si>
    <t>Estado</t>
  </si>
  <si>
    <t>Nacional</t>
  </si>
  <si>
    <t>Tormentas severas</t>
  </si>
  <si>
    <t>Inundaciones</t>
  </si>
  <si>
    <t>Incendios forestales/incendios forestales</t>
  </si>
  <si>
    <t>Olas de calor</t>
  </si>
  <si>
    <t>Huracanes</t>
  </si>
  <si>
    <t>Ciclones</t>
  </si>
  <si>
    <t>Terremotos</t>
  </si>
  <si>
    <t>Región de estudio</t>
  </si>
  <si>
    <t>Leyenda del mapa</t>
  </si>
  <si>
    <t>intersección del límite administrativo y el límite urbano</t>
  </si>
  <si>
    <t>Sí</t>
  </si>
  <si>
    <t>Densidad de población del barrio (por km²)</t>
  </si>
  <si>
    <t>Puntuación de presencia de políticas</t>
  </si>
  <si>
    <t>Presencia de políticas urbanas y de transporte que apoyen la salud y la sostenibilidad</t>
  </si>
  <si>
    <t>5.700 personas por km²</t>
  </si>
  <si>
    <t>Se alinea con la evidencia de ciudades saludables</t>
  </si>
  <si>
    <t>Políticas integradas de planificación urbana para la salud y la sostenibilidad</t>
  </si>
  <si>
    <t>Política urbana con acciones centradas en la salud</t>
  </si>
  <si>
    <t>Requisitos de seguridad vial</t>
  </si>
  <si>
    <t>Prevención del delito a través del diseño ambiental</t>
  </si>
  <si>
    <t>Políticas de ciudades resilientes al clima</t>
  </si>
  <si>
    <t>Calidad del aire urbano y soluciones basadas en la naturaleza</t>
  </si>
  <si>
    <t>Políticas de calidad del aire urbano y soluciones basadas en la naturaleza</t>
  </si>
  <si>
    <t>Protección y promoción de la biodiversidad urbana</t>
  </si>
  <si>
    <t>Reducción del riesgo de desastres climáticos</t>
  </si>
  <si>
    <t>Estrategias de adaptación y reducción del riesgo de desastres</t>
  </si>
  <si>
    <t>Política de transporte público</t>
  </si>
  <si>
    <t>Política de espacios públicos abiertos</t>
  </si>
  <si>
    <t>Los detalles completos de los datos y métodos están disponibles en</t>
  </si>
  <si>
    <t>Después de revisar los resultados de su ciudad, proporcione un resumen contextualizado modificando el texto de "resumen" para cada idioma configurado dentro del archivo de configuración de la región.</t>
  </si>
  <si>
    <t>Miembros del equipo de la ciudad: {author_names}</t>
  </si>
  <si>
    <t>Diseño y edición de informes: {editor_names}</t>
  </si>
  <si>
    <t>Traducción: {translation_names}</t>
  </si>
  <si>
    <t>Revisión de políticas realizada por</t>
  </si>
  <si>
    <t>1000 个城市挑战报告</t>
  </si>
  <si>
    <t>健康和可持续城市的政策指标</t>
  </si>
  <si>
    <t>健康和可持续城市的政策和空间指标</t>
  </si>
  <si>
    <t>健康和可持续城市的空间指标</t>
  </si>
  <si>
    <t>在结果和解释得到验证和批准之前，初步调查结果不会公开发布。</t>
  </si>
  <si>
    <t>仅草稿</t>
  </si>
  <si>
    <t>{city_name} 上下文</t>
  </si>
  <si>
    <t>政府级别</t>
  </si>
  <si>
    <t>人口统计和健康公平</t>
  </si>
  <si>
    <t>环境灾害背景</t>
  </si>
  <si>
    <t>额外的背景信息</t>
  </si>
  <si>
    <t>编辑区域配置文件以为您的研究区域提供背景上下文。请简要概述相关的位置、历史和地形。</t>
  </si>
  <si>
    <t>针对 {city_name} 分析了以下级别的政府政策：{policy_checklist_levels}。</t>
  </si>
  <si>
    <t>未来十年可能影响城市地区的环境危害包括：{policy_checklist_hazards}。</t>
  </si>
  <si>
    <t>强风暴</t>
  </si>
  <si>
    <t>洪水</t>
  </si>
  <si>
    <t>丛林大火/野火</t>
  </si>
  <si>
    <t>热浪</t>
  </si>
  <si>
    <t>极冷</t>
  </si>
  <si>
    <t>台风</t>
  </si>
  <si>
    <t>飓风</t>
  </si>
  <si>
    <t>地震</t>
  </si>
  <si>
    <t>本报告中用于计算 {city_name} 人口空间指标的研究区域已在下图中使用平行线阴影突出显示。</t>
  </si>
  <si>
    <t>研究区域</t>
  </si>
  <si>
    <t>地图图例</t>
  </si>
  <si>
    <t>行政边界（{source}）</t>
  </si>
  <si>
    <t>研究区域边界（{source}）</t>
  </si>
  <si>
    <t>行政边界与城市边界相交</t>
  </si>
  <si>
    <t>不</t>
  </si>
  <si>
    <t>是的</t>
  </si>
  <si>
    <t>{city_name} 的 {percent} 人口居住在公共交通 500m 范围内，工作日平均发车频率为 20 分钟或更短</t>
  </si>
  <si>
    <t>{city_name} 的 {percent} 人口居住在面积至少为 1.5 公顷的公共开放空间 500m 范围内</t>
  </si>
  <si>
    <t>{city_name} 的 {percent} 人口居住在步行适宜性得分低于国际 25 个城市中位数的社区（框 1）</t>
  </si>
  <si>
    <t>国际 25 个城市的中位数和四分位数范围（框 1）</t>
  </si>
  <si>
    <t>本报告中的空间分布图显示了根据 {config[population][name]} 进行人口估计的区域的结果。</t>
  </si>
  <si>
    <t>步行便利性和目的地可达性</t>
  </si>
  <si>
    <t>政策质量得分</t>
  </si>
  <si>
    <t>对可衡量政策的政策质量评级与健康城市的证据相一致</t>
  </si>
  <si>
    <t>步行适宜性不平等</t>
  </si>
  <si>
    <t>框 1：《柳叶刀》全球健康系列对国际 25 个城市的研究</t>
  </si>
  <si>
    <t>每平方公里 5,700 人</t>
  </si>
  <si>
    <t>目标阈值</t>
  </si>
  <si>
    <t>与健康城市证据一致</t>
  </si>
  <si>
    <t>循证阈值</t>
  </si>
  <si>
    <t>要点：是 ✔ 否 ✘ 混合 ✔/✘ 不适用 -</t>
  </si>
  <si>
    <t>促进健康和可持续发展的综合城市规划政策</t>
  </si>
  <si>
    <t>城市/交通政策明确以综合城市规划为目标</t>
  </si>
  <si>
    <t>有关不同交通方式的政府支出的公开信息</t>
  </si>
  <si>
    <t>交通安全要求</t>
  </si>
  <si>
    <t>住宅建筑高度限制</t>
  </si>
  <si>
    <t>绿地住房开发的限制</t>
  </si>
  <si>
    <t>距离日常生活目的地较近</t>
  </si>
  <si>
    <t>就业与住房比率</t>
  </si>
  <si>
    <t>健康的饮食环境</t>
  </si>
  <si>
    <t>气候适应型城市政策</t>
  </si>
  <si>
    <t>城市空气质量和基于自然的解决方案</t>
  </si>
  <si>
    <t>城市空气质量和基于自然的解决方案政策</t>
  </si>
  <si>
    <t>限制空气污染的交通政策</t>
  </si>
  <si>
    <t>减少空气污染暴露的土地使用政策</t>
  </si>
  <si>
    <t>树冠及城市绿化要求</t>
  </si>
  <si>
    <t>城市生物多样性保护与促进</t>
  </si>
  <si>
    <t>面对气候变化，建筑环境的设计需要减少日益频繁和严重的极端天气事件（例如热浪、洪水、丛林大火/野火和极端风暴）对健康的影响。</t>
  </si>
  <si>
    <t>公共交通政策</t>
  </si>
  <si>
    <t>公共开放空间政策</t>
  </si>
  <si>
    <t>土地使用和交通政策在限制空气污染方面发挥着关键作用，对健康和可持续发展具有多重好处。基于自然的解决方案，包括城市绿化和城市生物多样性保护，通过增加与自然的接触对心理健康有益。绿色空间和植被覆盖可以给城市降温，并有助于增强抵御极端高温的能力。</t>
  </si>
  <si>
    <t>仅示例报告。复制并编辑configuration/regions文件夹中的示例.yml文件，以定义您自己的研究区域以进行分析和报告。在配置和分析之后，可以根据以下处的指示生成策略和/或空间指示符报告：</t>
  </si>
  <si>
    <t>有关数据和方法的完整详细信息，请访问</t>
  </si>
  <si>
    <t>查看您所在城市的结果后，通过修改区域配置文件中每种配置语言的“摘要”文本来提供上下文摘要。</t>
  </si>
  <si>
    <t>本作品根据 Creative Commons CC BY-NC Attribution-NonCommercial 4.0 International License 获得许可。</t>
  </si>
  <si>
    <t>城市团队成员：{author_names}</t>
  </si>
  <si>
    <t>通过使用文本编辑器编辑区域配置报告设置来添加作者姓名</t>
  </si>
  <si>
    <t>报告设计和编辑：{editor_names}</t>
  </si>
  <si>
    <t>翻译：{translation_names}</t>
  </si>
  <si>
    <t>政策审查由</t>
  </si>
  <si>
    <t>Los datos de la lista de verificación de políticas no se pudieron cargar y se omitieron. Consulte https://healthysustainablecities.github.io/software/#Policy-checklist</t>
  </si>
  <si>
    <t>SÓLO BORRADOR</t>
  </si>
  <si>
    <t>Mediana y rango intercuartil de 25 ciudades a nivel internacional (Recuadro 1)</t>
  </si>
  <si>
    <t>Puntuación de calidad de las políticas</t>
  </si>
  <si>
    <t>Desigualdades en la caminabilidad</t>
  </si>
  <si>
    <t>Cuadro 1: Estudio de The Lancet Global Health Series de 25 ciudades a nivel internacional</t>
  </si>
  <si>
    <t>umbral objetivo</t>
  </si>
  <si>
    <t>Umbral basado en evidencia</t>
  </si>
  <si>
    <t>Clave: Sí ✔ No ✘ Mixto ✔/✘ No aplica -</t>
  </si>
  <si>
    <t>Política de transporte con acciones centradas en la salud</t>
  </si>
  <si>
    <t>Requisitos de la evaluación del impacto en la salud en la política urbana/de transporte</t>
  </si>
  <si>
    <t>Información disponible públicamente sobre el gasto gubernamental para diferentes modos de transporte</t>
  </si>
  <si>
    <t>Mezcla de tipos/tamaños de viviendas</t>
  </si>
  <si>
    <t>Ambientes alimentarios saludables</t>
  </si>
  <si>
    <t>Políticas de transporte para limitar la contaminación del aire</t>
  </si>
  <si>
    <t>Este trabajo está bajo una licencia Creative Commons CC BY-NC Atribución-No Comercial 4.0 Internacional.</t>
  </si>
  <si>
    <t>Agregue nombres de autores editando los ajustes de informes de configuración de la región usando un editor de texto</t>
  </si>
  <si>
    <t>城市边界（{source}）</t>
  </si>
  <si>
    <t>Los mapas de distribución espacial que aparecen en este informe muestran resultados para áreas con estimaciones de población según {config[population][name]}.</t>
  </si>
  <si>
    <t>El {percent} de la población de {city_name} vive a menos de 500 metros del transporte público.</t>
  </si>
  <si>
    <t>El {percent} de la población de {city_name} vive a menos de 500 m de espacios públicos abiertos de al menos 1,5 hectáreas de tamaño.</t>
  </si>
  <si>
    <t>El {percent} de la población de {city_name} vive en vecindarios con una puntuación de caminabilidad inferior a la media de 25 ciudades a nivel internacional (Recuadro 1).</t>
  </si>
  <si>
    <t>El {percent} de la población de {city_name} vive en vecindarios que alcanzan el umbral de densidad de población para tener una probabilidad del 80 % de caminar para desplazarse ({n} personas {per_unit})</t>
  </si>
  <si>
    <t>Límite administrativo ({source})</t>
  </si>
  <si>
    <t>Límite urbano ({source})</t>
  </si>
  <si>
    <t>Límite de la región de estudio ({source})</t>
  </si>
  <si>
    <t>Informe 1000 Cities Challenge</t>
  </si>
  <si>
    <t>Indicadors de polítiques per a ciutats saludables i sostenibles</t>
  </si>
  <si>
    <t>Indicadors espacials per a ciutats saludables i sostenibles</t>
  </si>
  <si>
    <t>Les conclusions preliminars no estan destinades a ser publicades fins que els resultats i les interpretacions siguin validats i aprovats.</t>
  </si>
  <si>
    <t>Les dades de la llista de verificació de polítiques no s'han pogut carregar i s'han omès. Vegeu https://healthysustainablecities.github.io/software/#Policy-checklist</t>
  </si>
  <si>
    <t>Nivells de govern</t>
  </si>
  <si>
    <t>Demografia i equitat sanitària</t>
  </si>
  <si>
    <t>Context de desastre ambiental</t>
  </si>
  <si>
    <t>Context addicional</t>
  </si>
  <si>
    <t>Editeu el fitxer de configuració de la regió per proporcionar un context de fons per a la vostra regió d'estudi. Si us plau, resumeix breument la ubicació, la història i la topografia, segons sigui pertinent.</t>
  </si>
  <si>
    <t>S'han analitzat els nivells següents de política governamental per a {city_name}: {policy_checklist_levels}.</t>
  </si>
  <si>
    <t>Els perills ambientals que poden afectar l'àrea urbana durant la propera dècada inclouen: {policy_checklist_hazards}.</t>
  </si>
  <si>
    <t>Detalli qualsevol altra consideració relacionada amb les desigualtats en salut urbana i la geografia d'aquesta ciutat, o consideracions de dades que puguin influir en la interpretació de les conclusions.</t>
  </si>
  <si>
    <t>Metropolitana</t>
  </si>
  <si>
    <t>Regionals</t>
  </si>
  <si>
    <t>Estat</t>
  </si>
  <si>
    <t>Tempestes fortes</t>
  </si>
  <si>
    <t>Inundacions</t>
  </si>
  <si>
    <t>Incendis forestals/incendis forestals</t>
  </si>
  <si>
    <t>Onades de calor</t>
  </si>
  <si>
    <t>Fred extrem</t>
  </si>
  <si>
    <t>Tifons</t>
  </si>
  <si>
    <t>Huracans</t>
  </si>
  <si>
    <t>Ciclons</t>
  </si>
  <si>
    <t>Terratrèmols</t>
  </si>
  <si>
    <t>La regió d'estudi utilitzada per calcular els indicadors espacials de la població de {city_name} presentada en aquest informe s'ha destacat al mapa següent mitjançant l'ombrejat de línies paral·leles.</t>
  </si>
  <si>
    <t>Regió d'estudi</t>
  </si>
  <si>
    <t>Llegenda del mapa</t>
  </si>
  <si>
    <t>intersecció del límit administratiu i el límit urbà</t>
  </si>
  <si>
    <t>El {percent} de la població de {city_name} viu a menys de 500 m del transport públic</t>
  </si>
  <si>
    <t>El {percent} de la població de {city_name} viu a menys de 500 m del transport públic amb una freqüència mitjana de 20 minuts o més entre setmana</t>
  </si>
  <si>
    <t>El {percent} de la població de {city_name} viu a menys de 500 m d'un espai públic obert d'almenys 1,5 hectàrees de mida</t>
  </si>
  <si>
    <t>% de la població amb accés a menys de 500 m a:</t>
  </si>
  <si>
    <t>Densitat de població del barri (per km²)</t>
  </si>
  <si>
    <t>Densitat d'intersecció del barri (per km²)</t>
  </si>
  <si>
    <t>Interval mitjà i interquartil per a 25 ciutats internacionals (quadre 1)</t>
  </si>
  <si>
    <t>Els mapes de distribució espacial que es mostren en aquest informe mostren els resultats de les àrees amb estimacions de població segons {config[population][name]}.</t>
  </si>
  <si>
    <t>Percentatge de població amb accés a serveis a menys de 500 metres (m)</t>
  </si>
  <si>
    <t>Les polítiques públiques són essencials per donar suport al disseny i la creació de ciutats i barris sans i sostenibles. La llista de comprovació de polítiques de 1000 Cities Challenge es va utilitzar per avaluar la presència i la qualitat de les polítiques alineades amb l'evidència i els principis per a ciutats saludables i sostenibles.</t>
  </si>
  <si>
    <t>Puntuació de presència de la política</t>
  </si>
  <si>
    <t>Presència de polítiques urbanes i de transport de suport a la salut i la sostenibilitat</t>
  </si>
  <si>
    <t>Puntuació de qualitat de la política</t>
  </si>
  <si>
    <t>Valoració de la qualitat de les polítiques per a polítiques mesurables alineades amb l'evidència sobre ciutats saludables</t>
  </si>
  <si>
    <t>Desigualtats de caminabilitat</t>
  </si>
  <si>
    <t>Quadre 1: L'estudi Lancet Global Health Series de 25 ciutats a nivell internacional</t>
  </si>
  <si>
    <t>La sèrie Lancet Global Health 2022 va trobar que per aconseguir almenys el 80% de probabilitats de fer qualsevol caminada per al transport, un barri urbà mitjà necessitaria una densitat de població d'almenys 5.700 km² i una connectivitat de carrer d'almenys 100 interseccions per km², aproximadament. i en funció del context. Les proves preliminars van mostrar que la densitat d'intersecció de carrers per sobre de 250 per km² i els barris ultradensos (&gt; 15.000 persones per km²) poden tenir beneficis decreixents per a l'activitat física. Aquest és un tema important per a futures investigacions.</t>
  </si>
  <si>
    <t>5.700 persones per km²</t>
  </si>
  <si>
    <t>llindar objectiu</t>
  </si>
  <si>
    <t>S'alinea amb l'evidència de ciutats saludables</t>
  </si>
  <si>
    <t>Llindar informat per evidència</t>
  </si>
  <si>
    <t>Clau: Sí ✔ No ✘ Mixt ✔/✘ No aplicable -</t>
  </si>
  <si>
    <t>Polítiques d'urbanisme integrats per a la salut i la sostenibilitat</t>
  </si>
  <si>
    <t>Molts sectors participen en la creació de ciutats saludables i sostenibles, com ara l'ús del sòl, el transport, l'habitatge, els parcs, el desenvolupament econòmic i les infraestructures. Es requereix una planificació integrada per garantir l'alineació de les polítiques entre els sectors. Les consideracions de salut s'han d'incorporar a les polítiques de transport i urbanes, i s'ha de prioritzar la inversió en transport actiu i públic.</t>
  </si>
  <si>
    <t>Política de transport amb accions enfocades a la salut</t>
  </si>
  <si>
    <t>Política urbanística amb actuacions enfocades a la salut</t>
  </si>
  <si>
    <t>Requisits de l'Avaluació d'Impacte en la Salut en la política urbana/de transport</t>
  </si>
  <si>
    <t>La política urbana/de transport té com a objectiu explícit una planificació urbana integrada</t>
  </si>
  <si>
    <t>Informació disponible públicament sobre la despesa pública per a diferents modes de transport</t>
  </si>
  <si>
    <t>Polítiques de caminabilitat i accés a la destinació</t>
  </si>
  <si>
    <t>Requisits de seguretat del trànsit</t>
  </si>
  <si>
    <t>Límits a la urbanització d'habitatges no construïts</t>
  </si>
  <si>
    <t>Barreja de tipus/mida d'habitatge</t>
  </si>
  <si>
    <t>Relació entre llocs de treball i habitatge</t>
  </si>
  <si>
    <t>Ambients alimentaris saludables</t>
  </si>
  <si>
    <t>Prevenció de la delinqüència mitjançant el disseny ambiental</t>
  </si>
  <si>
    <t>Polítiques de ciutats resilients al clima</t>
  </si>
  <si>
    <t>Qualitat de l'aire urbà i solucions basades en la natura</t>
  </si>
  <si>
    <t>Qualitat de l'aire urbà i polítiques de solucions basades en la natura</t>
  </si>
  <si>
    <t>Polítiques de transport per limitar la contaminació atmosfèrica</t>
  </si>
  <si>
    <t>Polítiques d'ús del sòl per reduir l'exposició a la contaminació atmosfèrica</t>
  </si>
  <si>
    <t>Requisits per a la coberta dels arbres i l'ambientació urbana</t>
  </si>
  <si>
    <t>Protecció i promoció de la biodiversitat urbana</t>
  </si>
  <si>
    <t>Reducció del risc de desastres climàtics</t>
  </si>
  <si>
    <t>Davant el canvi climàtic, els entorns construïts s'han de dissenyar per reduir els impactes sobre la salut dels esdeveniments meteorològics extrems cada cop més freqüents i greus, com ara onades de calor, inundacions, incendis forestals/incendis forestals i tempestes extremes.</t>
  </si>
  <si>
    <t>Estratègies d'adaptació i reducció del risc de desastres</t>
  </si>
  <si>
    <t>Política de transport públic</t>
  </si>
  <si>
    <t>Política d'espais oberts públics</t>
  </si>
  <si>
    <t>Les polítiques d'ús del sòl i transport tenen un paper clau per limitar la contaminació de l'aire, amb múltiples beneficis per a la salut i la sostenibilitat. Les solucions basades en la natura, com ara l'ambientalització urbana i la protecció de la biodiversitat urbana, tenen beneficis per a la salut mental augmentant el contacte amb la natura. Els espais verds i la coberta vegetal poden refredar les ciutats i ajudar a millorar la resistència a la calor extrema.</t>
  </si>
  <si>
    <t>Només un exemple d'informe. Copieu i editeu l'exemple de fitxer .yml a la carpeta de configuració/regions per definir la vostra pròpia regió d'estudi per a l'anàlisi i la generació d'informes. Després de la configuració i l'anàlisi, es poden generar informes sobre polítiques i/o indicadors espacials d'acord amb les instruccions a</t>
  </si>
  <si>
    <t>Els detalls complets de les dades i els mètodes estan disponibles a</t>
  </si>
  <si>
    <t>Després de revisar els resultats de la vostra ciutat, proporcioneu un resum contextualitzat modificant el text "resum" per a cada idioma configurat dins del fitxer de configuració de la regió.</t>
  </si>
  <si>
    <t>Aquesta obra està sota una llicència Creative Commons CC BY-NC Reconeixement-NoComercial 4.0 Internacional.</t>
  </si>
  <si>
    <t>Membres de l'equip de la ciutat: {author_names}</t>
  </si>
  <si>
    <t>Afegiu noms d'autor editant la configuració dels informes de configuració de regió mitjançant un editor de text</t>
  </si>
  <si>
    <t>Disseny i edició d'informes: {editor_names}</t>
  </si>
  <si>
    <t>Traducció: {translation_names}</t>
  </si>
  <si>
    <t>Revisió de la política realitzada per</t>
  </si>
  <si>
    <t>1000 Cities Challenge-rapport</t>
  </si>
  <si>
    <t>Politiske indikatorer for sunde og bæredygtige byer</t>
  </si>
  <si>
    <t>Politik og rumlige indikatorer for sunde og bæredygtige byer</t>
  </si>
  <si>
    <t>Rumlige indikatorer for sunde og bæredygtige byer</t>
  </si>
  <si>
    <t>Foreløbige resultater er ikke beregnet til offentlig offentliggørelse, før resultater og fortolkninger er valideret og godkendt.</t>
  </si>
  <si>
    <t>Politikchecklistedata kunne ikke indlæses og er blevet sprunget over. Se https://healthysustainablecities.github.io/software/#Policy-checklist</t>
  </si>
  <si>
    <t>KUN UDKAD</t>
  </si>
  <si>
    <t>{city_name} kontekst</t>
  </si>
  <si>
    <t>Regeringsniveauer</t>
  </si>
  <si>
    <t>Demografi og sundhedslighed</t>
  </si>
  <si>
    <t>Miljøkatastrofe kontekst</t>
  </si>
  <si>
    <t>Yderligere kontekst</t>
  </si>
  <si>
    <t>Rediger regionskonfigurationsfilen for at give baggrundskontekst for din studieregion. Opsummer venligst kort placering, historie og topografi, som relevant.</t>
  </si>
  <si>
    <t>Følgende niveauer af regeringens politik blev analyseret for {city_name}: {policy_checklist_levels}.</t>
  </si>
  <si>
    <t>Miljøfarer, der kan påvirke byområdet i løbet af det kommende årti, omfatter: {policy_checklist_hazards}.</t>
  </si>
  <si>
    <t>Detaljerede eventuelle andre overvejelser vedrørende uligheder i byernes sundhed og geografi i denne by, eller dataovervejelser, der kan påvirke fortolkningen af resultaterne.</t>
  </si>
  <si>
    <t>Lokal</t>
  </si>
  <si>
    <t>Stat</t>
  </si>
  <si>
    <t>national</t>
  </si>
  <si>
    <t>Kraftige storme</t>
  </si>
  <si>
    <t>Oversvømmelser</t>
  </si>
  <si>
    <t>Skovbrande/naturbrande</t>
  </si>
  <si>
    <t>Hedebølger</t>
  </si>
  <si>
    <t>Ekstrem kulde</t>
  </si>
  <si>
    <t>Tyfoner</t>
  </si>
  <si>
    <t>Orkaner</t>
  </si>
  <si>
    <t>Cykloner</t>
  </si>
  <si>
    <t>Jordskælv</t>
  </si>
  <si>
    <t>Undersøgelsesregionen, der bruges til at beregne rumlige indikatorer for befolkningen i {city_name}, der præsenteres i denne rapport, er blevet fremhævet på kortet nedenfor ved hjælp af parallel linjeskygge.</t>
  </si>
  <si>
    <t>Studieregion</t>
  </si>
  <si>
    <t>Kortforklaring</t>
  </si>
  <si>
    <t>skæringspunktet mellem administrativ grænse og bygrænse</t>
  </si>
  <si>
    <t>Ingen</t>
  </si>
  <si>
    <t>Ja</t>
  </si>
  <si>
    <t>{percent} af befolkningen i {city_name} bor inden for 500 m fra offentlig transport</t>
  </si>
  <si>
    <t>{percent} af befolkningen i {city_name} bor inden for 500 m fra offentlig transport med 20 minutter eller bedre gennemsnitlig hverdagsfrekvens</t>
  </si>
  <si>
    <t>{percent} af befolkningen i {city_name} bor i kvarterer, der opfylder tærsklen for befolkningstæthed for 80 % sandsynlighed for at deltage i enhver vandring for at transportere ({n} personer {per_unit})</t>
  </si>
  <si>
    <t>{percent} af befolkningen i {city_name} bor i kvarterer, der opfylder tærsklen for gadekryds tæthed for 80 % sandsynlighed for at deltage i enhver gang for transport ({n} vejkryds {per_unit})</t>
  </si>
  <si>
    <t>{percent} af befolkningen i {city_name} bor i kvarterer med gangbarhedsscore under medianen for 25 byer internationalt (boks 1)</t>
  </si>
  <si>
    <t>% af befolkningen med adgang inden for 500 m til:</t>
  </si>
  <si>
    <t>Befolkningstæthed i kvarteret (pr. km²)</t>
  </si>
  <si>
    <t>Kvarterskryds tæthed (pr. km²)</t>
  </si>
  <si>
    <t>Median- og interkvartilinterval for 25 byer internationalt (boks 1)</t>
  </si>
  <si>
    <t>De geografiske fordelingskort i denne rapport viser resultater for områder med befolkningsestimater i henhold til {config[population][name]}.</t>
  </si>
  <si>
    <t>Denne rapport skitserer, hvordan {city_name} klarer sig på et udvalg af geografiske og politiske indikatorer for sunde og bæredygtige byer. Som en del af 1000 Cities Challenge undersøgte vi den rumlige fordeling af bydesign og transportfunktioner og tilstedeværelsen og kvaliteten af byplanlægningspolitikker, der fremmer sundhed og bæredygtighed. Resultaterne kunne informere om nødvendige ændringer af lokale bypolitikker. Kortene viser fordelingen af bydesign og transportfunktioner på tværs af {city_name} og identificerer områder, der kunne drage størst fordel af interventioner for at skabe sunde og bæredygtige miljøer.</t>
  </si>
  <si>
    <t>Denne rapport beskriver, hvordan {city_name} klarer sig på et udvalg af indikatorer for sunde og bæredygtige byer. Som en del af 1000 Cities Challenge undersøgte vi tilstedeværelsen og kvaliteten af byplanlægningspolitikker, der fremmer sundhed og bæredygtighed. Resultaterne kunne informere om nødvendige ændringer af lokale bypolitikker.</t>
  </si>
  <si>
    <t>Denne rapport skitserer, hvordan {city_name} klarer sig på et udvalg af geografiske og politiske indikatorer for sunde og bæredygtige byer. Som en del af 1000 Cities Challenge undersøgte vi den rumlige fordeling af bydesign og transportfunktioner, der fremmer sundhed og bæredygtighed. Kortene viser fordelingen af bydesign og transportfunktioner på tværs af {city_name} og identificerer områder, der kunne drage størst fordel af interventioner for at skabe sunde og bæredygtige miljøer.</t>
  </si>
  <si>
    <t>Procentdel af befolkningen med adgang til faciliteter inden for 500 meter (m)</t>
  </si>
  <si>
    <t>Gangbarhed og destinationsadgang</t>
  </si>
  <si>
    <t>Offentlige politikker er afgørende for at støtte udformningen og skabelsen af sunde og bæredygtige byer og kvarterer. 1000 Cities Challenge Policy Checklist blev brugt til at vurdere tilstedeværelsen og kvaliteten af politikker i overensstemmelse med beviser og principper for sunde og bæredygtige byer.</t>
  </si>
  <si>
    <t>Score for politiktilstedeværelse</t>
  </si>
  <si>
    <t>Tilstedeværelse af by- og transportpolitikker, der understøtter sundhed og bæredygtighed</t>
  </si>
  <si>
    <t>Politikkvalitetsscore</t>
  </si>
  <si>
    <t>Politikkvalitetsvurdering for målbare politikker i overensstemmelse med evidens om sunde byer</t>
  </si>
  <si>
    <t>Uligheder i gangbarhed</t>
  </si>
  <si>
    <t>Boks 1: Lancet Global Health Series-undersøgelsen af 25 byer internationalt</t>
  </si>
  <si>
    <t>1000 Cities Challenge udvider metoder til vurdering af sundhed og bæredygtighed i byer, der er skitseret i 2022 Lancet Global Health Series om bydesign, transport og sundhed. Politik- og rumlige indikatorer blev beregnet, analyseret og rapporteret på flere sprog for 25 forskellige byer på tværs af 19 lande og 6 kontinenter. Disse byer giver en nyttig reference til sammenligninger, men er ikke et repræsentativt udsnit af alle byer internationalt. For flere detaljer, se venligst 2022 The Lancet Global Health Series om bydesign, transport og sundhed (https://www.thelancet.com/series/urban-design-2022).</t>
  </si>
  <si>
    <t>Bydesigntærskler for at fremme gang</t>
  </si>
  <si>
    <t>2022 Lancet Global Health Series fandt, at for at opnå mindst 80 % sandsynlighed for at deltage i enhver gang for transport, ville et gennemsnitligt bykvarter have behov for en befolkningstæthed på mindst 5700 mennesker km² og gadeforbindelse på mindst 100 vejkryds pr. km², ca. og alt efter kontekst. Foreløbige beviser viste, at gadekrydsetæthed over 250 pr. km² og ultratætte kvarterer (&gt; 15.000 personer pr. km²) kan have faldende fordele for fysisk aktivitet. Dette er et vigtigt emne for fremtidig forskning.</t>
  </si>
  <si>
    <t>Sandsynlighed for at deltage i enhver gang til transport</t>
  </si>
  <si>
    <t>5.700 mennesker pr. km²</t>
  </si>
  <si>
    <t>måltærskel</t>
  </si>
  <si>
    <t>Er på linje med beviser for sunde byer</t>
  </si>
  <si>
    <t>Evidens-informeret tærskel</t>
  </si>
  <si>
    <t>Nøgle: Ja ✔ Nej ✘ Blandet ✔/✘ Ikke relevant -</t>
  </si>
  <si>
    <t>Integrerede byplanlægningspolitikker for sundhed og bæredygtighed</t>
  </si>
  <si>
    <t>Mange sektorer er involveret i at skabe sunde og bæredygtige byer, herunder arealanvendelse, transport, boliger, parker, økonomisk udvikling og infrastruktur. Integreret planlægning er påkrævet for at sikre politiktilpasning på tværs af sektorer. Sundhedshensyn skal indlejres i transport- og bypolitikker, og investeringer i aktiv og offentlig transport bør prioriteres.</t>
  </si>
  <si>
    <t>Transportpolitik med sundhedsfokuserede handlinger</t>
  </si>
  <si>
    <t>Bypolitik med sundhedsfokuserede handlinger</t>
  </si>
  <si>
    <t>Krav til sundhedskonsekvensvurdering i by-/transportpolitik</t>
  </si>
  <si>
    <t>By-/transportpolitikken sigter eksplicit på integreret byplanlægning</t>
  </si>
  <si>
    <t>Offentligt tilgængelige oplysninger om offentlige udgifter til forskellige transportformer</t>
  </si>
  <si>
    <t>Politikker for gangbarhed og destinationsadgang</t>
  </si>
  <si>
    <t>Trafiksikkerhedskrav</t>
  </si>
  <si>
    <t>Grænser for udvikling af grønne boliger</t>
  </si>
  <si>
    <t>Blanding af boligtyper/størrelser</t>
  </si>
  <si>
    <t>Blanding af lokale destinationer til dagliglivet</t>
  </si>
  <si>
    <t>Tæt på hverdagens destinationer</t>
  </si>
  <si>
    <t>Forholdet mellem job og bolig</t>
  </si>
  <si>
    <t>Sunde madmiljøer</t>
  </si>
  <si>
    <t>Kriminalitetsforebyggelse gennem miljødesign</t>
  </si>
  <si>
    <t>Politikker for klimaresistente byer</t>
  </si>
  <si>
    <t>Byens luftkvalitet og naturbaserede løsninger</t>
  </si>
  <si>
    <t>Politikker for luftkvalitet i byer og naturbaserede løsninger</t>
  </si>
  <si>
    <t>Transportpolitikker for at begrænse luftforurening</t>
  </si>
  <si>
    <t>Politikker for arealanvendelse for at reducere eksponeringen af luftforurening</t>
  </si>
  <si>
    <t>Krav til trækroner og grønne områder i byerne</t>
  </si>
  <si>
    <t>Beskyttelse og fremme af biodiversitet i byer</t>
  </si>
  <si>
    <t>Reduktion af risiko for klimakatastrofer</t>
  </si>
  <si>
    <t>lyset af klimaændringer skal byggede miljøer designes til at reducere sundhedspåvirkningerne af stadig hyppigere og mere alvorlige ekstreme vejrbegivenheder, såsom hedebølger, oversvømmelser, skovbrande/naturbrande og ekstreme storme.</t>
  </si>
  <si>
    <t>Tilpasnings- og katastroferisikoreduktionsstrategier</t>
  </si>
  <si>
    <t>Offentlig transportpolitik</t>
  </si>
  <si>
    <t>Offentlig frirumspolitik</t>
  </si>
  <si>
    <t>Politikker for arealanvendelse og transport spiller en nøglerolle i at begrænse luftforurening med flere fordele for sundhed og bæredygtighed. Naturbaserede løsninger, herunder grønnere byer og beskyttelse af byernes biodiversitet, har mentale fordele ved at øge kontakten til naturen. Grønne områder og vegetationsdække kan afkøle byer og hjælpe med at opbygge modstandsdygtighed over for ekstrem varme.</t>
  </si>
  <si>
    <t>Kun eksempelrapport. Kopier og rediger eksemplet .yml-fil i mappen konfiguration/regioner for at definere din egen undersøgelsesregion til analyse og rapportering. Efter konfiguration og analyse kan politik- og/eller geografiske indikatorrapporter genereres i henhold til anvisningerne på</t>
  </si>
  <si>
    <t>Fuldstændige detaljer om data og metoder er tilgængelige på</t>
  </si>
  <si>
    <t>Når du har gennemgået resultaterne for din by, skal du give et kontekstualiseret resumé ved at ændre "sammendrag"-teksten for hvert konfigureret sprog i regionkonfigurationsfilen.</t>
  </si>
  <si>
    <t>Dette arbejde er licenseret under en Creative Commons CC BY-NC Attribution-NonCommercial 4.0 International License.</t>
  </si>
  <si>
    <t>Medlemmer af byens team: {author_names}</t>
  </si>
  <si>
    <t>Tilføj forfatternavne ved at redigere regionskonfigurationsrapporteringsindstillinger ved hjælp af en teksteditor</t>
  </si>
  <si>
    <t>Rapportdesign og redigering: {editor_names}</t>
  </si>
  <si>
    <t>Oversættelse: {translation_names}</t>
  </si>
  <si>
    <t>Politikgennemgang udført af</t>
  </si>
  <si>
    <t>Zpráva 1000 Cities Challenge</t>
  </si>
  <si>
    <t>Politické ukazatele pro zdravá a udržitelná města</t>
  </si>
  <si>
    <t>Politické a prostorové indikátory pro zdravá a udržitelná města</t>
  </si>
  <si>
    <t>Prostorové indikátory pro zdravá a udržitelná města</t>
  </si>
  <si>
    <t>Předběžná zjištění nejsou určena ke zveřejnění, dokud nebudou ověřeny a schváleny výsledky a interpretace.</t>
  </si>
  <si>
    <t>Data kontrolního seznamu zásad se nepodařilo načíst a byla přeskočena. Viz https://healthysustainablecities.github.io/software/#Policy-checklist</t>
  </si>
  <si>
    <t>POUZE NÁVRH</t>
  </si>
  <si>
    <t>kontextu {city_name}</t>
  </si>
  <si>
    <t>Úrovně vlády</t>
  </si>
  <si>
    <t>Demografie a rovnost ve zdraví</t>
  </si>
  <si>
    <t>Kontext ekologické katastrofy</t>
  </si>
  <si>
    <t>Další kontext</t>
  </si>
  <si>
    <t>Upravte konfigurační soubor oblasti tak, aby poskytoval kontext pozadí pro vaši studijní oblast. Stručně prosím shrňte polohu, historii a topografii, je-li to relevantní.</t>
  </si>
  <si>
    <t>Pro město {city_name} byly analyzovány následující úrovně vládní politiky: {policy_checklist_levels}.</t>
  </si>
  <si>
    <t>Mezi environmentální rizika, která mohou ovlivnit městskou oblast v nadcházejícím desetiletí, patří: {policy_checklist_hazards}.</t>
  </si>
  <si>
    <t>Uveďte podrobně jakákoli další hlediska týkající se nerovností v oblasti městského zdraví a geografie v tomto městě nebo úvahy o datech, které by mohly ovlivnit interpretaci zjištění.</t>
  </si>
  <si>
    <t>Místní</t>
  </si>
  <si>
    <t>Metropolitní</t>
  </si>
  <si>
    <t>Regionální</t>
  </si>
  <si>
    <t>Stát</t>
  </si>
  <si>
    <t>Národní</t>
  </si>
  <si>
    <t>Prudké bouřky</t>
  </si>
  <si>
    <t>Povodně</t>
  </si>
  <si>
    <t>Požáry křoví/divoké požáry</t>
  </si>
  <si>
    <t>Vlny veder</t>
  </si>
  <si>
    <t>Extrémní zima</t>
  </si>
  <si>
    <t>tajfuny</t>
  </si>
  <si>
    <t>Hurikány</t>
  </si>
  <si>
    <t>Cyklony</t>
  </si>
  <si>
    <t>Zemětřesení</t>
  </si>
  <si>
    <t>Oblast studie použitá k výpočtu prostorových ukazatelů pro populaci {city_name} uvedená v této zprávě byla zvýrazněna na mapě níže pomocí stínování paralelních čar.</t>
  </si>
  <si>
    <t>Studijní region</t>
  </si>
  <si>
    <t>Legenda mapy</t>
  </si>
  <si>
    <t>Administrativní hranice ({source})</t>
  </si>
  <si>
    <t>křižovatka správní hranice a městské hranice</t>
  </si>
  <si>
    <t>Ne</t>
  </si>
  <si>
    <t>Ano</t>
  </si>
  <si>
    <t>{percent} populace v {city_name} žije do 500 metrů od veřejné dopravy</t>
  </si>
  <si>
    <t>{percent} populace ve městě {city_name} žije do 500 m od veřejné dopravy s průměrnou frekvencí 20 minut nebo lepší v pracovní dny</t>
  </si>
  <si>
    <t>{percent} populace v {city_name} žije do 500 m od veřejného prostranství o velikosti alespoň 1,5 hektaru</t>
  </si>
  <si>
    <t>{percent} populace v {city_name} žije ve čtvrtích, které splňují práh hustoty zalidnění pro 80% pravděpodobnost, že se zapojí do jakékoli pěší dopravy ({n} lidí {per_unit})</t>
  </si>
  <si>
    <t>{percent} populace v {city_name} žije ve čtvrtích, které splňují prahovou hodnotu hustoty křižovatek pro 80% pravděpodobnost, že se zapojí do jakékoli chůze za účelem dopravy ({n} křižovatek {per_unit})</t>
  </si>
  <si>
    <t>{percent} populace v {city_name} žije ve čtvrtích s hodnocením pěší dostupnosti pod průměrem 25 měst v mezinárodním měřítku (rámeček 1)</t>
  </si>
  <si>
    <t>% populace s přístupem do 500 m k:</t>
  </si>
  <si>
    <t>Hustota obyvatelstva v sousedství (na km²)</t>
  </si>
  <si>
    <t>Hustota křižovatek sousedství (na km²)</t>
  </si>
  <si>
    <t>Medián a mezikvartilový rozsah pro 25 měst v mezinárodním měřítku (rámeček 1)</t>
  </si>
  <si>
    <t>Mapy prostorového rozložení uvedené v této zprávě zobrazují výsledky pro oblasti s odhady populace podle {config[population][name]}.</t>
  </si>
  <si>
    <t>Tato zpráva nastiňuje, jak si {city_name} vede s výběrem prostorových a politických ukazatelů zdravých a udržitelných měst. V rámci soutěže 1000 Cities Challenge jsme zkoumali prostorové rozložení prvků městského designu a dopravy a přítomnost a kvalitu politik městského plánování, které podporují zdraví a udržitelnost. Zjištění by mohla informovat o změnách potřebných v místních městských politikách. Mapy ukazují rozložení urbanistických a dopravních prvků v {city_name} a identifikují oblasti, které by mohly nejvíce těžit z intervencí k vytvoření zdravého a udržitelného prostředí.</t>
  </si>
  <si>
    <t>Tato zpráva popisuje, jak si město {city_name} vede na základě vybraných ukazatelů zdravých a udržitelných měst. V rámci soutěže 1000 Cities Challenge jsme zkoumali přítomnost a kvalitu politik městského plánování, které podporují zdraví a udržitelnost. Zjištění by mohla informovat o změnách potřebných v místních městských politikách.</t>
  </si>
  <si>
    <t>Tato zpráva nastiňuje, jak si {city_name} vede s výběrem prostorových a politických ukazatelů zdravých a udržitelných měst. V rámci soutěže 1000 Cities Challenge jsme zkoumali prostorové rozložení prvků městského designu a dopravy, které podporují zdraví a udržitelnost. Mapy ukazují rozložení urbanistických a dopravních prvků v {city_name} a identifikují oblasti, které by mohly nejvíce těžit z intervencí k vytvoření zdravého a udržitelného prostředí.</t>
  </si>
  <si>
    <t>Procento obyvatel s přístupem k vybavení do 500 metrů (m)</t>
  </si>
  <si>
    <t>Pěší dostupnost a přístup k cíli</t>
  </si>
  <si>
    <t>Veřejné politiky jsou zásadní pro podporu navrhování a vytváření zdravých a udržitelných měst a čtvrtí. Kontrolní seznam 1000 měst Challenge Policy Checklist byl použit k posouzení přítomnosti a kvality politik v souladu s důkazy a principy pro zdravá a udržitelná města.</t>
  </si>
  <si>
    <t>Skóre přítomnosti zásad</t>
  </si>
  <si>
    <t>Přítomnost městských a dopravních politik podporujících zdraví a udržitelnost</t>
  </si>
  <si>
    <t>Skóre kvality zásad</t>
  </si>
  <si>
    <t>Hodnocení kvality politiky pro měřitelné politiky v souladu s důkazy o zdravých městech</t>
  </si>
  <si>
    <t>Nesrovnalosti v pochůznosti</t>
  </si>
  <si>
    <t>Rámeček 1: Studie Lancet Global Health Series 25 měst po celém světě</t>
  </si>
  <si>
    <t>1000 Cities Challenge rozšiřuje metody hodnocení zdraví a udržitelnosti měst uvedené v 2022 Lancet Global Health Series o městském designu, dopravě a zdraví. Politické a prostorové ukazatele byly vypočteny, analyzovány a hlášeny v několika jazycích pro 25 různých měst v 19 zemích a 6 kontinentech. Tato města poskytují užitečnou referenci pro srovnání, ale nejsou reprezentativním vzorkem všech měst v mezinárodním měřítku. Další podrobnosti najdete v 2022 The Lancet Global Health Series o městském designu, dopravě a zdraví (https://www.thelancet.com/series/urban-design-2022).</t>
  </si>
  <si>
    <t>Městské prahy pro podporu chůze</t>
  </si>
  <si>
    <t>Série Lancet Global Health Series 2022 zjistila, že k dosažení alespoň 80% pravděpodobnosti zapojit se do jakékoli chůze za účelem dopravy by průměrná městská čtvrť potřebovala hustotu obyvatelstva alespoň 5 700 lidí km² a konektivitu ulic alespoň 100 křižovatek na km², přibližně a v závislosti na kontextu. Předběžné důkazy ukázaly, že hustota křižovatek ulic vyšší než 250 na km² a velmi husté čtvrti (&gt; 15 000 osob na km²) mohou mít klesající přínos pro fyzickou aktivitu. Toto je důležité téma pro budoucí výzkum.</t>
  </si>
  <si>
    <t>Pravděpodobnost zapojení se do jakékoli chůze pro dopravu</t>
  </si>
  <si>
    <t>5 700 lidí na km²</t>
  </si>
  <si>
    <t>cílový práh</t>
  </si>
  <si>
    <t>V souladu s důkazy zdravých měst</t>
  </si>
  <si>
    <t>Prahová hodnota založená na důkazech</t>
  </si>
  <si>
    <t>Klíč: Ano ✔ Ne ✘ Smíšené ✔/✘ Nelze použít -</t>
  </si>
  <si>
    <t>Integrované politiky městského plánování pro zdraví a udržitelnost</t>
  </si>
  <si>
    <t>Mnoho sektorů se podílí na vytváření zdravých a udržitelných měst, včetně využití půdy, dopravy, bydlení, parků, ekonomického rozvoje a infrastruktury. K zajištění souladu politik napříč sektory je nutné integrované plánování. Zdravotní hlediska musí být začleněna do dopravní a městské politiky a prioritou by měly být investice do aktivní a veřejné dopravy.</t>
  </si>
  <si>
    <t>Dopravní politika s opatřeními zaměřenými na zdraví</t>
  </si>
  <si>
    <t>Městská politika s akcemi zaměřenými na zdraví</t>
  </si>
  <si>
    <t>Požadavky na hodnocení vlivu na zdraví v městské/dopravní politice</t>
  </si>
  <si>
    <t>Městská/dopravní politika se výslovně zaměřuje na integrované městské plánování</t>
  </si>
  <si>
    <t>Veřejně dostupné informace o vládních výdajích na různé druhy dopravy</t>
  </si>
  <si>
    <t>Zásady schůdnosti a přístupu k cíli</t>
  </si>
  <si>
    <t>Požadavky na bezpečnost provozu</t>
  </si>
  <si>
    <t>Omezení výstavby bydlení na zelené louce</t>
  </si>
  <si>
    <t>Směs typů/velikostí krytu</t>
  </si>
  <si>
    <t>Směs místních destinací pro každodenní život</t>
  </si>
  <si>
    <t>Blízká vzdálenost do destinací každodenního života</t>
  </si>
  <si>
    <t>Poměr pracovních míst k bydlení</t>
  </si>
  <si>
    <t>Prostředí zdravé výživy</t>
  </si>
  <si>
    <t>Prevence kriminality prostřednictvím environmentálního designu</t>
  </si>
  <si>
    <t>Politika měst odolných vůči klimatu</t>
  </si>
  <si>
    <t>Kvalita ovzduší ve městech a řešení založená na přírodě</t>
  </si>
  <si>
    <t>Politika kvality ovzduší ve městech a řešení založená na přírodě</t>
  </si>
  <si>
    <t>Dopravní politika k omezení znečištění ovzduší</t>
  </si>
  <si>
    <t>Politiky využívání půdy ke snížení expozice znečištění ovzduší</t>
  </si>
  <si>
    <t>Požadavky na koruny stromů a městskou zeleň</t>
  </si>
  <si>
    <t>Ochrana a podpora městské biodiverzity</t>
  </si>
  <si>
    <t>Snížení rizika klimatických katastrof</t>
  </si>
  <si>
    <t>Tváří v tvář klimatickým změnám musí být zastavěná prostředí navržena tak, aby snížila zdravotní dopady stále častějších a závažnějších extrémních povětrnostních jevů, jako jsou vlny veder, záplavy, lesní požáry/divoké požáry a extrémní bouře.</t>
  </si>
  <si>
    <t>Adaptace a strategie snižování rizika katastrof</t>
  </si>
  <si>
    <t>Politika veřejné dopravy</t>
  </si>
  <si>
    <t>Politika veřejného otevřeného prostoru</t>
  </si>
  <si>
    <t>Politiky využívání půdy a dopravy hrají klíčovou roli při omezování znečištění ovzduší s mnoha přínosy pro zdraví a udržitelnost. Řešení založená na přírodě, včetně městské zeleně a ochrany městské biologické rozmanitosti, mají přínos pro duševní zdraví tím, že zvyšují kontakt s přírodou. Zelené plochy a vegetace mohou ochladit města a pomoci vybudovat odolnost vůči extrémním horkům.</t>
  </si>
  <si>
    <t>Pouze příklad zprávy. Zkopírujte a upravte ukázkový soubor .yml ve složce configuration/regions, abyste definovali svou vlastní studijní oblast pro analýzu a vytváření zpráv. Po konfiguraci a analýze mohou být generovány zprávy o politice a/nebo prostorových indikátorech podle pokynů na</t>
  </si>
  <si>
    <t>Úplné podrobnosti o datech a metodách jsou k dispozici na</t>
  </si>
  <si>
    <t>Po kontrole výsledků pro vaše město poskytněte kontextový souhrn úpravou textu „souhrnu“ pro každý nakonfigurovaný jazyk v konfiguračním souboru regionu.</t>
  </si>
  <si>
    <t>Tato práce podléhá licenci Creative Commons CC BY-NC Attribution-NonCommercial 4.0 International License.</t>
  </si>
  <si>
    <t>Členové městského týmu: {author_names}</t>
  </si>
  <si>
    <t>Přidejte jména autorů úpravou nastavení hlášení konfigurace regionu pomocí textového editoru</t>
  </si>
  <si>
    <t>Návrh a úprava přehledu: {editor_names}</t>
  </si>
  <si>
    <t>Překlad: {translation_names}</t>
  </si>
  <si>
    <t>Přezkum zásad provedl</t>
  </si>
  <si>
    <t>Beleidsindicatoren voor gezonde en duurzame steden</t>
  </si>
  <si>
    <t>Beleids- en ruimtelijke indicatoren voor gezonde en duurzame steden</t>
  </si>
  <si>
    <t>Ruimtelijke indicatoren voor gezonde en duurzame steden</t>
  </si>
  <si>
    <t>Voorlopige bevindingen zijn niet bedoeld voor publieke publicatie totdat de resultaten en interpretaties zijn gevalideerd en goedgekeurd.</t>
  </si>
  <si>
    <t>Gegevens uit de beleidschecklist kunnen niet worden geladen en zijn overgeslagen. Zie https://healthysustainablecities.github.io/software/#Policy-checklist</t>
  </si>
  <si>
    <t>ALLEEN ONTWERP</t>
  </si>
  <si>
    <t>Bestuursniveaus</t>
  </si>
  <si>
    <t>Demografie en gelijkheid in de gezondheidszorg</t>
  </si>
  <si>
    <t>Context van milieurampen</t>
  </si>
  <si>
    <t>Aanvullende context</t>
  </si>
  <si>
    <t>Bewerk het regioconfiguratiebestand om achtergrondcontext voor uw studieregio te bieden. Geef een korte samenvatting van de locatie, geschiedenis en topografie, indien relevant.</t>
  </si>
  <si>
    <t>De volgende niveaus van overheidsbeleid zijn geanalyseerd voor {city_name}: {policy_checklist_levels}.</t>
  </si>
  <si>
    <t>Milieugevaren die het komende decennium van invloed kunnen zijn op het stedelijk gebied zijn onder meer: {policy_checklist_hazards}.</t>
  </si>
  <si>
    <t>Geef een gedetailleerd overzicht van eventuele andere overwegingen met betrekking tot ongelijkheid op gezondheidsgebied in de stad en de geografie in deze stad, of gegevensoverwegingen die de interpretatie van bevindingen zouden kunnen beïnvloeden.</t>
  </si>
  <si>
    <t>Lokaal</t>
  </si>
  <si>
    <t>Metropolitaans</t>
  </si>
  <si>
    <t>Regionaal</t>
  </si>
  <si>
    <t>Staat</t>
  </si>
  <si>
    <t>Nationaal</t>
  </si>
  <si>
    <t>Zware stormen</t>
  </si>
  <si>
    <t>Overstromingen</t>
  </si>
  <si>
    <t>Bosbranden/bosbranden</t>
  </si>
  <si>
    <t>Hittegolven</t>
  </si>
  <si>
    <t>Extreem koud</t>
  </si>
  <si>
    <t>Tyfoons</t>
  </si>
  <si>
    <t>Orkanen</t>
  </si>
  <si>
    <t>Cyclonen</t>
  </si>
  <si>
    <t>Aardbevingen</t>
  </si>
  <si>
    <t>De studieregio die wordt gebruikt om de ruimtelijke indicatoren te berekenen voor de bevolking van {city_name} die in dit rapport wordt gepresenteerd, is op de onderstaande kaart gemarkeerd met behulp van parallelle lijnarcering.</t>
  </si>
  <si>
    <t>Studie regio</t>
  </si>
  <si>
    <t>Kaartlegenda</t>
  </si>
  <si>
    <t>Administratieve grens ({source})</t>
  </si>
  <si>
    <t>Grens studiegebied ({source})</t>
  </si>
  <si>
    <t>snijpunt van de administratieve grens en de stedelijke grens</t>
  </si>
  <si>
    <t>M</t>
  </si>
  <si>
    <t>Nee</t>
  </si>
  <si>
    <t>{percent} van de bevolking in {city_name} woont binnen 500 meter van het openbaar vervoer</t>
  </si>
  <si>
    <t>{percent} van de bevolking in {city_name} woont binnen 500 meter van de openbare ruimte van minimaal 1,5 hectare groot</t>
  </si>
  <si>
    <t>% van de bevolking met toegang binnen 500 meter tot:</t>
  </si>
  <si>
    <t>Bevolkingsdichtheid van de buurt (per km²)</t>
  </si>
  <si>
    <t>Dichtheid kruispunten in de buurt (per km²)</t>
  </si>
  <si>
    <t>Mediaan en interkwartielbereik voor 25 internationale steden (Box 1)</t>
  </si>
  <si>
    <t>De ruimtelijke distributiekaarten in dit rapport geven resultaten weer voor gebieden met bevolkingsschattingen volgens {config[population][name]}.</t>
  </si>
  <si>
    <t>Dit rapport schetst hoe {city_name} presteert op een selectie van ruimtelijke en beleidsindicatoren van gezonde en duurzame steden. Als onderdeel van de 1000 Cities Challenge onderzochten we de ruimtelijke verdeling van stedelijke ontwerp- en transportkenmerken en de aanwezigheid en kwaliteit van stadsplanningsbeleid dat gezondheid en duurzaamheid bevordert. De bevindingen kunnen aanleiding geven tot veranderingen die nodig zijn in het lokale beleid van de stad. De kaarten tonen de verdeling van stedelijke ontwerp- en transportkenmerken over {city_name} en identificeren gebieden die het meeste baat zouden kunnen hebben bij interventies om een gezonde en duurzame omgeving te creëren.</t>
  </si>
  <si>
    <t>Dit rapport schetst hoe {city_name} presteert op een selectie indicatoren van gezonde en duurzame steden. Als onderdeel van de 1000 Cities Challenge onderzochten we de aanwezigheid en kwaliteit van stadsplanningsbeleid dat gezondheid en duurzaamheid bevordert. De bevindingen kunnen aanleiding geven tot veranderingen die nodig zijn in het lokale beleid van de stad.</t>
  </si>
  <si>
    <t>Dit rapport schetst hoe {city_name} presteert op een selectie van ruimtelijke en beleidsindicatoren van gezonde en duurzame steden. Als onderdeel van de 1000 Cities Challenge onderzochten we de ruimtelijke spreiding van stadsontwerp en transportkenmerken die de gezondheid en duurzaamheid bevorderen. De kaarten tonen de verdeling van stedelijke ontwerp- en transportkenmerken over {city_name} en identificeren gebieden die het meeste baat zouden kunnen hebben bij interventies om een gezonde en duurzame omgeving te creëren.</t>
  </si>
  <si>
    <t>Percentage van de bevolking met toegang tot voorzieningen binnen 500 meter (m)</t>
  </si>
  <si>
    <t>Beloopbaarheid en toegang tot bestemmingen</t>
  </si>
  <si>
    <t>Overheidsbeleid is essentieel voor het ondersteunen van het ontwerp en de creatie van gezonde en duurzame steden en buurten. De 1000 Cities Challenge Policy Checklist werd gebruikt om de aanwezigheid en kwaliteit van beleid te beoordelen dat is afgestemd op bewijsmateriaal en principes voor gezonde en duurzame steden.</t>
  </si>
  <si>
    <t>Score voor beleidsaanwezigheid</t>
  </si>
  <si>
    <t>Aanwezigheid van stedelijk en transportbeleid ter ondersteuning van gezondheid en duurzaamheid</t>
  </si>
  <si>
    <t>Kwaliteitsscore van beleid</t>
  </si>
  <si>
    <t>Beleidskwaliteitsbeoordeling voor meetbaar beleid afgestemd op bewijsmateriaal over gezonde steden</t>
  </si>
  <si>
    <t>Ongelijkheid op het gebied van beloopbaarheid</t>
  </si>
  <si>
    <t>Box 1: De Lancet Global Health Series-studie van 25 internationale steden</t>
  </si>
  <si>
    <t>De 1000 Cities Challenge breidt de methoden uit voor het beoordelen van de gezondheid en duurzaamheid van steden, zoals beschreven in de Lancet Global Health Series 2022 over stadsontwerp, transport en gezondheid. Beleids- en ruimtelijke indicatoren werden in meerdere talen berekend, geanalyseerd en gerapporteerd voor 25 verschillende steden in 19 landen en 6 continenten. Deze steden vormen een nuttig referentiepunt voor vergelijkingen, maar vormen geen representatieve steekproef van alle internationale steden. Zie voor meer details de The Lancet Global Health Series 2022 over stadsontwerp, transport en gezondheid (https://www.thelancet.com/series/urban-design-2022).</t>
  </si>
  <si>
    <t>Stedenbouwkundige drempels om lopen te bevorderen</t>
  </si>
  <si>
    <t>Uit de Lancet Global Health Series uit 2022 blijkt dat om een waarschijnlijkheid van ten minste 80% te bereiken van wandelen voor transport, een gemiddelde stadswijk een bevolkingsdichtheid van ten minste 5700 km² en een straatconnectiviteit van ten minste 100 kruispunten per km² nodig heeft. en afhankelijk van de context. Voorlopig bewijsmateriaal toonde aan dat een dichtheid van kruispunten van meer dan 250 per km² en ultradichte buurten (&gt; 15.000 personen per km²) afnemende voordelen voor fysieke activiteit kunnen hebben. Dit is een belangrijk onderwerp voor toekomstig onderzoek.</t>
  </si>
  <si>
    <t>Waarschijnlijkheid dat u gaat wandelen voor transport</t>
  </si>
  <si>
    <t>5.700 mensen per km²</t>
  </si>
  <si>
    <t>doeldrempel</t>
  </si>
  <si>
    <t>Sluit aan bij het bewijs van gezonde steden</t>
  </si>
  <si>
    <t>Op bewijs gebaseerde drempel</t>
  </si>
  <si>
    <t>Legende: Ja ✔ Nee ✘ Gemengd ✔/✘ Niet van toepassing -</t>
  </si>
  <si>
    <t>Geïntegreerd stadsplanningsbeleid voor gezondheid en duurzaamheid</t>
  </si>
  <si>
    <t>Er zijn veel sectoren betrokken bij het creëren van gezonde en duurzame steden, waaronder landgebruik, transport, huisvesting, parken, economische ontwikkeling en infrastructuur. Geïntegreerde planning is nodig om het beleid op één lijn te brengen tussen de sectoren. Gezondheidsoverwegingen moeten worden ingebed in het vervoers- en stedelijk beleid, en investeringen in actief vervoer en openbaar vervoer moeten prioriteit krijgen.</t>
  </si>
  <si>
    <t>Transportbeleid met op gezondheid gerichte acties</t>
  </si>
  <si>
    <t>Stedelijk beleid met op gezondheid gerichte acties</t>
  </si>
  <si>
    <t>Vereisten voor gezondheidseffectbeoordelingen in het stads- en transportbeleid</t>
  </si>
  <si>
    <t>Het stads- en transportbeleid streeft expliciet naar geïntegreerde stadsplanning</t>
  </si>
  <si>
    <t>Openbaar beschikbare informatie over overheidsuitgaven voor verschillende vervoerswijzen</t>
  </si>
  <si>
    <t>Beleid inzake beloopbaarheid en toegang tot bestemmingen</t>
  </si>
  <si>
    <t>Verkeersveiligheidseisen</t>
  </si>
  <si>
    <t>Grenzen aan de ontwikkeling van groene woningen</t>
  </si>
  <si>
    <t>Mengsel van woningtypen/groottes</t>
  </si>
  <si>
    <t>Mix van lokale bestemmingen voor het dagelijks leven</t>
  </si>
  <si>
    <t>Korte afstand tot dagelijkse woonbestemmingen</t>
  </si>
  <si>
    <t>Verhouding tussen banen en woningen</t>
  </si>
  <si>
    <t>Gezonde voedselomgevingen</t>
  </si>
  <si>
    <t>Misdaadpreventie door middel van milieuontwerp</t>
  </si>
  <si>
    <t>Beleid voor klimaatbestendige steden</t>
  </si>
  <si>
    <t>Stedelijke luchtkwaliteit en op de natuur gebaseerde oplossingen</t>
  </si>
  <si>
    <t>Stedelijke luchtkwaliteit en beleid voor op de natuur gebaseerde oplossingen</t>
  </si>
  <si>
    <t>Transportbeleid om de luchtvervuiling te beperken</t>
  </si>
  <si>
    <t>Beleid inzake landgebruik om de blootstelling aan luchtverontreiniging te verminderen</t>
  </si>
  <si>
    <t>Vereisten voor boomkruinen en stedelijke vergroening</t>
  </si>
  <si>
    <t>Bescherming en bevordering van stedelijke biodiversiteit</t>
  </si>
  <si>
    <t>Risicovermindering van klimaatrampen</t>
  </si>
  <si>
    <t>In het licht van de klimaatverandering moeten de gebouwde omgevingen worden ontworpen om de gevolgen voor de gezondheid van steeds vaker voorkomende en ernstigere extreme weersomstandigheden, zoals hittegolven, overstromingen, bosbranden/wildbranden en extreme stormen, te verminderen.</t>
  </si>
  <si>
    <t>Strategieën voor aanpassing en rampenrisicovermindering</t>
  </si>
  <si>
    <t>Openbaar vervoersbeleid</t>
  </si>
  <si>
    <t>Beleid voor de openbare ruimte</t>
  </si>
  <si>
    <t>Landgebruik- en transportbeleid spelen een sleutelrol bij het beperken van de luchtverontreiniging, met meerdere voordelen voor de gezondheid en duurzaamheid. Op de natuur gebaseerde oplossingen, waaronder stedelijke vergroening en bescherming van de stedelijke biodiversiteit, hebben voordelen voor de geestelijke gezondheid doordat ze het contact met de natuur vergroten. Groene ruimten en vegetatie kunnen steden afkoelen en helpen de veerkracht tegen extreme hitte op te bouwen.</t>
  </si>
  <si>
    <t>Alleen voorbeeldrapport. Kopieer en bewerk het voorbeeld-.yml-bestand in de map configuratie/regio's om uw eigen onderzoeksregio te definiëren voor analyse en rapportage. Na configuratie en analyse kunnen beleids- en/of ruimtelijke indicatorrapporten worden gegenereerd volgens de aanwijzingen bij</t>
  </si>
  <si>
    <t>Volledige details van de gegevens en methoden zijn beschikbaar op</t>
  </si>
  <si>
    <t>Nadat u de resultaten voor uw stad heeft bekeken, kunt u een gecontextualiseerde samenvatting geven door de 'samenvatting'-tekst voor elke geconfigureerde taal in het regioconfiguratiebestand aan te passen.</t>
  </si>
  <si>
    <t>Dit werk valt onder een Creative Commons CC BY-NC Attribution-NonCommercial 4.0 International-licentie.</t>
  </si>
  <si>
    <t>Leden van het stadsteam: {author_names}</t>
  </si>
  <si>
    <t>Voeg auteursnamen toe door de rapportage-instellingen voor regioconfiguraties te bewerken met een teksteditor</t>
  </si>
  <si>
    <t>Ontwerp en redactie van rapporten: {editor_names}</t>
  </si>
  <si>
    <t>Vertaling: {translation_names}</t>
  </si>
  <si>
    <t>Beleidsonderzoek uitgevoerd door</t>
  </si>
  <si>
    <t>Bericht zur 1000 Cities Challenge</t>
  </si>
  <si>
    <t>Politische Indikatoren für gesunde und nachhaltige Städte</t>
  </si>
  <si>
    <t>Politische und räumliche Indikatoren für gesunde und nachhaltige Städte</t>
  </si>
  <si>
    <t>Raumindikatoren für gesunde und nachhaltige Städte</t>
  </si>
  <si>
    <t>Vorläufige Ergebnisse sind nicht zur Veröffentlichung vorgesehen, bis die Ergebnisse und Interpretationen validiert und genehmigt wurden.</t>
  </si>
  <si>
    <t>Die Daten der Richtlinien-Checkliste konnten nicht geladen werden und wurden übersprungen. Siehe https://healthysustainablecities.github.io/software/#Policy-checklist</t>
  </si>
  <si>
    <t>NUR ENTWURF</t>
  </si>
  <si>
    <t>{city_name}-Kontext</t>
  </si>
  <si>
    <t>Regierungsebenen</t>
  </si>
  <si>
    <t>Demografie und gesundheitliche Chancengleichheit</t>
  </si>
  <si>
    <t>Kontext einer Umweltkatastrophe</t>
  </si>
  <si>
    <t>Zusätzlicher Kontext</t>
  </si>
  <si>
    <t>Bearbeiten Sie die Regionskonfigurationsdatei, um Hintergrundkontext für Ihre Studienregion bereitzustellen. Bitte fassen Sie gegebenenfalls kurz den Standort, die Geschichte und die Topografie zusammen.</t>
  </si>
  <si>
    <t>Die folgenden Ebenen der Regierungspolitik wurden für {city_name} analysiert: {policy_checklist_levels}.</t>
  </si>
  <si>
    <t>Zu den Umweltgefahren, die sich im kommenden Jahrzehnt auf das Stadtgebiet auswirken könnten, gehören: {policy_checklist_hazards}.</t>
  </si>
  <si>
    <t>Erläutern Sie alle anderen Überlegungen im Zusammenhang mit städtischen gesundheitlichen Ungleichheiten und der Geografie dieser Stadt oder Datenüberlegungen, die die Interpretation der Ergebnisse beeinflussen könnten.</t>
  </si>
  <si>
    <t>Zustand</t>
  </si>
  <si>
    <t>Schwere Stürme</t>
  </si>
  <si>
    <t>Überschwemmungen</t>
  </si>
  <si>
    <t>Buschfeuer/Waldbrände</t>
  </si>
  <si>
    <t>Hitzewellen</t>
  </si>
  <si>
    <t>Taifune</t>
  </si>
  <si>
    <t>Erdbeben</t>
  </si>
  <si>
    <t>Die Untersuchungsregion, die zur Berechnung räumlicher Indikatoren für die in diesem Bericht dargestellte Bevölkerung von {city_name} verwendet wurde, wurde in der Karte unten durch parallele Linienschattierung hervorgehoben.</t>
  </si>
  <si>
    <t>Studienregion</t>
  </si>
  <si>
    <t>Kartenlegende</t>
  </si>
  <si>
    <t>Verwaltungsgrenze ({source})</t>
  </si>
  <si>
    <t>Stadtgrenze ({source})</t>
  </si>
  <si>
    <t>Grenze der Untersuchungsregion ({source})</t>
  </si>
  <si>
    <t>Schnittpunkt von Verwaltungsgrenze und Stadtgrenze</t>
  </si>
  <si>
    <t>% der Bevölkerung mit Zugang im Umkreis von 500 m zu:</t>
  </si>
  <si>
    <t>Bevölkerungsdichte in der Nachbarschaft (pro km²)</t>
  </si>
  <si>
    <t>Median- und Interquartilbereich für 25 Städte weltweit (Kasten 1)</t>
  </si>
  <si>
    <t>Die in diesem Bericht vorgestellten räumlichen Verteilungskarten zeigen Ergebnisse für Gebiete mit Bevölkerungsschätzungen gemäß {config[population][name]}.</t>
  </si>
  <si>
    <t>Dieser Bericht beschreibt, wie {city_name} bei einer Auswahl räumlicher und politischer Indikatoren gesunder und nachhaltiger Städte abschneidet. Im Rahmen der 1000 Cities Challenge untersuchten wir die räumliche Verteilung städtischer Gestaltungs- und Verkehrsmerkmale sowie das Vorhandensein und die Qualität städtebaulicher Maßnahmen, die Gesundheit und Nachhaltigkeit fördern. Die Ergebnisse könnten zu notwendigen Änderungen der lokalen Stadtpolitik führen. Die Karten zeigen die Verteilung städtischer Gestaltungs- und Verkehrsmerkmale in {city_name} und identifizieren Gebiete, die am meisten von Maßnahmen zur Schaffung gesunder und nachhaltiger Umgebungen profitieren könnten.</t>
  </si>
  <si>
    <t>Dieser Bericht beschreibt, wie {city_name} bei einer Auswahl von Indikatoren gesunder und nachhaltiger Städte abschneidet. Im Rahmen der 1000 Cities Challenge haben wir das Vorhandensein und die Qualität von Stadtplanungsmaßnahmen untersucht, die Gesundheit und Nachhaltigkeit fördern. Die Ergebnisse könnten zu notwendigen Änderungen der lokalen Stadtpolitik führen.</t>
  </si>
  <si>
    <t>Dieser Bericht beschreibt, wie {city_name} bei einer Auswahl räumlicher und politischer Indikatoren gesunder und nachhaltiger Städte abschneidet. Im Rahmen der 1000 Cities Challenge haben wir die räumliche Verteilung von Stadtgestaltungs- und Verkehrsmerkmalen untersucht, die Gesundheit und Nachhaltigkeit fördern. Die Karten zeigen die Verteilung städtischer Gestaltungs- und Verkehrsmerkmale in {city_name} und identifizieren Gebiete, die am meisten von Maßnahmen zur Schaffung gesunder und nachhaltiger Umgebungen profitieren könnten.</t>
  </si>
  <si>
    <t>Prozentsatz der Bevölkerung mit Zugang zu Einrichtungen im Umkreis von 500 Metern (m)</t>
  </si>
  <si>
    <t>Bewertung der Richtlinienpräsenz</t>
  </si>
  <si>
    <t>Vorhandensein einer Stadt- und Verkehrspolitik, die Gesundheit und Nachhaltigkeit unterstützt</t>
  </si>
  <si>
    <t>Qualitätsbewertung der Richtlinie</t>
  </si>
  <si>
    <t>Kasten 1: Die Lancet Global Health Series-Studie mit 25 Städten weltweit</t>
  </si>
  <si>
    <t>Städtebauliche Schwellen zur Förderung des Gehens</t>
  </si>
  <si>
    <t>5.700 Menschen pro km²</t>
  </si>
  <si>
    <t>Zielschwelle</t>
  </si>
  <si>
    <t>Entspricht den Erkenntnissen zu gesunden Städten</t>
  </si>
  <si>
    <t>Evidenzbasierte Schwelle</t>
  </si>
  <si>
    <t>Schlüssel: Ja ✔ Nein ✘ Gemischt ✔/✘ Nicht anwendbar -</t>
  </si>
  <si>
    <t>Integrierte Stadtplanungspolitik für Gesundheit und Nachhaltigkeit</t>
  </si>
  <si>
    <t>Verkehrspolitik mit gesundheitsorientierten Maßnahmen</t>
  </si>
  <si>
    <t>Stadtpolitik mit gesundheitsorientierten Maßnahmen</t>
  </si>
  <si>
    <t>Anforderungen an die Gesundheitsfolgenabschätzung in der Stadt-/Verkehrspolitik</t>
  </si>
  <si>
    <t>Die Stadt-/Verkehrspolitik zielt explizit auf eine integrierte Stadtplanung ab</t>
  </si>
  <si>
    <t>Öffentlich verfügbare Informationen zu den Staatsausgaben für verschiedene Verkehrsträger</t>
  </si>
  <si>
    <t>Richtlinien zur Begehbarkeit und zum Zielzugang</t>
  </si>
  <si>
    <t>Anforderungen an die Verkehrssicherheit</t>
  </si>
  <si>
    <t>Grenzen für die Entwicklung von Wohnraum auf der grünen Wiese</t>
  </si>
  <si>
    <t>Mischung aus Wohnungstypen/-größen</t>
  </si>
  <si>
    <t>Mischung aus lokalen Zielen für das tägliche Leben</t>
  </si>
  <si>
    <t>In unmittelbarer Nähe zu den Zielen des täglichen Lebens</t>
  </si>
  <si>
    <t>Verhältnis von Arbeitsplätzen zu Wohnraum</t>
  </si>
  <si>
    <t>Gesunde Lebensmittelumgebungen</t>
  </si>
  <si>
    <t>Klimaresiliente Städtepolitik</t>
  </si>
  <si>
    <t>Stadtluftqualität und naturbasierte Lösungen</t>
  </si>
  <si>
    <t>Verkehrspolitik zur Begrenzung der Luftverschmutzung</t>
  </si>
  <si>
    <t>Landnutzungsrichtlinien zur Reduzierung der Luftverschmutzung</t>
  </si>
  <si>
    <t>Anforderungen an Baumkronen und Stadtbegrünung</t>
  </si>
  <si>
    <t>Schutz und Förderung der städtischen Biodiversität</t>
  </si>
  <si>
    <t>Reduzierung des Risikos von Klimakatastrophen</t>
  </si>
  <si>
    <t>ÖPNV-Politik</t>
  </si>
  <si>
    <t>Öffentliche Freiraumpolitik</t>
  </si>
  <si>
    <t>Landnutzungs- und Verkehrspolitik spielen eine Schlüsselrolle bei der Begrenzung der Luftverschmutzung und haben zahlreiche Vorteile für Gesundheit und Nachhaltigkeit. Naturbasierte Lösungen, einschließlich städtischer Begrünung und Schutz der städtischen Biodiversität, haben Vorteile für die psychische Gesundheit, indem sie den Kontakt mit der Natur verbessern. Grünflächen und Vegetation können Städte kühlen und helfen, ihre Widerstandsfähigkeit gegenüber extremer Hitze zu stärken.</t>
  </si>
  <si>
    <t>Nur Beispielbericht. Kopieren und bearbeiten Sie die .yml-Beispieldatei im Ordner „configuration/regions“, um Ihre eigene Studienregion für Analyse und Berichterstellung zu definieren. Nach der Konfiguration und Analyse können Richtlinien- und/oder räumliche Indikatorberichte gemäß den Anweisungen unter erstellt werden</t>
  </si>
  <si>
    <t>Ausführliche Informationen zu den Daten und Methoden finden Sie unter</t>
  </si>
  <si>
    <t>Nachdem Sie die Ergebnisse für Ihre Stadt überprüft haben, stellen Sie eine kontextualisierte Zusammenfassung bereit, indem Sie den „Zusammenfassungstext“ für jede konfigurierte Sprache in der Regionskonfigurationsdatei ändern.</t>
  </si>
  <si>
    <t>Dieses Werk ist unter einer Creative Commons CC BY-NC Attribution-NonCommercial 4.0 International License lizenziert.</t>
  </si>
  <si>
    <t>Mitglieder des Stadtteams: {author_names}</t>
  </si>
  <si>
    <t>Fügen Sie Autorennamen hinzu, indem Sie die Berichtseinstellungen für die Regionskonfiguration mit einem Texteditor bearbeiten</t>
  </si>
  <si>
    <t>Berichtsdesign und -bearbeitung: {editor_names}</t>
  </si>
  <si>
    <t>Übersetzung: {translation_names}</t>
  </si>
  <si>
    <t>Richtlinienüberprüfung durchgeführt von</t>
  </si>
  <si>
    <t>Rahoton Kalubalen Birane 1000</t>
  </si>
  <si>
    <t>Manufofin manufofi don birane masu lafiya da dorewa</t>
  </si>
  <si>
    <t>Manufofin siyasa da sararin samaniya don birane masu lafiya da dorewa</t>
  </si>
  <si>
    <t>Alamun sararin samaniya don birane masu lafiya da dorewa</t>
  </si>
  <si>
    <t>Ba a yi nufin binciken farko don sakin jama'a ba har sai an tabbatar da sakamako da fassarorin da aka amince da su.</t>
  </si>
  <si>
    <t>Ba za a iya loda bayanan lissafin manufofin ba kuma an tsallake su. Duba https://healthysustainablecities.github.io/software/#Policy-checklist</t>
  </si>
  <si>
    <t>DAFATAR KAWAI</t>
  </si>
  <si>
    <t>Matakan gwamnati</t>
  </si>
  <si>
    <t>Alkaluman jama'a da daidaiton lafiya</t>
  </si>
  <si>
    <t>Halin bala'in muhalli</t>
  </si>
  <si>
    <t>Ƙarin mahallin</t>
  </si>
  <si>
    <t>Shirya fayil ɗin sanyi na yanki don samar da bayanan baya don yankin binciken ku. Da fatan za a taƙaice wuri, tarihi da hoton ƙasa, kamar yadda ya dace.</t>
  </si>
  <si>
    <t>An yi nazarin matakan manufofin gwamnati masu zuwa don {city_name}: {policy_checklist_levels}.</t>
  </si>
  <si>
    <t>Cikakkun duk wasu la'akari da suka shafi rashin daidaiton lafiyar birane da yanayin ƙasa a cikin wannan birni, ko la'akari da bayanan da za su iya yin tasiri ga fassarar binciken.</t>
  </si>
  <si>
    <t>Na gida</t>
  </si>
  <si>
    <t>Yanki</t>
  </si>
  <si>
    <t>Jiha</t>
  </si>
  <si>
    <t>Ƙasa</t>
  </si>
  <si>
    <t>Guguwa mai tsanani</t>
  </si>
  <si>
    <t>Ambaliyar ruwa</t>
  </si>
  <si>
    <t>Gobarar daji / gobarar daji</t>
  </si>
  <si>
    <t>Hawan zafi</t>
  </si>
  <si>
    <t>Tsananin sanyi</t>
  </si>
  <si>
    <t>Guguwa</t>
  </si>
  <si>
    <t>Girgizar kasa</t>
  </si>
  <si>
    <t>Yankin karatu</t>
  </si>
  <si>
    <t>Labarin taswira</t>
  </si>
  <si>
    <t>Iyakar gudanarwa ({source})</t>
  </si>
  <si>
    <t>Iyakar birni ({source})</t>
  </si>
  <si>
    <t>Iyakar yanki na nazari ({source})</t>
  </si>
  <si>
    <t>mahada na gudanarwa iyaka da birane iyaka</t>
  </si>
  <si>
    <t>A'a</t>
  </si>
  <si>
    <t>Ee</t>
  </si>
  <si>
    <t>% na yawan jama'a tare da shiga tsakanin 500m zuwa:</t>
  </si>
  <si>
    <t>Matsakaici da tsaka-tsaki na birane 25 na duniya (Akwatin 1)</t>
  </si>
  <si>
    <t>Wannan rahoton ya zayyana yadda {city_name} ke aiwatarwa akan zaɓi na sararin samaniya da alamomin manufofin birane masu lafiya da dorewa. A matsayin wani ɓangare na ƙalubalen Biranen 1000, mun bincika rarraba sararin samaniya na ƙirar birane da fasalin sufuri da kasancewa da ingancin manufofin tsara birane waɗanda ke haɓaka lafiya da dorewa. Sakamakon binciken zai iya sanar da canje-canjen da ake buƙata ga manufofin birni. Taswirorin sun nuna rarrabuwar ƙirar ƙira da abubuwan sufuri na birane a cikin {city_name} da kuma gano wuraren da za su iya amfana da mafi girma daga sa baki don samar da yanayi mai kyau da dorewa.</t>
  </si>
  <si>
    <t>Wannan rahoton ya zayyana yadda {city_name} ke aiwatarwa akan zaɓen alamun birane masu lafiya da dorewa. A matsayin wani ɓangare na ƙalubalen birane 1000, mun bincika kasancewar da ingancin manufofin tsara birane waɗanda ke haɓaka lafiya da dorewa. Sakamakon binciken zai iya sanar da canje-canjen da ake buƙata ga manufofin birni.</t>
  </si>
  <si>
    <t>Wannan rahoton ya zayyana yadda {city_name} ke aiwatarwa akan zaɓi na sararin samaniya da alamomin manufofin birane masu lafiya da dorewa. A matsayin wani ɓangare na ƙalubalen birane 1000, mun bincika rarraba sararin samaniya na ƙirar birane da abubuwan sufuri waɗanda ke haɓaka lafiya da dorewa. Taswirorin sun nuna rarrabuwar ƙirar ƙirar birane da abubuwan sufuri a cikin {city_name} da kuma gano wuraren da za su iya cin gajiyar mafi yawan ayyukan sa-kai don samar da yanayi mai kyau da dorewa.</t>
  </si>
  <si>
    <t>Tafiya da samun damar zuwa</t>
  </si>
  <si>
    <t>Manufofin jama'a suna da mahimmanci don tallafawa ƙira da ƙirƙirar birane da unguwannin lafiya kuma masu dorewa. An yi amfani da Lissafin Manufofin Kalubale na Garuruwan 1000 don tantance kasancewar da ingancin manufofin da suka dace da shaida da ka'idoji don birane masu lafiya da dorewa.</t>
  </si>
  <si>
    <t>Makin kasancewar manufa</t>
  </si>
  <si>
    <t>Kasancewar manufofin birane da sufuri masu tallafawa lafiya da dorewa</t>
  </si>
  <si>
    <t>Maki ingancin manufofin</t>
  </si>
  <si>
    <t>Ƙimar ingancin manufofin don manufofin ma'auni masu dacewa da shaida akan birane masu lafiya</t>
  </si>
  <si>
    <t>Rashin daidaiton tafiya</t>
  </si>
  <si>
    <t>Akwati 1: Nazarin Lancet Global Health Series na birane 25 na duniya</t>
  </si>
  <si>
    <t>Kalubalen Biranen 1000 ya tsawaita hanyoyin tantance lafiya da dorewar biranen da aka zayyana a cikin 2022 Lancet Global Health Series kan ƙirar birane, sufuri, da lafiya. An ƙididdige manufofi da alamomin sararin samaniya, an bincika kuma an ba da rahoto cikin harsuna da yawa don birane daban-daban 25 a cikin ƙasashe 19 da nahiyoyi 6. Waɗannan biranen suna ba da tunani mai amfani don kwatancen, amma ba samfurin wakilcin duk biranen duniya ba ne. Don ƙarin cikakkun bayanai, da fatan za a duba 2022 The Lancet Global Health Series on Urban design, Transport, and Health (https://www.thelancet.com/series/urban-design-2022).</t>
  </si>
  <si>
    <t>Ƙofar ƙirar birni don haɓaka tafiya</t>
  </si>
  <si>
    <t>Yiwuwar shiga kowane tafiya don sufuri</t>
  </si>
  <si>
    <t>manufa kofa</t>
  </si>
  <si>
    <t>Daidaita da shaidar birane masu lafiya</t>
  </si>
  <si>
    <t>Shaida - bakin kofa</t>
  </si>
  <si>
    <t>Maɓalli: Ee ✔ A'a ✘ Mixed ✔/✘ Ba a zartar ba -</t>
  </si>
  <si>
    <t>Hadaddiyar manufofin tsara birni don lafiya da dorewa</t>
  </si>
  <si>
    <t>Bangarorin da yawa sun shiga cikin samar da ingantattun birane masu dorewa, da suka hada da amfani da filaye, sufuri, gidaje, wuraren shakatawa, bunkasar tattalin arziki, da ababen more rayuwa. Ana buƙatar haɗaɗɗiyar tsare-tsare don tabbatar da daidaita manufofi a sassan sassa. Ya kamata a sanya la'akari da kiwon lafiya a cikin harkokin sufuri da na birane, kuma a ba da fifikon saka hannun jari kan zirga-zirgar jama'a da na jama'a.</t>
  </si>
  <si>
    <t>Manufar sufuri tare da ayyuka mai da hankali kan lafiya</t>
  </si>
  <si>
    <t>Manufar birni tare da ayyuka mai da hankali kan lafiya</t>
  </si>
  <si>
    <t>Bukatun kimanta Tasirin Lafiya a cikin manufofin sufuri na birane</t>
  </si>
  <si>
    <t>Manufofin birni/ jigilar kayayyaki a sarari na nufin haɗaɗɗen tsara birane</t>
  </si>
  <si>
    <t>Akwai bayanan jama'a game da kashe kuɗin gwamnati don hanyoyin sufuri daban-daban</t>
  </si>
  <si>
    <t>Hanyar tafiya da manufofin isa ga manufa</t>
  </si>
  <si>
    <t>Bukatun aminci na zirga-zirga</t>
  </si>
  <si>
    <t>Iyaka kan ci gaban gidaje na Greenfield</t>
  </si>
  <si>
    <t>Cakuda nau'ikan gidaje/masu girma dabam</t>
  </si>
  <si>
    <t>Cakuɗen wurare na gida don rayuwar yau da kullun</t>
  </si>
  <si>
    <t>Kusa da nisa zuwa wuraren zama na yau da kullun</t>
  </si>
  <si>
    <t>Ratio na ayyuka zuwa gidaje</t>
  </si>
  <si>
    <t>Lafiyayyen muhallin abinci</t>
  </si>
  <si>
    <t>Kariyar laifuka ta hanyar ƙirar muhalli</t>
  </si>
  <si>
    <t>Manufofin birane masu juriyar yanayi</t>
  </si>
  <si>
    <t>Ingantacciyar iska ta birni, da mafita na tushen yanayi</t>
  </si>
  <si>
    <t>Ingancin iska na birni, da manufofin mafita na tushen yanayi</t>
  </si>
  <si>
    <t>Manufofin sufuri don iyakance gurɓataccen iska</t>
  </si>
  <si>
    <t>Manufofin amfani da ƙasa don rage gurɓataccen iska</t>
  </si>
  <si>
    <t>Alfarwar itace da buƙatun kore na birni</t>
  </si>
  <si>
    <t>Kariyar halittun birni &amp; haɓakawa</t>
  </si>
  <si>
    <t>Rage haɗarin bala'in yanayi</t>
  </si>
  <si>
    <t>cikin fuskantar sauyin yanayi, ana buƙatar gina wuraren da aka gina don rage tasirin lafiyar da ke faruwa akai-akai da matsananciyar yanayi, kamar raƙuman zafi, ambaliya, gobarar daji / gobarar daji da matsananciyar guguwa.</t>
  </si>
  <si>
    <t>Daidaituwa da dabarun rage haɗarin bala'i</t>
  </si>
  <si>
    <t>Manufar safarar jama'a</t>
  </si>
  <si>
    <t>Manufar bude sararin samaniya</t>
  </si>
  <si>
    <t>Manufofin amfani da ƙasa da sufuri suna taka muhimmiyar rawa wajen iyakance gurɓataccen iska, tare da fa'idodi da yawa don lafiya da dorewa. Abubuwan da suka dogara da yanayi, gami da ciyawar birni da kariyar halittun birni, suna da fa'idodin lafiyar hankali ta hanyar haɓaka hulɗa da yanayi. Wuraren kore da murfin ciyayi na iya sanyaya birane da kuma taimakawa wajen haɓaka juriya ga matsanancin zafi.</t>
  </si>
  <si>
    <t>Misali rahoton kawai. Kwafi da shirya fayil ɗin .yml misali a cikin babban fayil ɗin sanyi/yankuna don ayyana yankin binciken ku don bincike da bayar da rahoto. Bayan daidaitawa da bincike, ƙila a samar da rahotannin manufofi da/ko na sarari bisa ga kwatance a</t>
  </si>
  <si>
    <t>Ana samun cikakkun bayanai na bayanai da hanyoyin a</t>
  </si>
  <si>
    <t>Bayan nazarin sakamakon garin ku, samar da taƙaitaccen bayani ta hanyar gyara rubutun "taƙaitawa" don kowane yare da aka daidaita a cikin fayil ɗin daidaitawar yanki.</t>
  </si>
  <si>
    <t>Wannan aikin yana da lasisi ƙarƙashin Creative Commons CC BY-NC Attribution-NonCommercial 4.0 International License.</t>
  </si>
  <si>
    <t>Mambobin ƙungiyar birni: {author_names}</t>
  </si>
  <si>
    <t>Ƙara sunayen mawallafi ta hanyar gyara saitunan rahoton daidaitawar yanki ta amfani da editan rubutu</t>
  </si>
  <si>
    <t>Rahoton ƙira da gyarawa: {editor_names}</t>
  </si>
  <si>
    <t>Fassara: {translation_names}</t>
  </si>
  <si>
    <t>Bitar manufofin gudanar da</t>
  </si>
  <si>
    <t>Nga tohu kaupapa here mo nga taone hauora me te tauwhiro</t>
  </si>
  <si>
    <t>Kaupapa here me nga tohu mokowā mo nga taone hauora me te tauwhiro</t>
  </si>
  <si>
    <t>Ko nga tohu mokowhiti mo nga taone hauora me te tauwhiro</t>
  </si>
  <si>
    <t>Ko nga kitenga tuatahi kaore i te whakaarohia mo te whakaputanga ma te iwi tae noa ki te whakamanatanga me te whakamanatanga o nga hua me nga whakamaarama.</t>
  </si>
  <si>
    <t>Ko nga raraunga rarangi arowhai kaupapa here kaore i taea te uta, kua pekehia. Tirohia https://healthysustainablecities.github.io/software/#Policy-checklist</t>
  </si>
  <si>
    <t>TAHUA ANAKE</t>
  </si>
  <si>
    <t>{city_name} horopaki</t>
  </si>
  <si>
    <t>Nga taumata o te kawanatanga</t>
  </si>
  <si>
    <t>Te taupori me te tika o te hauora</t>
  </si>
  <si>
    <t>Te horopaki aituā taiao</t>
  </si>
  <si>
    <t>He horopaki taapiri</t>
  </si>
  <si>
    <t>Whakatikaina te kōnae whirihoranga rohe hei whakarato i te horopaki papamuri mo to rohe ako. Tena koa whakarapopototia te waahi, te hitori me te ahuatanga o te whenua, mena e tika ana.</t>
  </si>
  <si>
    <t>Ko nga taumata e whai ake nei o nga kaupapa here a te kawanatanga i tātarihia mo {city_name}: {policy_checklist_levels}.</t>
  </si>
  <si>
    <t>Ko nga aitua taiao ka pa ki te taone nui i roto i nga tau tekau kei te heke mai ko: {policy_checklist_hazards}.</t>
  </si>
  <si>
    <t>Whakamāramahia etahi atu whakaaro e pa ana ki nga koretake o te hauora taone me te matawhenua o tenei taone, me nga whakaaro raraunga ka whakaawe i te whakamaoritanga o nga kitenga.</t>
  </si>
  <si>
    <t>rohe</t>
  </si>
  <si>
    <t>Rohe</t>
  </si>
  <si>
    <t>Motu</t>
  </si>
  <si>
    <t>Nga tupuhi kino</t>
  </si>
  <si>
    <t>Waipuke</t>
  </si>
  <si>
    <t>Te ahi ngahere/nga ahi mohoao</t>
  </si>
  <si>
    <t>Ngaru wera</t>
  </si>
  <si>
    <t>Tino makariri</t>
  </si>
  <si>
    <t>Nga awhiowhio</t>
  </si>
  <si>
    <t>Huripari</t>
  </si>
  <si>
    <t>Nga rū whenua</t>
  </si>
  <si>
    <t>Ko te rohe ako i whakamahia hei tatau i nga tohu mokowā mo te taupori o {city_name} kua whakaatuhia i roto i tenei purongo kua tohuhia ki te mapi i raro nei ma te whakamarumaru raina whakarara.</t>
  </si>
  <si>
    <t>Te rohe ako</t>
  </si>
  <si>
    <t>Mapi korero</t>
  </si>
  <si>
    <t>Te rohe whakahaere ({source})</t>
  </si>
  <si>
    <t>Te rohe taone ({source})</t>
  </si>
  <si>
    <t>Akohia te rohe rohe ({source})</t>
  </si>
  <si>
    <t>te whakawhitinga o te rohe whakahaere me te rohe taone</t>
  </si>
  <si>
    <t>Kao</t>
  </si>
  <si>
    <t>Ae</t>
  </si>
  <si>
    <t>% o te taupori whai urunga i roto i te 500m ki:</t>
  </si>
  <si>
    <t>Kiato taupori noho tata (ia km²)</t>
  </si>
  <si>
    <t>Te kiatotanga o te noho tata (ia km²)</t>
  </si>
  <si>
    <t>Te awhe waenga me te hauwhā mo nga taone 25 o te ao (Pouaka 1)</t>
  </si>
  <si>
    <t>Homai koa he whakaahua 'whakaahua toa' taumira teitei e whakaatu ana i te tiriti o te taone nui e taea ana te hikoi, i te waahi whanui ranei mo tenei taone nui, he ahua pai ki te whakatakotoranga .jpg me te rahi o te 21:10 (hei tauira, 2100px ki te 1000px)</t>
  </si>
  <si>
    <t>Tukuna mai he whakaahua 'whakaahua toa' taumira teitei e whakaatu ana i te tiriti o te taone nui e taea ana te hikoi, i te waahi whanui ranei mo tenei taone nui, he pai rawa ki te whakatakotoranga .jpg me nga inenga o te 1:1 (hei tauira, 1000px ki te 1000px)</t>
  </si>
  <si>
    <t>Ko tenei purongo e whakaatu ana i te mahi a {city_name} i runga i te kowhiringa o nga tohu mokowhiti me te kaupapa here o nga taone hauora me te tauwhiro. Hei wahanga o te Wero Taone 1000, i tirotirohia e matou te tohatoha mokowhiti o te hoahoa taone me nga ahuatanga kawe waka me te noho me te kounga o nga kaupapa here whakamahere taone e whakatairanga ana i te hauora me te oranga tonutanga. Ka taea e nga kitenga te whakamarama i nga huringa e hiahiatia ana ki nga kaupapa here a te taone nui. Ko nga mapi e whakaatu ana i te tohatoha o nga hoahoa taone me nga ahuatanga kawe waka puta noa i {city_name} me te tautuhi i nga waahi ka whai hua nui mai i nga wawaotanga ki te hanga i nga taiao hauora me te tauwhiro.</t>
  </si>
  <si>
    <t>Ko tenei purongo e whakaatu ana i te mahi a {city_name} i runga i nga tohu tohu o nga taone hauora me te tauwhiro. Hei wahanga o te Wero Taone 1000, i tirohia e matou te noho me te kounga o nga kaupapa here whakamahere taone e whakatairanga ana i te hauora me te oranga tonutanga. Ka taea e nga kitenga te whakamarama i nga huringa e hiahiatia ana ki nga kaupapa here a te taone nui.</t>
  </si>
  <si>
    <t>Ko tenei purongo e whakaatu ana i te mahi a {city_name} i runga i te kowhiringa o nga tohu mokowhiti me te kaupapa here o nga taone hauora me te tauwhiro. Hei wahanga o te Wero Taone 1000, i tirohia e matou te tohatoha mokowhiti o te hoahoa taone me nga ahuatanga kawe waka e whakatairanga ana i te hauora me te oranga tonutanga. Ko nga mapi e whakaatu ana i te tohatoha o nga hoahoa taone me nga ahuatanga kawe waka puta noa i {city_name} me te tautuhi i nga waahi ka whai hua nui mai i nga wawaotanga ki te hanga i nga taiao hauora me te tauwhiro.</t>
  </si>
  <si>
    <t>Te ōrau o te taupori e uru ana ki ngā rawa i roto i te 500 mita (m)</t>
  </si>
  <si>
    <t>Te hikoi me te uru ki te waahi</t>
  </si>
  <si>
    <t>He mea nui nga kaupapa here a te iwi mo te tautoko i te hoahoatanga me te hanga o nga taone hauora me te tauwhiro me nga kaainga. I whakamahia te 1000 Cities Challenge Policy Checklist ki te aromatawai i te noho me te kounga o nga kaupapa here e hono ana ki nga taunakitanga me nga maataapono mo nga taone hauora me te tauwhiro.</t>
  </si>
  <si>
    <t>Te kaute kaupapa here</t>
  </si>
  <si>
    <t>Te aroaro o nga kaupapa here mo nga taone me nga waka e tautoko ana i te hauora me te oranga tonutanga</t>
  </si>
  <si>
    <t>Tohu kounga kaupapa here</t>
  </si>
  <si>
    <t>Ko te whakatauranga o te kounga kaupapa here mo nga kaupapa here ine e hono ana ki nga taunakitanga mo nga taone hauora</t>
  </si>
  <si>
    <t>Te kore tika o te haere</t>
  </si>
  <si>
    <t>Pouaka 1: Te Rangataka Hauora a Lancet Global Health Series mo nga taone 25 o te ao</t>
  </si>
  <si>
    <t>Ko te Wero Taone 1000 e whakawhānui ana i nga tikanga mo te aromatawai i te hauora me te oranga tonutanga o nga taone kua whakaraupapahia i roto i te 2022 Lancet Global Health Series mo te hoahoa taone, te kawe waka me te hauora. Ko nga kaupapa here me nga tohu mokowā i tatauhia, i tātarihia me te ripoata i roto i nga reo maha mo nga taone rereke e 25 puta noa i nga whenua 19 me nga whenua e 6. Ko enei taone he tohutoro whai hua mo te whakataurite, engari ehara i te tauira mo nga taone katoa o te ao. Mo etahi atu korero, tirohia te 2022 The Lancet Global Health Series on Urban design, transport, and health (https://www.thelancet.com/series/urban-design-2022).</t>
  </si>
  <si>
    <t>Nga paepae hoahoa taone hei whakatairanga i te hikoi</t>
  </si>
  <si>
    <t xml:space="preserve"> kitea e te 2022 Lancet Global Health Series kia eke ki te 80% pea pea ka uru ki tetahi hikoi mo te kawe waka, ka hiahiatia e te taone nui te taupori o te 5700 tangata kiromita neke atu, me te hononga o te tiriti kia 100 neke atu i te 100 nga whakawhitinga mo ia km², tata me te whakawhirinaki ki te horopaki. Ko nga taunakitanga tuatahi i whakaatu ko te kiato o nga whakawhitinga huarahi i runga ake i te 250 mo ia km² me nga kaainga tino-nui (&gt; 15,000 tangata mo ia km²) ka heke pea nga painga mo te korikori tinana. He kaupapa nui tenei mo te rangahau a meake nei.</t>
  </si>
  <si>
    <t>Te tūponotanga o te haere i roto i tetahi hīkoi mō te kawe</t>
  </si>
  <si>
    <t>5,700 tangata mo ia km²</t>
  </si>
  <si>
    <t>taumata taumata</t>
  </si>
  <si>
    <t>Ka whakahāngai ki nga taunakitanga taone hauora</t>
  </si>
  <si>
    <t>Te paepae whakamohio i nga taunakitanga</t>
  </si>
  <si>
    <t>Kī: Āe ✔ Kāo ✘ Ranu ✔/✘ Kāore e hāngai -</t>
  </si>
  <si>
    <t>Ko nga kaupapa here whakamahere taone nui mo te hauora me te oranga tonutanga</t>
  </si>
  <si>
    <t>He maha nga waahanga e whai waahi ana ki te hanga i nga taone hauora me te tauwhiro, tae atu ki te whakamahi whenua, te kawe, te whare, nga papa, te whanaketanga ohaoha, me nga hanganga. Me whai mahere whakakotahi hei whakarite i te hängai kaupapa here puta noa i nga rängai. Me whakauru nga whakaaro hauora ki roto i nga kaupapa here waka me nga taone, me te whakangao ki nga waka kaha me nga waka a-iwi.</t>
  </si>
  <si>
    <t>Kaupapa here kawe me nga mahi e arotahi ana ki te hauora</t>
  </si>
  <si>
    <t>Kaupapa here taone me nga mahi e arotahi ana ki te hauora</t>
  </si>
  <si>
    <t>Nga whakaritenga Aromatawai Paanga Hauora i roto i nga kaupapa here mo te taone/whakahaere</t>
  </si>
  <si>
    <t>Ko te kaupapa here mo te taone/whakaahua e tino whai ana ki te whakamahere taone nui</t>
  </si>
  <si>
    <t>Ko nga korero mo te iwi whanui mo nga whakapaunga a te kawanatanga mo nga momo momo waka</t>
  </si>
  <si>
    <t>Nga kaupapa here mo te haere me te whai waahi ki te waahi</t>
  </si>
  <si>
    <t>Nga whakaritenga haumaru waka</t>
  </si>
  <si>
    <t>Te herenga mo te whakawhanaketanga whare papaariki</t>
  </si>
  <si>
    <t>Te ranunga o nga momo whare/rahi</t>
  </si>
  <si>
    <t>Te whakakotahitanga o nga waahi o te rohe mo te oranga o ia ra</t>
  </si>
  <si>
    <t>He tata ki nga waahi noho o ia ra</t>
  </si>
  <si>
    <t>Te ōwehenga o ngā mahi ki te whare</t>
  </si>
  <si>
    <t>Te taiao kai hauora</t>
  </si>
  <si>
    <t>Te aukati hara ma te hoahoa taiao</t>
  </si>
  <si>
    <t>Nga kaupapa here o nga taone nui e kaha ana te rangi</t>
  </si>
  <si>
    <t>Ko te kounga o te hau taone, me nga otinga-a-taiao</t>
  </si>
  <si>
    <t>Ko te kounga o te hau taone, me nga kaupapa here mo nga otinga taiao</t>
  </si>
  <si>
    <t>Ko nga kaupapa here kawe waka hei whakaiti i te parahanga hau</t>
  </si>
  <si>
    <t>Ko nga kaupapa here whakamahi whenua hei whakaiti i te parahanga o te hau</t>
  </si>
  <si>
    <t>Ko nga tikanga mo te whakato rakau me te whakakao i nga taone</t>
  </si>
  <si>
    <t>Te tiaki me te whakatairanga i te kanorau koiora o te taone</t>
  </si>
  <si>
    <t>Te whakahekenga o nga aitua o te rangi</t>
  </si>
  <si>
    <t>mua i te huringa o te huarere, me hoahoa nga taiao hanga hei whakaiti i nga paanga hauora o te piki haere o te maha me te kino o nga ahuatanga o te huarere, penei i te ngaru wera, te waipuke, te ahi ngahere/nga ahi mohoao me nga awha nui.</t>
  </si>
  <si>
    <t>Te urutau me nga rautaki whakaheke morearea</t>
  </si>
  <si>
    <t>Kaupapa here waka tūmatanui</t>
  </si>
  <si>
    <t>Kaupapa here mo nga waahi tuwhera mo te iwi</t>
  </si>
  <si>
    <t>Ka whai waahi nui nga kaupapa here mo te whakamahi whenua me te kawe waka ki te whakaiti i te parahanga o te hau, he maha nga painga mo te hauora me te oranga tonutanga. Ko nga rongoatanga a-taiao, tae atu ki te whakakao i nga taone me te whakamarumaru kanorau koiora o te taone, ka whai hua ki te hauora hinengaro ma te whakapiki i te whakapiri ki te taiao. Ka taea e nga waahi kaakaariki me nga otaota otaota te whakamatao i nga taone me te awhina i te kaha ki te wera nui.</t>
  </si>
  <si>
    <t>He tauira purongo anake. Tāruatia, whakatikahia te tauira kōnae .yml i te kōpaki whirihoranga/rohe hei tautuhi i tō ake rohe ako hei tātari me te pūrongo. Whai muri i te whirihoranga me te tātari, ka taea te whakaputa i nga ripoata tohu kaupapa here me/ranei i runga i nga tohutohu i te</t>
  </si>
  <si>
    <t>Kei te waatea nga korero katoa mo nga raraunga me nga tikanga</t>
  </si>
  <si>
    <t>Whai muri i te arotake i nga hua mo to taone, homai he whakarāpopototanga horopaki ma te whakarereke i te tuhinga "whakapoto" mo ia reo kua whirihorahia i roto i te konae whirihoranga rohe.</t>
  </si>
  <si>
    <t>Kua raihanatia tenei mahi i raro i te Creative Commons CC BY-NC Attribution-NonCommercial 4.0 International License.</t>
  </si>
  <si>
    <t>Tāpiri ingoa kaituhi mā te whakatika i ngā tautuhinga pūrongo whirihoranga rohe mā te ētita kuputuhi</t>
  </si>
  <si>
    <t>Ripoata hoahoa me te whakatika: {editor_names}</t>
  </si>
  <si>
    <t>Te arotake kaupapa here i whakahaerehia e</t>
  </si>
  <si>
    <t>Relatório do Desafio 1000 Cidades</t>
  </si>
  <si>
    <t>Indicadores políticos para cidades saudáveis e sustentáveis</t>
  </si>
  <si>
    <t>Indicadores políticos e espaciais para cidades saudáveis e sustentáveis</t>
  </si>
  <si>
    <t>Indicadores espaciais para cidades saudáveis e sustentáveis</t>
  </si>
  <si>
    <t>As descobertas preliminares não se destinam à divulgação pública até que os resultados e as interpretações sejam validados e aprovados.</t>
  </si>
  <si>
    <t>Os dados da lista de verificação de políticas não puderam ser carregados e foram ignorados. Consulte https://healthysustainablecities.github.io/software/#Policy-checklist</t>
  </si>
  <si>
    <t>SOMENTE ESBOÇO</t>
  </si>
  <si>
    <t>Contexto de {city_name}</t>
  </si>
  <si>
    <t>Níveis de governo</t>
  </si>
  <si>
    <t>Demografia e equidade na saúde</t>
  </si>
  <si>
    <t>Edite o arquivo de configuração da região para fornecer contexto de fundo para sua região de estudo. Por favor, resuma brevemente a localização, história e topografia, conforme relevante.</t>
  </si>
  <si>
    <t>Os seguintes níveis de política governamental foram analisados para {city_name}: {policy_checklist_levels}.</t>
  </si>
  <si>
    <t>Os riscos ambientais que podem impactar a área urbana na próxima década incluem: {policy_checklist_hazards}.</t>
  </si>
  <si>
    <t>Detalhe quaisquer outras considerações relacionadas com as desigualdades na saúde urbana e a geografia nesta cidade, ou considerações sobre dados que possam influenciar a interpretação dos resultados.</t>
  </si>
  <si>
    <t>Tempestades severas</t>
  </si>
  <si>
    <t>Inundações</t>
  </si>
  <si>
    <t>Incêndios florestais/incêndios florestais</t>
  </si>
  <si>
    <t>Ondas de calor</t>
  </si>
  <si>
    <t>Frio extremo</t>
  </si>
  <si>
    <t>Tufões</t>
  </si>
  <si>
    <t>Furacões</t>
  </si>
  <si>
    <t>região de estudo utilizada para calcular os indicadores espaciais para a população de {city_name} apresentados neste relatório foi destacada no mapa abaixo usando sombreamento de linhas paralelas.</t>
  </si>
  <si>
    <t>Região de estudo</t>
  </si>
  <si>
    <t>Legenda do mapa</t>
  </si>
  <si>
    <t>interseção da fronteira administrativa e da fronteira urbana</t>
  </si>
  <si>
    <t>Não</t>
  </si>
  <si>
    <t>Sim</t>
  </si>
  <si>
    <t>{percent} da população de {city_name} vive a menos de 500 metros de transporte público</t>
  </si>
  <si>
    <t>{percent} da população de {city_name} vive a menos de 500 m de transporte público, com frequência média de 20 minutos ou melhor durante a semana</t>
  </si>
  <si>
    <t>{percent} da população de {city_name} vive num raio de 500 m de espaços públicos abertos com pelo menos 1,5 hectares de tamanho</t>
  </si>
  <si>
    <t>{percent} da população de {city_name} vive em bairros que atendem ao limite de densidade populacional para 80% de probabilidade de praticar qualquer caminhada para transporte ({n} pessoas {per_unit})</t>
  </si>
  <si>
    <t>{percent} da população de {city_name} vive em bairros que atendem ao limite de densidade de interseções de ruas com 80% de probabilidade de caminhar para se deslocar ({n} interseções {per_unit})</t>
  </si>
  <si>
    <t>% da população com acesso num raio de 500m a:</t>
  </si>
  <si>
    <t>Densidade populacional do bairro (por km²)</t>
  </si>
  <si>
    <t>Densidade de interseções de bairros (por km²)</t>
  </si>
  <si>
    <t>Mediana e intervalo interquartil para 25 cidades internacionalmente (Quadro 1)</t>
  </si>
  <si>
    <t>Este relatório descreve o desempenho de {city_name} em uma seleção de indicadores espaciais e políticos de cidades saudáveis e sustentáveis. Como parte do Desafio 1000 Cidades, examinámos a distribuição espacial do desenho urbano e das características dos transportes e a presença e qualidade das políticas de planeamento urbano que promovem a saúde e a sustentabilidade. As descobertas podem informar as mudanças necessárias nas políticas locais da cidade. Os mapas mostram a distribuição do desenho urbano e dos recursos de transporte em {city_name} e identificam áreas que poderiam beneficiar mais de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</si>
  <si>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do desenho urbano e dos recursos de transporte que promovem a saúde e a sustentabilidade. Os mapas mostram a distribuição do desenho urbano e dos recursos de transporte em {city_name} e identificam áreas que poderiam beneficiar mais de intervenções para criar ambientes saudáveis e sustentáveis.</t>
  </si>
  <si>
    <t>Percentagem da população com acesso a comodidades num raio de 500 metros (m)</t>
  </si>
  <si>
    <t>Caminhabilidade e acesso ao destino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</si>
  <si>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</si>
  <si>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Pontuação de presença de política</t>
  </si>
  <si>
    <t>Presença de políticas urbanas e de transporte que apoiam a saúde e a sustentabilidade</t>
  </si>
  <si>
    <t>Índice de qualidade da política</t>
  </si>
  <si>
    <t>Classificação da qualidade das políticas para políticas mensuráveis alinhadas com evidências sobre cidades saudáveis</t>
  </si>
  <si>
    <t>Desigualdades de caminhabilidade</t>
  </si>
  <si>
    <t>Caixa 1: Estudo The Lancet Global Health Series de 25 cidades internacionalmente</t>
  </si>
  <si>
    <t>Desafio 1000 Cidades amplia os métodos para avaliar a saúde e a sustentabilidade das cidades descritas na Série Global de Saúde da Lancet de 2022 sobre design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</si>
  <si>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Limiares de desenho urbano para promover caminhadas</t>
  </si>
  <si>
    <t xml:space="preserve"> Série Global de Saúde da Lancet de 2022 descobriu que, para atingir pelo menos 80% de probabilidade de praticar qualquer caminhada para transporte, um bairro urbano médio precisaria de uma densidade populacional de pelo menos 5.700 pessoas km² e conectividade viária de pelo menos 100 cruzamentos por km², aproximadamente e dependendo do contexto. Evidências preliminares mostraram que a densidade de cruzamentos de ruas acima de 250 por km² e bairros ultradensos (&gt; 15.000 pessoas por km²) podem ter benefícios decrescentes para a atividade física. Este é um tópico importante para pesquisas futuras.</t>
  </si>
  <si>
    <t>Probabilidade de praticar qualquer caminhada para transporte</t>
  </si>
  <si>
    <t>5.700 pessoas por km²</t>
  </si>
  <si>
    <t>limite alvo</t>
  </si>
  <si>
    <t>Alinha-se com as evidências de cidades saudáveis</t>
  </si>
  <si>
    <t>Limite informado por evidências</t>
  </si>
  <si>
    <t>Legenda: Sim ✔ Não ✘ Misto ✔/✘ Não aplicável -</t>
  </si>
  <si>
    <t>Políticas integradas de planejamento urbano para saúde e sustentabilidade</t>
  </si>
  <si>
    <t>Muitos sectores estão envolvidos na criação de cidades saudáveis e sustentáveis, incluindo o uso do solo, transportes, habitação, parques, desenvolvimento económico e infra-estruturas. É necessário um planeamento integrado para garantir o alinhamento das políticas entre sectores. As considerações de saúde têm de ser incorporadas nas políticas urbanas e de transportes, e o investimento em transportes ativos e públicos deve ser priorizado.</t>
  </si>
  <si>
    <t>Política de transportes com ações focadas na saúde</t>
  </si>
  <si>
    <t>Política urbana com ações voltadas para a saúde</t>
  </si>
  <si>
    <t>Requisitos de avaliação de impacto na saúde na política urbana/de transportes</t>
  </si>
  <si>
    <t>A política urbana/de transportes visa explicitamente o planeamento urbano integrado</t>
  </si>
  <si>
    <t>Informações publicamente disponíveis sobre despesas governamentais para diferentes modos de transporte</t>
  </si>
  <si>
    <t>Políticas de caminhabilidade e acesso ao destino</t>
  </si>
  <si>
    <t>Requisitos de segurança no trânsito</t>
  </si>
  <si>
    <t>Limites no desenvolvimento de moradias greenfield</t>
  </si>
  <si>
    <t>Mistura de tipos/tamanhos de caixas</t>
  </si>
  <si>
    <t>Mistura de destinos locais para a vida diária</t>
  </si>
  <si>
    <t>Perto dos destinos de vida diária</t>
  </si>
  <si>
    <t>Proporção entre empregos e habitação</t>
  </si>
  <si>
    <t>Ambientes alimentares saudáveis</t>
  </si>
  <si>
    <t>Prevenção do crime através do design ambiental</t>
  </si>
  <si>
    <t>Políticas para cidades resilientes ao clima</t>
  </si>
  <si>
    <t>Qualidade do ar urbano e soluções baseadas na natureza</t>
  </si>
  <si>
    <t>Qualidade do ar urbano e políticas de soluções baseadas na natureza</t>
  </si>
  <si>
    <t>Políticas de transporte para limitar a poluição atmosférica</t>
  </si>
  <si>
    <t>Políticas de uso do solo para reduzir a exposição à poluição do ar</t>
  </si>
  <si>
    <t>Requisitos de copa das árvores e ecologização urbana</t>
  </si>
  <si>
    <t>Proteção e promoção da biodiversidade urbana</t>
  </si>
  <si>
    <t>Redução do risco de desastres climáticos</t>
  </si>
  <si>
    <t>Face às alterações climáticas, os ambientes construídos precisam de ser concebidos para reduzir os impactos na saúde de eventos climáticos extremos cada vez mais frequentes e graves, como ondas de calor, inundações, incêndios florestais/incêndios florestais e tempestades extremas.</t>
  </si>
  <si>
    <t>Estratégias de adaptação e redução do risco de desastres</t>
  </si>
  <si>
    <t>Política de espaço público aberto</t>
  </si>
  <si>
    <t>As políticas de utilização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contacto com a natureza. Os espaços verdes e a cobertura vegetal podem arrefecer as cidades e ajudar a criar resiliência ao calor extremo.</t>
  </si>
  <si>
    <t>Apenas relatório de exemplo. Copie e edite o arquivo .yml de exemplo na pasta de configuração/regiões para definir sua própria região de estudo para análise e relatórios. Após a configuração e análise, relatórios de políticas e/ou indicadores espaciais podem ser gerados de acordo com as instruções em</t>
  </si>
  <si>
    <t>Detalhes completos dos dados e métodos estão disponíveis em</t>
  </si>
  <si>
    <t>Depois de analisar os resultados da sua cidade, forneça um resumo contextualizado modificando o texto do “resumo” para cada idioma configurado no arquivo de configuração da região.</t>
  </si>
  <si>
    <t>Este trabalho está licenciado sob uma Licença Creative Commons CC BY-NC Attribution-NonCommercial 4.0 International.</t>
  </si>
  <si>
    <t>Membros da equipe da cidade: {author_names}</t>
  </si>
  <si>
    <t>Adicione nomes de autores editando as configurações de relatórios de configuração de região usando um editor de texto</t>
  </si>
  <si>
    <t>Design e edição do relatório: {editor_names}</t>
  </si>
  <si>
    <t>Tradução: {translation_names}</t>
  </si>
  <si>
    <t>Revisão de política conduzida por</t>
  </si>
  <si>
    <t>ஆரோக்கியமான மற்றும் நிலையான நகரங்களுக்கான கொள்கை குறிகாட்டிகள்</t>
  </si>
  <si>
    <t>ஆரோக்கியமான மற்றும் நிலையான நகரங்களுக்கான கொள்கை மற்றும் இடஞ்சார்ந்த குறிகாட்டிகள்</t>
  </si>
  <si>
    <t>ஆரோக்கியமான மற்றும் நிலையான நகரங்களுக்கான இடஞ்சார்ந்த குறிகாட்டிகள்</t>
  </si>
  <si>
    <t>கொள்கை சரிபார்ப்புப் பட்டியல் தரவை ஏற்ற முடியவில்லை மற்றும் தவிர்க்கப்பட்டது. பார்க்கவும் https://healthysustainablecities.github.io/software/#Policy-checklist</t>
  </si>
  <si>
    <t>வரைவு மட்டுமே</t>
  </si>
  <si>
    <t>{city_name} சூழல்</t>
  </si>
  <si>
    <t>அரசாங்கத்தின் நிலைகள்</t>
  </si>
  <si>
    <t>மக்கள்தொகை மற்றும் சுகாதார சமத்துவம்</t>
  </si>
  <si>
    <t>சுற்றுச்சூழல் பேரழிவு சூழல்</t>
  </si>
  <si>
    <t>கூடுதல் சூழல்</t>
  </si>
  <si>
    <t>உங்கள் ஆய்வுப் பகுதிக்கான பின்னணி சூழலை வழங்க, பிராந்திய உள்ளமைவு கோப்பைத் திருத்தவும். தயவு செய்து இருப்பிடம், வரலாறு மற்றும் நிலப்பரப்பை தொடர்புடையதாக சுருக்கமாகச் சுருக்கவும்.</t>
  </si>
  <si>
    <t>{city_name} க்கான அரசாங்கக் கொள்கையின் பின்வரும் நிலைகள் பகுப்பாய்வு செய்யப்பட்டன: {policy_checklist_levels}.</t>
  </si>
  <si>
    <t>வரவிருக்கும் தசாப்தத்தில் நகர்ப்புறத்தை பாதிக்கக்கூடிய சுற்றுச்சூழல் அபாயங்கள்: {policy_checklist_hazards}.</t>
  </si>
  <si>
    <t>இந்த நகரத்தில் உள்ள நகர்ப்புற சுகாதார ஏற்றத்தாழ்வுகள் மற்றும் புவியியல் தொடர்பான வேறு ஏதேனும் பரிசீலனைகள் அல்லது கண்டுபிடிப்புகளின் விளக்கத்தை பாதிக்கக்கூடிய தரவு பரிசீலனைகளை விவரிக்கவும்.</t>
  </si>
  <si>
    <t>உள்ளூர்</t>
  </si>
  <si>
    <t>பெருநகரம்</t>
  </si>
  <si>
    <t>பிராந்தியமானது</t>
  </si>
  <si>
    <t>நிலை</t>
  </si>
  <si>
    <t>தேசிய</t>
  </si>
  <si>
    <t>கடுமையான புயல்கள்</t>
  </si>
  <si>
    <t>வெள்ளம்</t>
  </si>
  <si>
    <t>காட்டுத்தீ / காட்டுத்தீ</t>
  </si>
  <si>
    <t>வெப்ப அலைகள்</t>
  </si>
  <si>
    <t>கடும் குளிர்</t>
  </si>
  <si>
    <t>புயல்கள்</t>
  </si>
  <si>
    <t>சூறாவளிகள்</t>
  </si>
  <si>
    <t>பூகம்பங்கள்</t>
  </si>
  <si>
    <t>இந்த அறிக்கையில் வழங்கப்பட்டுள்ள {city_name} மக்கள்தொகைக்கான இடஞ்சார்ந்த குறிகாட்டிகளைக் கணக்கிடப் பயன்படுத்தப்படும் ஆய்வுப் பகுதி கீழே உள்ள வரைபடத்தில் இணையான கோடு நிழலைப் பயன்படுத்தி தனிப்படுத்தப்பட்டுள்ளது.</t>
  </si>
  <si>
    <t>படிப்பு பகுதி</t>
  </si>
  <si>
    <t>வரைபட புராணம்</t>
  </si>
  <si>
    <t>நிர்வாக எல்லை ({source})</t>
  </si>
  <si>
    <t>நகர்ப்புற எல்லை ({source})</t>
  </si>
  <si>
    <t>ஆய்வுப் பகுதி எல்லை ({source})</t>
  </si>
  <si>
    <t>நிர்வாக எல்லை மற்றும் நகர்ப்புற எல்லையின் குறுக்குவெட்டு</t>
  </si>
  <si>
    <t>இல்லை</t>
  </si>
  <si>
    <t>ஆம்</t>
  </si>
  <si>
    <t>{city_name} இல் உள்ள மக்கள்தொகையில் {percent} பேர் 500மீ பொதுப் போக்குவரத்தில் வாழ்கின்றனர்</t>
  </si>
  <si>
    <t>{city_name} இல் உள்ள மக்கள் தொகையில் {percent} பேர் 500m பொதுப் போக்குவரத்தில் 20 நிமிடங்கள் அல்லது சிறந்த சராசரி வார நாள் அதிர்வெண்ணுடன் வாழ்கின்றனர்</t>
  </si>
  <si>
    <t>{city_name} இல் உள்ள மக்கள் தொகையில் {percent} பேர், குறைந்தபட்சம் 1.5 ஹெக்டேர் அளவிலான பொது திறந்தவெளியில் 500மீட்டருக்குள் வாழ்கின்றனர்</t>
  </si>
  <si>
    <t>{city_name} இல் உள்ள மக்கள் தொகையில் {percent} பேர், போக்குவரத்துக்காக எந்த நடைப்பயணத்திலும் ஈடுபடுவதற்கான 80% நிகழ்தகவுக்கான தெரு வெட்டும் அடர்த்தி வரம்பை சந்திக்கும் சுற்றுப்புறங்களில் வாழ்கின்றனர் ({n} குறுக்குவெட்டுகள் {per_unit})</t>
  </si>
  <si>
    <t>{city_name} இல் உள்ள மக்கள்தொகையில் {percent} பேர், சர்வதேச அளவில் 25 நகரங்களின் சராசரிக்கும் குறைவான நடைப்பயணத்துடன் சுற்றுப்புறங்களில் வாழ்கின்றனர் (பெட்டி 1)</t>
  </si>
  <si>
    <t>500 மீட்டருக்குள் அணுகக்கூடிய மக்கள் தொகையின்%:</t>
  </si>
  <si>
    <t>சுற்றுப்புற மக்கள் தொகை அடர்த்தி (கிமீ²க்கு)</t>
  </si>
  <si>
    <t>அக்கம்பக்கத்தின் குறுக்குவெட்டு அடர்த்தி (கிமீ²க்கு)</t>
  </si>
  <si>
    <t>சர்வதேச அளவில் 25 நகரங்களுக்கான இடைநிலை மற்றும் இடைக்கால வரம்பு (பெட்டி 1)</t>
  </si>
  <si>
    <t>இந்த அறிக்கையில் இடம்பெற்றுள்ள இடஞ்சார்ந்த விநியோக வரைபடங்கள், {config[population][name]} இன் படி மக்கள்தொகை மதிப்பீடுகளைக் கொண்ட பகுதிகளுக்கான முடிவுகளைக் காண்பிக்கும்.</t>
  </si>
  <si>
    <t>ஆரோக்கியமான மற்றும் நிலையான நகரங்களின் குறிகாட்டிகளின் தேர்வில் {city_name} எவ்வாறு செயல்படுகிறது என்பதை இந்த அறிக்கை கோடிட்டுக் காட்டுகிறது. 1000 நகரங்கள் சவாலின் ஒரு பகுதியாக, சுகாதாரம் மற்றும் நிலைத்தன்மையை மேம்படுத்தும் நகர திட்டமிடல் கொள்கைகளின் இருப்பு மற்றும் தரத்தை நாங்கள் ஆய்வு செய்தோம். கண்டுபிடிப்புகள் உள்ளூர் நகரக் கொள்கைகளுக்குத் தேவையான மாற்றங்களைத் தெரிவிக்கலாம்.</t>
  </si>
  <si>
    <t>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சுகாதாரம் மற்றும் நிலைத்தன்மையை ஊக்குவிக்கும் நகர்ப்புற வடிவமைப்பு மற்றும் போக்குவரத்து அம்சங்களின் இடஞ்சார்ந்த விநியோகத்தை நாங்கள் ஆய்வு செய்தோம்.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</si>
  <si>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500 மீட்டருக்குள் (மீ) வசதிகளுடன் கூடிய மக்கள்தொகை சதவீதம்</t>
  </si>
  <si>
    <t>நடைபயிற்சி மற்றும் இலக்கு அணுகல்</t>
  </si>
  <si>
    <t>ஆரோக்கியமான மற்றும் நிலையான நகரங்கள் மற்றும் சுற்றுப்புறங்களின் வடிவமைப்பு மற்றும் உருவாக்கத்தை ஆதரிப்பதற்கு பொதுக் கொள்கைகள் அவசியம். 1000 நகரங்கள் சவால் கொள்கை சரிபார்ப்பு பட்டியல் ஆரோக்கியமான மற்றும் நிலையான நகரங்களுக்கான சான்றுகள் மற்றும் கொள்கைகளுடன் இணைந்த கொள்கைகளின் இருப்பு மற்றும் தரத்தை மதிப்பிட பயன்படுத்தப்பட்டது.</t>
  </si>
  <si>
    <t>பாலிசி இருப்பு மதிப்பெண்</t>
  </si>
  <si>
    <t>சுகாதாரம் மற்றும் நிலைத்தன்மையை ஆதரிக்கும் நகர்ப்புற மற்றும் போக்குவரத்துக் கொள்கைகளின் இருப்பு</t>
  </si>
  <si>
    <t>கொள்கை தர மதிப்பெண்</t>
  </si>
  <si>
    <t>ஆரோக்கியமான நகரங்களின் ஆதாரங்களுடன் சீரமைக்கப்பட்ட அளவிடக்கூடிய கொள்கைகளுக்கான கொள்கை தர மதிப்பீடு</t>
  </si>
  <si>
    <t>நடக்கக்கூடிய ஏற்றத்தாழ்வுகள்</t>
  </si>
  <si>
    <t>பெட்டி 1: சர்வதேச அளவில் 25 நகரங்களின் லான்செட் குளோபல் ஹெல்த் சீரிஸ் ஆய்வு</t>
  </si>
  <si>
    <t>2022 லான்செட் குளோபல் ஹெல்த் தொடரில் நகர்ப்புற வடிவமைப்பு, போக்குவரத்து மற்றும் ஆரோக்கியம் ஆகியவற்றில் கோடிட்டுக் காட்டப்பட்டுள்ள நகரங்களின் ஆரோக்கியம் மற்றும் நிலைத்தன்மையை மதிப்பிடுவதற்கான முறைகளை 1000 நகரங்கள் சவால் விரிவுபடுத்துகிறது. 19 நாடுகள் மற்றும் 6 கண்டங்களில் உள்ள 25 பல்வேறு நகரங்களுக்கான கொள்கை மற்றும் இடஞ்சார்ந்த குறிகாட்டிகள் பல மொழிகளில் கணக்கிடப்பட்டு, பகுப்பாய்வு செய்யப்பட்டு அறிக்கையிடப்பட்டன. இந்த நகரங்கள் ஒப்பீடுகளுக்கு பயனுள்ள குறிப்பை வழங்குகின்றன, ஆனால் சர்வதேச அளவில் அனைத்து நகரங்களின் பிரதிநிதி மாதிரி அல்ல. மேலும் விவரங்களுக்கு, நகர்ப்புற வடிவமைப்பு, போக்குவரத்து மற்றும் ஆரோக்கியம் பற்றிய 2022 லான்செட் குளோபல் ஹெல்த் தொடரைப் பார்க்கவும் (https://www.thelancet.com/series/urban-design-2022).</t>
  </si>
  <si>
    <t>நடைப்பயிற்சியை ஊக்குவிக்க நகர்ப்புற வடிவமைப்பு வரம்புகள்</t>
  </si>
  <si>
    <t>2022 லான்செட் குளோபல் ஹெல்த் சீரிஸ், போக்குவரத்துக்கான எந்தவொரு நடைப்பயணத்திலும் குறைந்தபட்சம் 80% நிகழ்தகவை அடைய, ஒரு சராசரி நகர்ப்புற சுற்றுப்புறத்தில் குறைந்தபட்சம் 5700 மக்கள் கிமீ² மக்கள் அடர்த்தி மற்றும் ஒரு கிமீ²க்கு குறைந்தபட்சம் 100 குறுக்குவெட்டுகள் தெரு இணைப்பு தேவை என்று கண்டறிந்துள்ளது. மற்றும் சூழலைப் பொறுத்து. ஒரு கிமீ²க்கு 250 க்கும் அதிகமான தெரு வெட்டும் அடர்த்தி மற்றும் அதி அடர்த்தியான சுற்றுப்புறங்கள் (&gt; 15,000 பேர் ஒரு கிமீ²) உடல் செயல்பாடுகளின் நன்மைகளை குறைக்கலாம் என்று ஆரம்ப சான்றுகள் காட்டுகின்றன. எதிர்கால ஆராய்ச்சிக்கு இது ஒரு முக்கியமான தலைப்பு.</t>
  </si>
  <si>
    <t>போக்குவரத்துக்காக எந்த நடைப்பயணத்திலும் ஈடுபடுவதற்கான நிகழ்தகவு</t>
  </si>
  <si>
    <t>ஒரு கிமீ²க்கு 5,700 பேர்</t>
  </si>
  <si>
    <t>இலக்கு வாசல்</t>
  </si>
  <si>
    <t>ஆரோக்கியமான நகரங்களின் சான்றுகளுடன் இணைகிறது</t>
  </si>
  <si>
    <t>சான்று-அறிவிக்கப்பட்ட வாசல்</t>
  </si>
  <si>
    <t>விசை: ஆம் ✔ இல்லை ✘ கலப்பு ✔/✘ பொருந்தாது -</t>
  </si>
  <si>
    <t>ஆரோக்கியம் மற்றும் நிலைத்தன்மைக்கான ஒருங்கிணைந்த நகர திட்டமிடல் கொள்கைகள்</t>
  </si>
  <si>
    <t>நில பயன்பாடு, போக்குவரத்து, வீடுகள், பூங்காக்கள், பொருளாதார மேம்பாடு மற்றும் உள்கட்டமைப்பு உள்ளிட்ட ஆரோக்கியமான மற்றும் நிலையான நகரங்களை உருவாக்குவதில் பல துறைகள் ஈடுபட்டுள்ளன. துறைகள் முழுவதும் கொள்கை சீரமைப்பை உறுதி செய்ய ஒருங்கிணைந்த திட்டமிடல் தேவை. போக்குவரத்து மற்றும் நகர்ப்புறக் கொள்கைகளில் சுகாதாரப் பரிசீலனைகள் உட்பொதிக்கப்பட வேண்டும், மேலும் செயலில் மற்றும் பொதுப் போக்குவரத்தில் முதலீடுகளுக்கு முன்னுரிமை அளிக்கப்பட வேண்டும்.</t>
  </si>
  <si>
    <t>சுகாதாரத்தை மையமாகக் கொண்ட நடவடிக்கைகள் கொண்ட போக்குவரத்துக் கொள்கை</t>
  </si>
  <si>
    <t>ஆரோக்கியத்தை மையமாகக் கொண்ட நடவடிக்கைகள் கொண்ட நகர்ப்புறக் கொள்கை</t>
  </si>
  <si>
    <t>நகர்ப்புற/போக்குவரத்து கொள்கையில் சுகாதார பாதிப்பு மதிப்பீட்டுத் தேவைகள்</t>
  </si>
  <si>
    <t>நகர்ப்புற/போக்குவரத்து கொள்கையானது ஒருங்கிணைந்த நகர திட்டமிடலை வெளிப்படையாக நோக்கமாகக் கொண்டுள்ளது</t>
  </si>
  <si>
    <t>வெவ்வேறு போக்குவரத்து முறைகளுக்கான அரசாங்க செலவினங்கள் பற்றிய பொதுவில் கிடைக்கும் தகவல்கள்</t>
  </si>
  <si>
    <t>நடைபயிற்சி மற்றும் இலக்கு அணுகல் கொள்கைகள்</t>
  </si>
  <si>
    <t>போக்குவரத்து பாதுகாப்பு தேவைகள்</t>
  </si>
  <si>
    <t>கிரீன்ஃபீல்ட் வீட்டு மேம்பாட்டிற்கான வரம்புகள்</t>
  </si>
  <si>
    <t>வீட்டு வகைகள்/அளவுகளின் கலவை</t>
  </si>
  <si>
    <t>தினசரி வாழ்க்கைக்கான உள்ளூர் இடங்களின் கலவை</t>
  </si>
  <si>
    <t>தினசரி வாழும் இடங்களுக்கு நெருக்கமான தூரம்</t>
  </si>
  <si>
    <t>வீட்டு வேலைகளின் விகிதம்</t>
  </si>
  <si>
    <t>ஆரோக்கியமான உணவு சூழல்கள்</t>
  </si>
  <si>
    <t>சுற்றுச்சூழல் வடிவமைப்பு மூலம் குற்றத் தடுப்பு</t>
  </si>
  <si>
    <t>தட்பவெப்ப நிலையைத் தாங்கும் நகரங்களின் கொள்கைகள்</t>
  </si>
  <si>
    <t>நகர்ப்புற காற்றின் தரம் மற்றும் இயற்கை அடிப்படையிலான தீர்வுகள்</t>
  </si>
  <si>
    <t>நகர்ப்புற காற்றின் தரம் மற்றும் இயற்கை அடிப்படையிலான தீர்வுகள் கொள்கைகள்</t>
  </si>
  <si>
    <t>காற்று மாசுபாட்டைக் கட்டுப்படுத்த போக்குவரத்துக் கொள்கைகள்</t>
  </si>
  <si>
    <t>காற்று மாசு வெளிப்பாட்டைக் குறைப்பதற்கான நில பயன்பாட்டுக் கொள்கைகள்</t>
  </si>
  <si>
    <t>மர விதானம் மற்றும் நகர்ப்புற பசுமை தேவைகள்</t>
  </si>
  <si>
    <t>நகர்ப்புற பல்லுயிர் பாதுகாப்பு மற்றும் மேம்பாடு</t>
  </si>
  <si>
    <t>காலநிலை பேரழிவு ஆபத்து குறைப்பு</t>
  </si>
  <si>
    <t>காலநிலை மாற்றத்தை எதிர்கொண்டு, வெப்ப அலைகள், வெள்ளம், காட்டுத்தீ/காட்டுத்தீ மற்றும் தீவிர புயல்கள் போன்ற பெருகிய முறையில் அடிக்கடி மற்றும் கடுமையான தீவிர வானிலை நிகழ்வுகளால் ஏற்படும் உடல்நல பாதிப்புகளை குறைக்க கட்டமைக்கப்பட்ட சூழல்கள் வடிவமைக்கப்பட வேண்டும்.</t>
  </si>
  <si>
    <t>தழுவல் மற்றும் பேரிடர் அபாயத்தைக் குறைக்கும் உத்திகள்</t>
  </si>
  <si>
    <t>பொது போக்குவரத்து கொள்கை</t>
  </si>
  <si>
    <t>பொது திறந்தவெளி கொள்கை</t>
  </si>
  <si>
    <t>நில பயன்பாடு மற்றும் போக்குவரத்துக் கொள்கைகள் காற்று மாசுபாட்டைக் கட்டுப்படுத்துவதில் முக்கிய பங்கு வகிக்கின்றன, ஆரோக்கியம் மற்றும் நிலைத்தன்மைக்கு பல நன்மைகள் உள்ளன. நகர்ப்புற பசுமையாக்கம் மற்றும் நகர்ப்புற பல்லுயிர் பாதுகாப்பு உள்ளிட்ட இயற்கை அடிப்படையிலான தீர்வுகள், இயற்கையுடனான தொடர்பை அதிகரிப்பதன் மூலம் மனநல நலன்களைக் கொண்டுள்ளன. பசுமையான இடங்கள் மற்றும் தாவரங்களின் உறைகள் நகரங்களை குளிர்விக்கும் மற்றும் தீவிர வெப்பத்தை தாங்கும் தன்மையை உருவாக்க உதவும்.</t>
  </si>
  <si>
    <t>உதாரண அறிக்கை மட்டுமே. பகுப்பாய்வு மற்றும் அறிக்கையிடலுக்கு உங்கள் சொந்த ஆய்வுப் பகுதியை வரையறுக்க, கட்டமைப்பு/பிராந்தியங்கள் கோப்புறையில் உள்ள எடுத்துக்காட்டு .yml கோப்பை நகலெடுத்து திருத்தவும். பின்வரும் கட்டமைப்பு மற்றும் பகுப்பாய்வு, கொள்கை மற்றும்/அல்லது இடஞ்சார்ந்த குறிகாட்டி அறிக்கைகள் இல் உள்ள வழிமுறைகளின்படி உருவாக்கப்படலாம்</t>
  </si>
  <si>
    <t>தரவு மற்றும் முறைகள் பற்றிய முழு விவரங்கள் இங்கே கிடைக்கின்றன</t>
  </si>
  <si>
    <t>உங்கள் நகரத்திற்கான முடிவுகளை மதிப்பாய்வு செய்த பிறகு, பிராந்திய உள்ளமைவு கோப்பில் உள்ள ஒவ்வொரு உள்ளமைக்கப்பட்ட மொழிக்கும் "சுருக்கம்" உரையை மாற்றுவதன் மூலம் சூழல்சார்ந்த சுருக்கத்தை வழங்கவும்.</t>
  </si>
  <si>
    <t>இந்த வேலை கிரியேட்டிவ் காமன்ஸ் CC BY-NC Attribution-NonCommercial 4.0 சர்வதேச உரிமத்தின் கீழ் உரிமம் பெற்றது.</t>
  </si>
  <si>
    <t>நகரக் குழு உறுப்பினர்கள்: {author_names}</t>
  </si>
  <si>
    <t>உரை திருத்தியைப் பயன்படுத்தி பிராந்திய உள்ளமைவு அறிக்கையிடல் அமைப்புகளைத் திருத்துவதன் மூலம் ஆசிரியர் பெயர்களைச் சேர்க்கவும்</t>
  </si>
  <si>
    <t>அறிக்கை வடிவமைப்பு மற்றும் திருத்தம்: {editor_names}</t>
  </si>
  <si>
    <t>மொழிபெயர்ப்பு: {translation_names}</t>
  </si>
  <si>
    <t>கொள்கை மதிப்பாய்வு நடத்தியது</t>
  </si>
  <si>
    <t>ใช่</t>
  </si>
  <si>
    <t>Các chỉ số chính sách cho các thành phố lành mạnh và bền vững</t>
  </si>
  <si>
    <t>Các chỉ số chính sách và không gian cho các thành phố lành mạnh và bền vững</t>
  </si>
  <si>
    <t>Các chỉ số không gian cho các thành phố lành mạnh và bền vững</t>
  </si>
  <si>
    <t>Không thể tải dữ liệu danh sách kiểm tra chính sách và đã bị bỏ qua. Xem https://healthysustainablecities.github.io/software/#Policy-checklist</t>
  </si>
  <si>
    <t>bối cảnh {city_name}</t>
  </si>
  <si>
    <t>Các cấp chính quyền</t>
  </si>
  <si>
    <t>Nhân khẩu học và công bằng sức khỏe</t>
  </si>
  <si>
    <t>Bối cảnh thảm họa môi trường</t>
  </si>
  <si>
    <t>Bối cảnh bổ sung</t>
  </si>
  <si>
    <t>Chỉnh sửa tệp cấu hình vùng để cung cấp bối cảnh cơ bản cho khu vực nghiên cứu của bạn. Vui lòng tóm tắt ngắn gọn về vị trí, lịch sử và địa hình nếu có liên quan.</t>
  </si>
  <si>
    <t>Các mối nguy hiểm về môi trường có thể ảnh hưởng đến khu vực đô thị trong thập kỷ tới bao gồm: {policy_checklist_hazards}.</t>
  </si>
  <si>
    <t>Địa phương</t>
  </si>
  <si>
    <t>Lũ lụt</t>
  </si>
  <si>
    <t>Động đất</t>
  </si>
  <si>
    <t>Vùng nghiên cứu</t>
  </si>
  <si>
    <t>Địa giới hành chính ({source})</t>
  </si>
  <si>
    <t>Ranh giới đô thị ({source})</t>
  </si>
  <si>
    <t>Ranh giới khu vực nghiên cứu ({source})</t>
  </si>
  <si>
    <t>nơi giao nhau giữa địa giới hành chính và ranh giới đô thị</t>
  </si>
  <si>
    <t>KHÔNG</t>
  </si>
  <si>
    <t>% dân số có thể tiếp cận trong phạm vi 500m tới:</t>
  </si>
  <si>
    <t>Tỷ lệ dân số được tiếp cận các tiện ích trong phạm vi 500 mét (m)</t>
  </si>
  <si>
    <t>Sự hiện diện của các chính sách đô thị và giao thông hỗ trợ sức khỏe và tính bền vững</t>
  </si>
  <si>
    <t>Bất bình đẳng về khả năng đi bộ</t>
  </si>
  <si>
    <t>Ngưỡng thiết kế đô thị để thúc đẩy việc đi bộ</t>
  </si>
  <si>
    <t>ngưỡng mục tiêu</t>
  </si>
  <si>
    <t>Phù hợp với bằng chứng về thành phố lành mạnh</t>
  </si>
  <si>
    <t>Chìa khóa: Có ✔ Không ✘ Hỗn hợp ✔/✘ Không áp dụng -</t>
  </si>
  <si>
    <t>Yêu cầu đánh giá tác động sức khỏe trong chính sách đô thị/giao thông</t>
  </si>
  <si>
    <t>Thông tin công khai về chi tiêu của chính phủ cho các phương thức vận tải khác nhau</t>
  </si>
  <si>
    <t>Yêu cầu an toàn giao thông</t>
  </si>
  <si>
    <t>Hạn chế phát triển nhà ở vùng xanh</t>
  </si>
  <si>
    <t>Sự kết hợp giữa các loại/quy mô nhà ở</t>
  </si>
  <si>
    <t>Sự kết hợp của các điểm đến địa phương cho cuộc sống hàng ngày</t>
  </si>
  <si>
    <t>Khoảng cách gần đến các điểm đến sinh hoạt hàng ngày</t>
  </si>
  <si>
    <t>Tỷ lệ việc làm trên nhà ở</t>
  </si>
  <si>
    <t>Môi trường thực phẩm lành mạnh</t>
  </si>
  <si>
    <t>Phòng chống tội phạm thông qua thiết kế môi trường</t>
  </si>
  <si>
    <t>Chính sách thành phố thích ứng với khí hậu</t>
  </si>
  <si>
    <t>Chất lượng không khí đô thị và các giải pháp dựa vào thiên nhiên</t>
  </si>
  <si>
    <t>Chính sách giao thông nhằm hạn chế ô nhiễm không khí</t>
  </si>
  <si>
    <t>Chính sách sử dụng đất để giảm phơi nhiễm ô nhiễm không khí</t>
  </si>
  <si>
    <t>Yêu cầu về tán cây và phủ xanh đô thị</t>
  </si>
  <si>
    <t>Bảo vệ và thúc đẩy đa dạng sinh học đô thị</t>
  </si>
  <si>
    <t>Giảm thiểu rủi ro thiên tai khí hậu</t>
  </si>
  <si>
    <t>Chiến lược thích ứng và giảm thiểu rủi ro thiên tai</t>
  </si>
  <si>
    <t>Chính sách giao thông công cộng</t>
  </si>
  <si>
    <t>Chính sách không gian mở công cộng</t>
  </si>
  <si>
    <t>Chính sách sử dụng đất và giao thông đóng vai trò quan trọng trong việc hạn chế ô nhiễm không khí, mang lại nhiều lợi ích cho sức khỏe và tính bền vững. Các giải pháp dựa vào thiên nhiên, bao gồm phủ xanh đô thị và bảo vệ đa dạng sinh học đô thị, mang lại lợi ích cho sức khỏe tâm thần bằng cách tăng cường tiếp xúc với thiên nhiên. Không gian xanh và thảm thực vật có thể làm mát các thành phố và giúp xây dựng khả năng phục hồi trước nhiệt độ cực cao.</t>
  </si>
  <si>
    <t>Chi tiết đầy đủ về dữ liệu và phương pháp có sẵn tại</t>
  </si>
  <si>
    <t>Thiết kế và chỉnh sửa báo cáo: {editor_names}</t>
  </si>
  <si>
    <t>Bản dịch: {translation_names}</t>
  </si>
  <si>
    <t>Đánh giá chính sách được thực hiện bởi</t>
  </si>
  <si>
    <t>1000 個城市挑戰報告</t>
  </si>
  <si>
    <t>健康與永續城市的政策指標</t>
  </si>
  <si>
    <t>健康與永續城市的政策和空間指標</t>
  </si>
  <si>
    <t>健康與永續城市的空間指標</t>
  </si>
  <si>
    <t>在結果和解釋得到驗證和批准之前，初步調查結果不會公開發布。</t>
  </si>
  <si>
    <t>僅草稿</t>
  </si>
  <si>
    <t>政府層級</t>
  </si>
  <si>
    <t>人口統計和健康公平</t>
  </si>
  <si>
    <t>環境災害背景</t>
  </si>
  <si>
    <t>額外的背景資訊</t>
  </si>
  <si>
    <t>編輯區域設定檔以為您的研究區域提供背景上下文。請簡要概述相關的位置、歷史和地形。</t>
  </si>
  <si>
    <t>針對 {city_name} 分析了以下層級的政府政策：{policy_checklist_levels}。</t>
  </si>
  <si>
    <t>未來十年可能影響城市地區的環境危害包括：{policy_checklist_hazards}。</t>
  </si>
  <si>
    <t>強風暴</t>
  </si>
  <si>
    <t>叢林大火/野火</t>
  </si>
  <si>
    <t>熱浪</t>
  </si>
  <si>
    <t>極冷</t>
  </si>
  <si>
    <t>颱風</t>
  </si>
  <si>
    <t>颶風</t>
  </si>
  <si>
    <t>本報告中用於計算 {city_name} 人口空間指標的研究區域已在下圖中使用平行線陰影突出顯示。</t>
  </si>
  <si>
    <t>研究區域</t>
  </si>
  <si>
    <t>地圖圖例</t>
  </si>
  <si>
    <t>行政邊界（{source}）</t>
  </si>
  <si>
    <t>研究區域邊界（{source}）</t>
  </si>
  <si>
    <t>行政邊界與城市邊界相交</t>
  </si>
  <si>
    <t>{city_name} 的 {percent} 人口居住在公共交通 500m 範圍內，工作日平均發車頻率為 20 分鐘或更短</t>
  </si>
  <si>
    <t>{city_name} 的 {percent} 人口居住在面積至少 1.5 公頃的公共開放空間 500m 範圍內</t>
  </si>
  <si>
    <t>{city_name} 的 {percent} 人口居住在步行適宜性得分低於國際 25 個城市中位數的社區（框 1）</t>
  </si>
  <si>
    <t>國際 25 個城市的中位數和四分位數範圍（框 1）</t>
  </si>
  <si>
    <t>本報告中的空間分佈圖顯示了根據 {config[population][name]} 進行人口估計的區域的結果。</t>
  </si>
  <si>
    <t>步行便利性和目的地可及性</t>
  </si>
  <si>
    <t>政策品質得分</t>
  </si>
  <si>
    <t>對可衡量政策的政策質量評級與健康城市的證據一致</t>
  </si>
  <si>
    <t>步行適宜性不平等</t>
  </si>
  <si>
    <t>框 1：《刺胳針》全球健康系列對國際 25 個城市的研究</t>
  </si>
  <si>
    <t>目標閾值</t>
  </si>
  <si>
    <t>與健康城市證據一致</t>
  </si>
  <si>
    <t>循證閾值</t>
  </si>
  <si>
    <t>重點：是 ✔ 否 ✘ 混合 ✔/✘ 不適用 -</t>
  </si>
  <si>
    <t>促進健康與永續發展的綜合城市規劃政策</t>
  </si>
  <si>
    <t>城市/交通政策明確以綜合城市規劃為目標</t>
  </si>
  <si>
    <t>有關不同交通方式的政府支出的公開信息</t>
  </si>
  <si>
    <t>住宅建築高度限制</t>
  </si>
  <si>
    <t>綠地住房開發的限制</t>
  </si>
  <si>
    <t>距離日常生活目的地較近</t>
  </si>
  <si>
    <t>就業與住房比率</t>
  </si>
  <si>
    <t>健康的飲食環境</t>
  </si>
  <si>
    <t>氣候調適型城市政策</t>
  </si>
  <si>
    <t>城市空氣品質和基於自然的解決方案</t>
  </si>
  <si>
    <t>城市空氣品質和基於自然的解決方案政策</t>
  </si>
  <si>
    <t>限制空氣污染的交通政策</t>
  </si>
  <si>
    <t>減少空氣污染暴露的土地使用政策</t>
  </si>
  <si>
    <t>樹冠及城市綠化要求</t>
  </si>
  <si>
    <t>城市生物多樣性保育與促進</t>
  </si>
  <si>
    <t>面對氣候變化，建築環境的設計需要減少日益頻繁和嚴重的極端天氣事件（例如熱浪、洪水、叢林大火/野火和極端風暴）對健康的影響。</t>
  </si>
  <si>
    <t>大眾運輸政策</t>
  </si>
  <si>
    <t>公共開放空間政策</t>
  </si>
  <si>
    <t>土地使用和交通政策在限制空氣污染方面發揮關鍵作用，對健康和永續發展具有多重好處。基於自然的解決方案，包括城市綠化和城市生物多樣性保護，透過增加與自然的接觸對心理健康有益。綠色空間和植被覆蓋可以給城市降溫，並有助於增強抵禦極端高溫的能力。</t>
  </si>
  <si>
    <t>僅範例報告。複製並編輯configuration/regions資料夾中的範例.yml文件，以定義您自己的研究區域以進行分析和報告。在配置和分析之後，可以根據以下的指示產生策略和/或空間指示符報告：</t>
  </si>
  <si>
    <t>有關數據和方法的完整詳細信息，請訪問</t>
  </si>
  <si>
    <t>查看您所在城市的結果後，透過修改區域設定檔中每種設定語言的「摘要」文字來提供上下文摘要。</t>
  </si>
  <si>
    <t>本作品根據 Creative Commons CC BY-NC Attribution-NonCommercial 4.0 International License 授權。</t>
  </si>
  <si>
    <t>城市團隊成員：{author_names}</t>
  </si>
  <si>
    <t>透過使用文字編輯器編輯區域配置報告設定來新增作者姓名</t>
  </si>
  <si>
    <t>報告設計與編輯：{editor_names}</t>
  </si>
  <si>
    <t>翻譯：{translation_names}</t>
  </si>
  <si>
    <t>政策審查由</t>
  </si>
  <si>
    <t>Límit administratiu ({source})</t>
  </si>
  <si>
    <t>Límit urbà ({source})</t>
  </si>
  <si>
    <t>Estudi del límit de la regió ({source})</t>
  </si>
  <si>
    <t>Městská hranice ({source})</t>
  </si>
  <si>
    <t>Hranice studijní oblasti ({source})</t>
  </si>
  <si>
    <t>Stedelijke grens ({source})</t>
  </si>
  <si>
    <t>Administrativ grænse ({source})</t>
  </si>
  <si>
    <t>Bygrænse ({source})</t>
  </si>
  <si>
    <t>Undersøgelsesregionsgrænse ({source})</t>
  </si>
  <si>
    <t>Limite administrativo ({source})</t>
  </si>
  <si>
    <t>Limite urbano ({source})</t>
  </si>
  <si>
    <t>Limite da região de estudo ({source})</t>
  </si>
  <si>
    <t>Add your name under one of the below languages if you have reviewed translations, amended as required, and approve of the text in each row under this language in the 'languages' worksheet.  Multiple review names may be added. Translator names will be listed sequentially in the order they are added, with authors of previous translations appended after these (if not making new amendments and otherwise listed on this page).</t>
  </si>
  <si>
    <t>Hybrid</t>
  </si>
  <si>
    <t>Izvješće 1000 Cities Challenge</t>
  </si>
  <si>
    <t>Pokazatelji politike za zdrave i održive gradove</t>
  </si>
  <si>
    <t>Politika i prostorni pokazatelji za zdrave i održive gradove</t>
  </si>
  <si>
    <t>Prostorni pokazatelji za zdrave i održive gradove</t>
  </si>
  <si>
    <t>Preliminarni nalazi nisu namijenjeni javnoj objavi dok se rezultati i tumačenja ne potvrde i odobre.</t>
  </si>
  <si>
    <t>Podaci popisa pravila nisu se mogli učitati i preskočeni su. Pogledajte https://healthysustainablecities.github.io/software/#Policy-checklist</t>
  </si>
  <si>
    <t>SAMO NACRT</t>
  </si>
  <si>
    <t>Globalna suradnja pokazatelja zdravog i održivog grada</t>
  </si>
  <si>
    <t>Razine vlasti</t>
  </si>
  <si>
    <t>Demografija i zdravstvena jednakost</t>
  </si>
  <si>
    <t>Kontekst ekološke katastrofe</t>
  </si>
  <si>
    <t>Dodatni kontekst</t>
  </si>
  <si>
    <t>Uredite konfiguracijsku datoteku regije kako biste pružili pozadinski kontekst za svoju regiju proučavanja. Molimo ukratko opišite lokaciju, povijest i topografiju, prema potrebi.</t>
  </si>
  <si>
    <t>Sljedeće razine vladine politike analizirane su za {city_name}: {policy_checklist_levels}.</t>
  </si>
  <si>
    <t>Opasnosti za okoliš koje bi mogle utjecati na urbano područje u narednom desetljeću uključuju: {policy_checklist_hazards}.</t>
  </si>
  <si>
    <t>Detaljno navedite sva druga razmatranja koja se odnose na urbane zdravstvene nejednakosti i geografiju u ovom gradu ili razmatranja podataka koja bi mogla utjecati na tumačenje nalaza.</t>
  </si>
  <si>
    <t>Lokalni</t>
  </si>
  <si>
    <t>mitropolita</t>
  </si>
  <si>
    <t>Regionalni</t>
  </si>
  <si>
    <t>država</t>
  </si>
  <si>
    <t>Nacionalni</t>
  </si>
  <si>
    <t>Jake oluje</t>
  </si>
  <si>
    <t>Poplave</t>
  </si>
  <si>
    <t>Šumski požari/šumski požari</t>
  </si>
  <si>
    <t>Toplinski valovi</t>
  </si>
  <si>
    <t>Ekstremna hladnoća</t>
  </si>
  <si>
    <t>Tajfuni</t>
  </si>
  <si>
    <t>uragani</t>
  </si>
  <si>
    <t>Cikloni</t>
  </si>
  <si>
    <t>Potresi</t>
  </si>
  <si>
    <t>Regija istraživanja korištena za izračun prostornih pokazatelja za populaciju grada {city_name} predstavljena u ovom izvješću istaknuta je na donjoj karti sjenčanjem paralelnih linija.</t>
  </si>
  <si>
    <t>Studijska regija</t>
  </si>
  <si>
    <t>Legenda karte</t>
  </si>
  <si>
    <t>Administrativna granica ({source})</t>
  </si>
  <si>
    <t>Granica grada ({source})</t>
  </si>
  <si>
    <t>Granica regije proučavanja ({source})</t>
  </si>
  <si>
    <t>raskrižje administrativne granice i urbane granice</t>
  </si>
  <si>
    <t>po km²</t>
  </si>
  <si>
    <t>Tržnica hrane</t>
  </si>
  <si>
    <t>Mini market</t>
  </si>
  <si>
    <t>Svaki javni otvoreni prostor</t>
  </si>
  <si>
    <t>Veliki javni otvoreni prostor</t>
  </si>
  <si>
    <t>Stajalište javnog prijevoza</t>
  </si>
  <si>
    <t>Javni prijevoz s redovnom linijom</t>
  </si>
  <si>
    <t>Javni prijevoz s redovnom linijom (nije ocijenjeno)</t>
  </si>
  <si>
    <t>Prohodnost četvrti u odnosu na 25 gradova u svijetu</t>
  </si>
  <si>
    <t>Niska</t>
  </si>
  <si>
    <t>Prosjek</t>
  </si>
  <si>
    <t>visoko</t>
  </si>
  <si>
    <t>Da</t>
  </si>
  <si>
    <t>{percent} stanovništva u gradu {city_name} živi unutar 500 m od javnog prijevoza</t>
  </si>
  <si>
    <t>{percent} stanovništva u gradu {city_name} živi unutar 500 m od javnog prijevoza s prosječnom učestalošću radnim danom od 20 minuta ili bolje</t>
  </si>
  <si>
    <t>{percent} stanovništva u gradu {city_name} živi unutar 500 m javnog otvorenog prostora veličine najmanje 1,5 hektara</t>
  </si>
  <si>
    <t>{percent} stanovništva u gradu {city_name} živi u četvrtima koje zadovoljavaju prag gustoće naseljenosti za 80% vjerojatnosti pješačenja radi prijevoza ({n} ljudi {per_unit})</t>
  </si>
  <si>
    <t>{percent} stanovništva u gradu {city_name} živi u četvrtima koje zadovoljavaju prag gustoće uličnih raskrižja za 80% vjerojatnosti pješačenja radi prijevoza ({n} raskrižja {per_unit})</t>
  </si>
  <si>
    <t>{percent} stanovništva u gradu {city_name} živi u četvrtima s ocjenom prohodnosti ispod medijana 25 međunarodnih gradova (okvir 1)</t>
  </si>
  <si>
    <t>Politike identificirane</t>
  </si>
  <si>
    <t>% stanovništva s pristupom unutar 500 m do:</t>
  </si>
  <si>
    <t>Gustoća naseljenosti četvrti (po km²)</t>
  </si>
  <si>
    <t>Gustoća raskrižja u susjedstvu (po km²)</t>
  </si>
  <si>
    <t>Medijan i interkvartilni raspon za 25 međunarodnih gradova (Okvir 1)</t>
  </si>
  <si>
    <t>Karte prostorne distribucije prikazane u ovom izvješću prikazuju rezultate za područja s procjenama stanovništva prema {config[population][name]}.</t>
  </si>
  <si>
    <t>Molimo dostavite fotografiju visoke rezolucije "slike heroja" koja prikazuje društvenu gradsku ulicu ili javni prostor za šetnju u ovom gradu, idealno u .jpg formatu s dimenzijama u omjeru 21:10 (npr. 2100px x 1000px)</t>
  </si>
  <si>
    <t>Molimo dostavite fotografiju visoke rezolucije "slike heroja" koja prikazuje društvenu, prohodnu gradsku ulicu ili javni prostor za ovaj grad, idealno u .jpg formatu s dimenzijama u omjeru 1:1 (npr. 1000px x 1000px)</t>
  </si>
  <si>
    <t>Ovo izvješće opisuje kako {city_name} djeluje na izboru prostornih i političkih pokazatelja zdravih i održivih gradova. Kao dio izazova 1000 Cities Challenge, ispitali smo prostornu distribuciju urbanog dizajna i prometnih značajki te prisutnost i kvalitetu politika gradskog planiranja koje promiču zdravlje i održivost. Nalazi bi mogli utjecati na promjene potrebne za lokalne gradske politike. Karte pokazuju distribuciju urbanog dizajna i prometnih značajki u {city_name} i identificiraju područja koja bi mogla imati najviše koristi od intervencija za stvaranje zdravog i održivog okruženja.</t>
  </si>
  <si>
    <t>Ovo izvješće opisuje kako se {city_name} ponaša prema izboru pokazatelja zdravih i održivih gradova. Kao dio izazova 1000 Cities Challenge, ispitali smo prisutnost i kvalitetu politika gradskog planiranja koje promiču zdravlje i održivost. Nalazi bi mogli utjecati na promjene potrebne za lokalne gradske politike.</t>
  </si>
  <si>
    <t>Ovo izvješće opisuje kako {city_name} djeluje na izboru prostornih i političkih pokazatelja zdravih i održivih gradova. Kao dio izazova 1000 Cities Challenge, ispitali smo prostornu distribuciju urbanog dizajna i prometnih značajki koje promiču zdravlje i održivost. Karte pokazuju distribuciju urbanog dizajna i prometnih značajki u {city_name} i identificiraju područja koja bi mogla imati najviše koristi od intervencija za stvaranje zdravog i održivog okruženja.</t>
  </si>
  <si>
    <t>Postotak stanovništva s pristupom sadržajima unutar 500 metara (m)</t>
  </si>
  <si>
    <t>Prohodnost i pristup odredištu</t>
  </si>
  <si>
    <t>Javne politike ključne su za podupiranje dizajna i stvaranja zdravih i održivih gradova i susjedstava. Kontrolni popis politike izazova 1000 gradova korišten je za procjenu prisutnosti i kvalitete politika usklađenih s dokazima i načelima za zdrave i održive gradove.</t>
  </si>
  <si>
    <t>Ocjena prisutnosti politike</t>
  </si>
  <si>
    <t>Prisutnost urbanih i prometnih politika koje podržavaju zdravlje i održivost</t>
  </si>
  <si>
    <t>Ocjena kvalitete politike</t>
  </si>
  <si>
    <t>Ocjena kvalitete politika za mjerljive politike usklađene s dokazima o zdravim gradovima</t>
  </si>
  <si>
    <t>Urbanistički zahtjevi</t>
  </si>
  <si>
    <t>Pješačke četvrti pružaju mogućnosti za aktivan, zdrav i održiv stil života kroz dovoljnu, ali ne pretjeranu gustoću naseljenosti koja podržava odgovarajuće pružanje lokalnih pogodnosti, uključujući usluge javnog prijevoza. Također imaju mješovitu namjenu zemljišta i dobro povezane ulice, kako bi se osigurao blizak i praktičan pristup odredištima. Visokokvalitetna pješačka infrastruktura i smanjenje prometa kroz upravljanje potražnjom za korištenjem automobila također mogu potaknuti hodanje radi prijevoza.</t>
  </si>
  <si>
    <t>Nejednakosti u prohodnosti</t>
  </si>
  <si>
    <t>Okvir 1: Studija Lancetove globalne zdravstvene serije o 25 međunarodnih gradova</t>
  </si>
  <si>
    <t>1000 Cities Challenge proširuje metode za procjenu zdravlja i održivosti gradova navedene u Lancet Global Health Series 2022. o urbanom dizajnu, prometu i zdravlju. Politika i prostorni pokazatelji izračunati su, analizirani i objavljeni na više jezika za 25 različitih gradova u 19 zemalja i 6 kontinenata. Ovi gradovi pružaju korisnu referencu za usporedbe, ali nisu reprezentativan uzorak svih gradova u svijetu. Za više detalja pogledajte The Lancet Global Health Series iz 2022. o urbanom dizajnu, prometu i zdravlju (https://www.thelancet.com/series/urban-design-2022).</t>
  </si>
  <si>
    <t>Urbanistički dizajn pragova za promicanje hodanja</t>
  </si>
  <si>
    <t>Globalna zdravstvena serija Lancet iz 2022. godine otkrila je da bi prosječna urbana četvrt trebala gustoću naseljenosti od najmanje 5700 ljudi km² i uličnu povezanost od najmanje 100 raskrižja po km², otprilike, da bi se postigla vjerojatnost od najmanje 80% pješačenja radi prijevoza. a ovisno o kontekstu. Preliminarni dokazi pokazali su da gustoća uličnih raskrižja iznad 250 po km² i ultra-guste četvrti (&gt; 15 000 osoba po km²) mogu imati sve manju korist za fizičku aktivnost. Ovo je važna tema za buduća istraživanja.</t>
  </si>
  <si>
    <t>Vjerojatnost upuštanja u bilo kakvo hodanje radi prijevoza</t>
  </si>
  <si>
    <t>5700 ljudi po km²</t>
  </si>
  <si>
    <t>ciljni prag</t>
  </si>
  <si>
    <t>Politika identificirana</t>
  </si>
  <si>
    <t>U skladu s dokazima o zdravim gradovima</t>
  </si>
  <si>
    <t>Mjerljivi cilj</t>
  </si>
  <si>
    <t>Dokazno informirani prag</t>
  </si>
  <si>
    <t>Ključ: Da ✔ Ne ✘ Mješovito ✔/✘ Nije primjenjivo -</t>
  </si>
  <si>
    <t>Politike integriranog planiranja grada za zdravlje i održivost</t>
  </si>
  <si>
    <t>Mnogi su sektori uključeni u stvaranje zdravih i održivih gradova, uključujući korištenje zemljišta, prijevoz, stanovanje, parkove, gospodarski razvoj i infrastrukturu. Potrebno je integrirano planiranje kako bi se osiguralo usklađivanje politike između sektora. Zdravstvena pitanja moraju biti ugrađena u prometnu i urbanu politiku, a ulaganje u aktivan i javni prijevoz treba imati prioritet.</t>
  </si>
  <si>
    <t>Prometna politika s aktivnostima usmjerenim na zdravlje</t>
  </si>
  <si>
    <t>Urbana politika s djelovanjem usmjerenim na zdravlje</t>
  </si>
  <si>
    <t>Zahtjevi procjene utjecaja na zdravlje u urbanoj/prometnoj politici</t>
  </si>
  <si>
    <t>Urbana/prometna politika izričito cilja na integrirano planiranje grada</t>
  </si>
  <si>
    <t>Javno dostupne informacije o državnim izdacima za različite načine prijevoza</t>
  </si>
  <si>
    <t>Pravila prohodnosti i pristupa odredištu</t>
  </si>
  <si>
    <t>Zahtjevi za ulično povezivanje</t>
  </si>
  <si>
    <t>Ograničenja parkiranja kako bi se obeshrabrilo korištenje automobila</t>
  </si>
  <si>
    <t>Zahtjevi sigurnosti prometa</t>
  </si>
  <si>
    <t>Osiguranje pješačke infrastrukture</t>
  </si>
  <si>
    <t>Osiguranje biciklističke infrastrukture</t>
  </si>
  <si>
    <t>Ciljevi sudjelovanja u hodanju</t>
  </si>
  <si>
    <t>Ciljevi sudjelovanja u biciklizmu</t>
  </si>
  <si>
    <t>Zahtjevi za gustoću smještaja</t>
  </si>
  <si>
    <t>Ograničenja izgradnje novih stambenih objekata</t>
  </si>
  <si>
    <t>Mješavina tipova/veličina kućišta</t>
  </si>
  <si>
    <t>Mješavina lokalnih destinacija za svakodnevni život</t>
  </si>
  <si>
    <t>Bliska udaljenost od dnevnih odredišta za život</t>
  </si>
  <si>
    <t>Zahtjevi raspodjele zaposlenja</t>
  </si>
  <si>
    <t>Omjer radnih mjesta i stambenog prostora</t>
  </si>
  <si>
    <t>Okruženje zdrave hrane</t>
  </si>
  <si>
    <t>Prevencija kriminala kroz dizajn okoliša</t>
  </si>
  <si>
    <t>Politike gradova otpornih na klimatske promjene</t>
  </si>
  <si>
    <t>Kvaliteta urbanog zraka i rješenja temeljena na prirodi</t>
  </si>
  <si>
    <t>Kvaliteta zraka u gradovima i politika rješenja temeljena na prirodi</t>
  </si>
  <si>
    <t>Prometna politika za ograničavanje onečišćenja zraka</t>
  </si>
  <si>
    <t>Politike korištenja zemljišta za smanjenje izloženosti onečišćenju zraka</t>
  </si>
  <si>
    <t>Zahtjevi za krošnje drveća i urbano ozelenjavanje</t>
  </si>
  <si>
    <t>Zaštita i promicanje urbane biološke raznolikosti</t>
  </si>
  <si>
    <t>Smanjenje rizika od klimatskih katastrofa</t>
  </si>
  <si>
    <t>Suočeni s klimatskim promjenama, izgrađeni okoliši moraju biti dizajnirani tako da umanje utjecaje na zdravlje sve češćih i ozbiljnijih ekstremnih vremenskih događaja, kao što su toplinski valovi, poplave, šumski požari/požari i ekstremne oluje.</t>
  </si>
  <si>
    <t>Strategije prilagodbe i smanjenja rizika od katastrofa</t>
  </si>
  <si>
    <t>Politika javnog prijevoza</t>
  </si>
  <si>
    <t>Zahtjevi za pristup javnom prijevozu zapošljavanju i uslugama</t>
  </si>
  <si>
    <t>Minimalni zahtjevi za pristup javnom prijevozu</t>
  </si>
  <si>
    <t>Ciljevi za korištenje javnog prijevoza</t>
  </si>
  <si>
    <t>Politika javnog otvorenog prostora</t>
  </si>
  <si>
    <t>Minimalni zahtjevi za pristup javnom otvorenom prostoru</t>
  </si>
  <si>
    <t>Pristup javnim prijevozom</t>
  </si>
  <si>
    <t>Pristup javnom otvorenom prostoru</t>
  </si>
  <si>
    <t>Jednostavan pristup čestom javnom prijevozu ključna je odrednica zdravih i održivih prometnih sustava. Javni prijevoz u blizini stanovanja i zaposlenja povećava udio načina putovanja javnim prijevozom, potičući na taj način hodanje povezano s prijevozom; nuđenje pristupa regionalnim poslovima i uslugama; poboljšanje zdravlja, gospodarskog razvoja i društvene uključenosti; i smanjenje zagađenja i emisije ugljika. Učestalost usluga također potiče korištenje javnog prijevoza, osim blizine stanica ili stajališta.</t>
  </si>
  <si>
    <t>Lokalni pristup visokokvalitetnom javnom otvorenom prostoru promiče rekreacijsku tjelesnu aktivnost i mentalno zdravlje. Obližnji javni otvoreni prostor stvara druželjubivo, privlačno okruženje, pomaže u hlađenju grada i štiti biološku raznolikost. Kako se gradovi zgušnjavaju, a privatni otvoreni prostor smanjuje, pružanje više javnog otvorenog prostora ključno je za zdravlje stanovništva. Imati javni otvoreni prostor unutar 400 m od domova može potaknuti hodanje. Pristup većim parkovima također može biti važan.</t>
  </si>
  <si>
    <t>Politike korištenja zemljišta i prometa igraju ključnu ulogu u ograničavanju onečišćenja zraka, s višestrukim prednostima za zdravlje i održivost. Rješenja koja se temelje na prirodi, uključujući urbano ozelenjavanje i zaštitu urbane bioraznolikosti, imaju koristi za mentalno zdravlje povećanjem kontakta s prirodom. Zelene površine i vegetacijski pokrov mogu ohladiti gradove i pomoći u izgradnji otpornosti na ekstremne vrućine.</t>
  </si>
  <si>
    <t>Samo primjer izvješća. Kopirajte i uredite primjer .yml datoteke u mapi konfiguracija/regije kako biste definirali svoju vlastitu studijsku regiju za analizu i izvješćivanje. Nakon konfiguracije i analize, izvješća o politici i/ili prostornim pokazateljima mogu se generirati prema uputama na</t>
  </si>
  <si>
    <t>Sve pojedinosti o podacima i metodama dostupne su na</t>
  </si>
  <si>
    <t>Podaci o stanovništvu</t>
  </si>
  <si>
    <t>Urbane granice</t>
  </si>
  <si>
    <t>Urbanistička obilježja</t>
  </si>
  <si>
    <t>Skala boja</t>
  </si>
  <si>
    <t>Sažetak</t>
  </si>
  <si>
    <t>Nakon pregleda rezultata za vaš grad, pružite kontekstualizirani sažetak izmjenom teksta "sažetka" za svaki konfigurirani jezik unutar konfiguracijske datoteke regije.</t>
  </si>
  <si>
    <t>Ovo je djelo licencirano pod međunarodnom licencom Creative Commons CC BY-NC Attribution-NonCommercial 4.0.</t>
  </si>
  <si>
    <t>Članovi gradskog tima: {author_names}</t>
  </si>
  <si>
    <t>Dodajte imena autora uređivanjem postavki izvješća o konfiguraciji regije pomoću uređivača teksta</t>
  </si>
  <si>
    <t>Dizajn i uređivanje izvješća: {editor_names}</t>
  </si>
  <si>
    <t>Prijevod: {translation_names}</t>
  </si>
  <si>
    <t>Pregled politike proveo</t>
  </si>
  <si>
    <t>Croation</t>
  </si>
  <si>
    <t>1000 Cities Challenge -raportti</t>
  </si>
  <si>
    <t>Alustavia havaintoja ei ole tarkoitettu julkistettaviksi ennen kuin tulokset ja tulkinnat on validoitu ja hyväksytty.</t>
  </si>
  <si>
    <t>Ympäristökatastrofin konteksti</t>
  </si>
  <si>
    <t>Lisäkonteksti</t>
  </si>
  <si>
    <t>Paikallinen</t>
  </si>
  <si>
    <t>Hallinnollinen raja ({source})</t>
  </si>
  <si>
    <t>Tutkimusalueen raja ({source})</t>
  </si>
  <si>
    <t>Ruokakauppa</t>
  </si>
  <si>
    <t>Lähikauppa</t>
  </si>
  <si>
    <t>Mikä tahansa julkinen avoin tila</t>
  </si>
  <si>
    <t>Suuri julkinen avoin tila</t>
  </si>
  <si>
    <t>Julkisen liikenteen pysäkki</t>
  </si>
  <si>
    <t>Julkinen liikenne säännöllisellä liikenteellä</t>
  </si>
  <si>
    <t>Julkinen liikenne säännöllisellä liikenteellä (ei arvioitu)</t>
  </si>
  <si>
    <t>Matala</t>
  </si>
  <si>
    <t>Keskiverto</t>
  </si>
  <si>
    <t>Korkea</t>
  </si>
  <si>
    <t>Ei</t>
  </si>
  <si>
    <t>% väestöstä, joilla on pääsy 500 metrin säteellä:</t>
  </si>
  <si>
    <t>Naapuruston väestötiheys (per km²)</t>
  </si>
  <si>
    <t>Naapuruston risteystiheys (per km²)</t>
  </si>
  <si>
    <t>Prosenttiosuus väestöstä, jolla on pääsy palveluihin 500 metrin säteellä (m)</t>
  </si>
  <si>
    <t>Kaupunkisuunnittelun vaatimukset</t>
  </si>
  <si>
    <t>5 700 henkilöä/km²</t>
  </si>
  <si>
    <t>Mitattavissa oleva tavoite</t>
  </si>
  <si>
    <t>Liikenneturvallisuusvaatimukset</t>
  </si>
  <si>
    <t>Terveelliset ruokaympäristöt</t>
  </si>
  <si>
    <t>Kaupunkien ilmanlaatu ja luontopohjaiset ratkaisut</t>
  </si>
  <si>
    <t>Ilmastokatastrofiriskin vähentäminen</t>
  </si>
  <si>
    <t>Sopeutuminen ja katastrofiriskin vähentämisstrategiat</t>
  </si>
  <si>
    <t>Väestötiedot</t>
  </si>
  <si>
    <t>Väriskaala</t>
  </si>
  <si>
    <t>Yhteenveto</t>
  </si>
  <si>
    <t>Raportin suunnittelu ja muokkaus: {editor_names}</t>
  </si>
  <si>
    <t>Käännös: {translation_names}</t>
  </si>
  <si>
    <t>Finnish</t>
  </si>
  <si>
    <t>एन</t>
  </si>
  <si>
    <t>1000 शहरों की चुनौती रिपोर्ट</t>
  </si>
  <si>
    <t>स्वस्थ और टिकाऊ शहरों के लिए नीति संकेतक</t>
  </si>
  <si>
    <t>स्वस्थ और टिकाऊ शहरों के लिए नीति और स्थानिक संकेतक</t>
  </si>
  <si>
    <t>स्वस्थ और टिकाऊ शहरों के लिए स्थानिक संकेतक</t>
  </si>
  <si>
    <t>जब तक परिणाम और व्याख्याएं मान्य और स्वीकृत नहीं हो जातीं, तब तक प्रारंभिक निष्कर्षों को सार्वजनिक रूप से जारी करने का इरादा नहीं है।</t>
  </si>
  <si>
    <t>पॉलिसी चेकलिस्ट डेटा लोड नहीं किया जा सका और छोड़ दिया गया है। https://healthysustainablecities.github.io/software/#Policy-checklist देखें</t>
  </si>
  <si>
    <t>केवल ड्राफ्ट</t>
  </si>
  <si>
    <t>वैश्विक स्वस्थ और सतत शहर संकेतक सहयोग</t>
  </si>
  <si>
    <t>सरकार के स्तर</t>
  </si>
  <si>
    <t>जनसांख्यिकी और स्वास्थ्य समानता</t>
  </si>
  <si>
    <t>पर्यावरणीय आपदा संदर्भ</t>
  </si>
  <si>
    <t>अतिरिक्त प्रसंग</t>
  </si>
  <si>
    <t>अपने अध्ययन क्षेत्र के लिए पृष्ठभूमि संदर्भ प्रदान करने के लिए क्षेत्र कॉन्फ़िगरेशन फ़ाइल को संपादित करें। कृपया प्रासंगिक स्थान, इतिहास और स्थलाकृति का संक्षेप में वर्णन करें।</t>
  </si>
  <si>
    <t>आने वाले दशक में शहरी क्षेत्र को प्रभावित करने वाले पर्यावरणीय खतरों में शामिल हैं: {policy_checklist_hazards}.</t>
  </si>
  <si>
    <t>इस शहर में शहरी स्वास्थ्य असमानताओं और भूगोल, या डेटा विचारों से संबंधित किसी भी अन्य विचार का विवरण दें जो निष्कर्षों की व्याख्या को प्रभावित कर सकता है।</t>
  </si>
  <si>
    <t>स्थानीय</t>
  </si>
  <si>
    <t>महानगर</t>
  </si>
  <si>
    <t>क्षेत्रीय</t>
  </si>
  <si>
    <t>राज्य</t>
  </si>
  <si>
    <t>राष्ट्रीय</t>
  </si>
  <si>
    <t>भयंकर तूफ़ान</t>
  </si>
  <si>
    <t>पानी की बाढ़</t>
  </si>
  <si>
    <t>झाड़ियों की आग/जंगल की आग</t>
  </si>
  <si>
    <t>गर्म तरंगें</t>
  </si>
  <si>
    <t>चरम ठंड़</t>
  </si>
  <si>
    <t>टाइफून</t>
  </si>
  <si>
    <t>तूफान</t>
  </si>
  <si>
    <t>चक्रवात</t>
  </si>
  <si>
    <t>भूकंप</t>
  </si>
  <si>
    <t>अध्ययन क्षेत्र</t>
  </si>
  <si>
    <t>नक्शा कथा</t>
  </si>
  <si>
    <t>प्रशासनिक सीमा और शहरी सीमा का प्रतिच्छेदन</t>
  </si>
  <si>
    <t>किमी</t>
  </si>
  <si>
    <t>एम</t>
  </si>
  <si>
    <t>प्रति किमी²</t>
  </si>
  <si>
    <t>खाद्य बाजार</t>
  </si>
  <si>
    <t>सुविधा स्टोर</t>
  </si>
  <si>
    <t>कोई भी सार्वजनिक खुला स्थान</t>
  </si>
  <si>
    <t>बड़ा सार्वजनिक खुला स्थान</t>
  </si>
  <si>
    <t>सार्वजनिक परिवहन बंद</t>
  </si>
  <si>
    <t>नियमित सेवा वाला सार्वजनिक परिवहन</t>
  </si>
  <si>
    <t>नियमित सेवा वाला सार्वजनिक परिवहन (मूल्यांकन नहीं किया गया)</t>
  </si>
  <si>
    <t>अंतरराष्ट्रीय स्तर पर 25 शहरों के सापेक्ष पड़ोस में चलने की क्षमता</t>
  </si>
  <si>
    <t>कम</t>
  </si>
  <si>
    <t>औसत</t>
  </si>
  <si>
    <t>उच्च</t>
  </si>
  <si>
    <t>नहीं</t>
  </si>
  <si>
    <t>हाँ</t>
  </si>
  <si>
    <t>नीतियों की पहचान की गई</t>
  </si>
  <si>
    <t>500 मीटर के भीतर पहुँच वाली जनसंख्या का %:</t>
  </si>
  <si>
    <t>पड़ोस का जनसंख्या घनत्व (प्रति वर्ग किमी)</t>
  </si>
  <si>
    <t>पड़ोस का चौराहा घनत्व (प्रति किमी²)</t>
  </si>
  <si>
    <t>अंतरराष्ट्रीय स्तर पर 25 शहरों के लिए माध्यिका और अंतरचतुर्थक सीमा (बॉक्स 1)</t>
  </si>
  <si>
    <t>इस रिपोर्ट में प्रदर्शित स्थानिक वितरण मानचित्र {config[population][name]} के अनुसार जनसंख्या अनुमान वाले क्षेत्रों के परिणाम प्रदर्शित करते हैं।</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</si>
  <si>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21:10 के अनुपात में आयामों के साथ (उदाहरण के लिए 2100px x 1000px)</t>
  </si>
  <si>
    <t>कृपया इस शहर के लिए एक सुखद, चलने योग्य शहर की सड़क या सार्वजनिक स्थान दिखाने वाली एक उच्च रिज़ॉल्यूशन वाली 'हीरो छवि' फोटो प्रदान करें, आदर्श रूप से .jpg प्रारूप में 1: 1 के अनुपात में आयामों के साथ (उदाहरण के लिए 1000px x 1000px)</t>
  </si>
  <si>
    <t>यह रिपोर्ट बताती है कि {city_name} स्वस्थ और टिकाऊ शहरों के संकेतकों के चयन पर कैसा प्रदर्शन करता है। 1000 शहरों की चुनौती के हिस्से के रूप में, हमने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t>
  </si>
  <si>
    <t>500 मीटर (मीटर) के भीतर सुविधाओं तक पहुंच वाली जनसंख्या का प्रतिशत</t>
  </si>
  <si>
    <t>चलने योग्यता और गंतव्य तक पहुंच</t>
  </si>
  <si>
    <t>स्वस्थ और टिकाऊ शहरों और पड़ोस के डिजाइन और निर्माण का समर्थन करने के लिए सार्वजनिक नीतियां आवश्यक हैं। 1000 शहरों की चुनौती नीति चेकलिस्ट का उपयोग स्वस्थ और टिकाऊ शहरों के लिए साक्ष्य और सिद्धांतों के अनुरूप नीतियों की उपस्थिति और गुणवत्ता का आकलन करने के लिए किया गया था।</t>
  </si>
  <si>
    <t>नीति उपस्थिति स्कोर</t>
  </si>
  <si>
    <t>स्वास्थ्य और स्थिरता का समर्थन करने वाली शहरी और परिवहन नीतियों की उपस्थिति</t>
  </si>
  <si>
    <t>नीति गुणवत्ता स्कोर</t>
  </si>
  <si>
    <t>स्वस्थ शहरों पर साक्ष्य के साथ संरेखित मापने योग्य नीतियों के लिए नीति गुणवत्ता रेटिंग</t>
  </si>
  <si>
    <t>नगर नियोजन आवश्यकताएँ</t>
  </si>
  <si>
    <t>चलने योग्य पड़ोस सार्वजनिक परिवहन सेवाओं सहित स्थानीय सुविधाओं के पर्याप्त प्रावधान का समर्थन करने के लिए पर्याप्त लेकिन अत्यधिक जनसंख्या घनत्व के माध्यम से सक्रिय, स्वस्थ और टिकाऊ जीवन शैली के अवसर प्रदान करते हैं। गंतव्यों तक निकटतम और सुविधाजनक पहुंच सुनिश्चित करने के लिए उनके पास मिश्रित भूमि उपयोग और अच्छी तरह से जुड़ी हुई सड़कें भी हैं। उच्च गुणवत्ता वाले पैदल यात्री बुनियादी ढांचे और कार के उपयोग की मांग को प्रबंधित करके यातायात को कम करने से भी परिवहन के लिए पैदल चलने को प्रोत्साहित किया जा सकता है।</t>
  </si>
  <si>
    <t>चलने योग्यता असमानताएँ</t>
  </si>
  <si>
    <t>बॉक्स 1: लैंसेट ग्लोबल हेल्थ सीरीज़ द्वारा अंतरराष्ट्रीय स्तर पर 25 शहरों का अध्ययन</t>
  </si>
  <si>
    <t>1000 सिटीज़ चैलेंज शहरी डिज़ाइन, परिवहन और स्वास्थ्य पर 2022 लैंसेट ग्लोबल हेल्थ सीरीज़ में उल्लिखित शहरों के स्वास्थ्य और स्थिरता का आकलन करने के तरीकों का विस्तार करता है। 19 देशों और 6 महाद्वीपों के 25 विविध शहरों के लिए नीति और स्थानिक संकेतकों की गणना, विश्लेषण और रिपोर्ट कई भाषाओं में की गई। ये शहर तुलना के लिए उपयोगी संदर्भ प्रदान करते हैं, लेकिन अंतरराष्ट्रीय स्तर पर सभी शहरों का प्रतिनिधि नमूना नहीं हैं। अधिक जानकारी के लिए, कृपया शहरी डिजाइन, परिवहन और स्वास्थ्य पर 2022 द लैंसेट ग्लोबल हेल्थ सीरीज़ (https://www.thelancet.com/series/urban-design-2022) देखें।</t>
  </si>
  <si>
    <t>पैदल चलने को बढ़ावा देने के लिए शहरी डिज़ाइन की सीमाएं</t>
  </si>
  <si>
    <t>2022 लैंसेट ग्लोबल हेल्थ सीरीज़ में पाया गया कि परिवहन के लिए किसी भी पैदल चलने में शामिल होने की कम से कम 80% संभावना प्राप्त करने के लिए, एक औसत शहरी पड़ोस को कम से कम 5700 व्यक्ति किमी² की जनसंख्या घनत्व और प्रति किमी² कम से कम 100 चौराहों की सड़क कनेक्टिविटी की आवश्यकता होगी, लगभग और संदर्भ पर निर्भर करता है। प्रारंभिक साक्ष्यों से पता चला है कि सड़क चौराहे का घनत्व 250 प्रति किमी² से अधिक और अति-सघन पड़ोस (&gt; 15,000 व्यक्ति प्रति किमी²) से शारीरिक गतिविधि के लाभ कम हो सकते हैं। यह भविष्य के शोध के लिए एक महत्वपूर्ण विषय है।</t>
  </si>
  <si>
    <t>परिवहन के लिए किसी भी प्रकार की पैदल यात्रा में संलग्न होने की संभावना</t>
  </si>
  <si>
    <t>प्रति किमी² 5,700 लोग</t>
  </si>
  <si>
    <t>लक्ष्य सीमा</t>
  </si>
  <si>
    <t>नीति की पहचान की गई</t>
  </si>
  <si>
    <t>स्वस्थ शहरों के साक्ष्य के साथ संरेखित</t>
  </si>
  <si>
    <t>मापने योग्य लक्ष्य</t>
  </si>
  <si>
    <t>साक्ष्य- सूचित सीमा</t>
  </si>
  <si>
    <t>कुंजी: हाँ ✔ नहीं ✘ मिश्रित ✔/✘ लागू नहीं -</t>
  </si>
  <si>
    <t>स्वास्थ्य और स्थिरता के लिए एकीकृत शहर नियोजन नीतियां</t>
  </si>
  <si>
    <t>स्वस्थ और टिकाऊ शहर बनाने में कई क्षेत्र शामिल हैं, जिनमें भूमि उपयोग, परिवहन, आवास, पार्क, आर्थिक विकास और बुनियादी ढांचा शामिल हैं। सभी क्षेत्रों में नीति संरेखण सुनिश्चित करने के लिए एकीकृत योजना की आवश्यकता है। स्वास्थ्य संबंधी विचारों को परिवहन और शहरी नीतियों में शामिल करने की आवश्यकता है, और सक्रिय और सार्वजनिक परिवहन में निवेश को प्राथमिकता दी जानी चाहिए।</t>
  </si>
  <si>
    <t>स्वास्थ्य-केंद्रित कार्यों के साथ परिवहन नीति</t>
  </si>
  <si>
    <t>स्वास्थ्य-केंद्रित कार्यों वाली शहरी नीति</t>
  </si>
  <si>
    <t>शहरी/परिवहन नीति में स्वास्थ्य प्रभाव आकलन आवश्यकताएँ</t>
  </si>
  <si>
    <t>शहरी/परिवहन नीति का लक्ष्य स्पष्ट रूप से एकीकृत शहर नियोजन है</t>
  </si>
  <si>
    <t>विभिन्न परिवहन साधनों के लिए सरकारी व्यय की जानकारी सार्वजनिक रूप से उपलब्ध है</t>
  </si>
  <si>
    <t>चलने योग्यता और गंतव्य पहुंच नीतियां</t>
  </si>
  <si>
    <t>सड़क कनेक्टिविटी आवश्यकताएँ</t>
  </si>
  <si>
    <t>कार के उपयोग को हतोत्साहित करने के लिए पार्किंग प्रतिबंध</t>
  </si>
  <si>
    <t>यातायात सुरक्षा आवश्यकताएँ</t>
  </si>
  <si>
    <t>पैदल यात्री बुनियादी ढांचे का प्रावधान</t>
  </si>
  <si>
    <t>साइक्लिंग बुनियादी ढांचे का प्रावधान</t>
  </si>
  <si>
    <t>पैदल भागीदारी लक्ष्य</t>
  </si>
  <si>
    <t>साइक्लिंग भागीदारी लक्ष्य</t>
  </si>
  <si>
    <t>आवास घनत्व आवश्यकताएँ</t>
  </si>
  <si>
    <t>ग्रीनफ़ील्ड आवास विकास पर सीमाएँ</t>
  </si>
  <si>
    <t>आवास के प्रकार/आकार का मिश्रण</t>
  </si>
  <si>
    <t>दैनिक जीवन के लिए स्थानीय स्थलों का मिश्रण</t>
  </si>
  <si>
    <t>दैनिक जीवन के गंतव्यों से निकट दूरी</t>
  </si>
  <si>
    <t>रोजगार वितरण आवश्यकताएँ</t>
  </si>
  <si>
    <t>आवास के लिए नौकरियों का अनुपात</t>
  </si>
  <si>
    <t>स्वस्थ भोजन वातावरण</t>
  </si>
  <si>
    <t>पर्यावरण डिज़ाइन के माध्यम से अपराध की रोकथाम</t>
  </si>
  <si>
    <t>जलवायु अनुकूल शहरों की नीतियां</t>
  </si>
  <si>
    <t>शहरी वायु गुणवत्ता, और प्रकृति-आधारित समाधान</t>
  </si>
  <si>
    <t>शहरी वायु गुणवत्ता, और प्रकृति-आधारित समाधान नीतियां</t>
  </si>
  <si>
    <t>वायु प्रदूषण को सीमित करने के लिए परिवहन नीतियां</t>
  </si>
  <si>
    <t>वायु प्रदूषण जोखिम को कम करने के लिए भूमि उपयोग नीतियां</t>
  </si>
  <si>
    <t>वृक्ष छत्रछाया और शहरी हरियाली आवश्यकताएँ</t>
  </si>
  <si>
    <t>शहरी जैव विविधता संरक्षण एवं संवर्धन</t>
  </si>
  <si>
    <t>जलवायु आपदा जोखिम में कमी</t>
  </si>
  <si>
    <t>जलवायु परिवर्तन के सामने, गर्मी की लहरें, बाढ़, झाड़ियों की आग/जंगल की आग और अत्यधिक तूफान जैसी लगातार और गंभीर चरम मौसम की घटनाओं के स्वास्थ्य प्रभावों को कम करने के लिए निर्मित वातावरण को डिजाइन करने की आवश्यकता है।</t>
  </si>
  <si>
    <t>अनुकूलन और आपदा जोखिम न्यूनीकरण रणनीतियाँ</t>
  </si>
  <si>
    <t>सार्वजनिक परिवहन नीति</t>
  </si>
  <si>
    <t>रोजगार और सेवाओं तक सार्वजनिक परिवहन पहुंच के लिए आवश्यकताएँ</t>
  </si>
  <si>
    <t>सार्वजनिक परिवहन पहुंच के लिए न्यूनतम आवश्यकताएँ</t>
  </si>
  <si>
    <t>सार्वजनिक परिवहन उपयोग के लिए लक्ष्य</t>
  </si>
  <si>
    <t>सार्वजनिक खुली जगह नीति</t>
  </si>
  <si>
    <t>सार्वजनिक खुले स्थान तक पहुँच के लिए न्यूनतम आवश्यकताएँ</t>
  </si>
  <si>
    <t>सार्वजनिक परिवहन पहुंच</t>
  </si>
  <si>
    <t>सार्वजनिक खुले स्थान तक पहुंच</t>
  </si>
  <si>
    <t>लगातार सार्वजनिक परिवहन तक आसान पहुंच स्वस्थ और टिकाऊ परिवहन प्रणालियों का एक प्रमुख निर्धारक है। आवास और रोजगार के निकट सार्वजनिक परिवहन सार्वजनिक परिवहन यात्राओं के साधनों की हिस्सेदारी को बढ़ाता है, जिससे परिवहन से संबंधित पैदल चलने को बढ़ावा मिलता है; क्षेत्रीय नौकरियों और सेवाओं तक पहुंच की पेशकश; स्वास्थ्य, आर्थिक विकास और सामाजिक समावेशन में सुधार; और प्रदूषण और कार्बन उत्सर्जन को कम करना। स्टेशनों या स्टॉप की निकटता के अलावा, सेवाओं की आवृत्ति भी सार्वजनिक परिवहन के उपयोग को प्रोत्साहित करती है।</t>
  </si>
  <si>
    <t>उच्च गुणवत्ता वाले सार्वजनिक खुले स्थान तक स्थानीय पहुंच मनोरंजक शारीरिक गतिविधि और मानसिक स्वास्थ्य को बढ़ावा देती है। आस-पास का सार्वजनिक खुला स्थान सौहार्दपूर्ण, आकर्षक वातावरण बनाता है, शहर को ठंडा रखने में मदद करता है और जैव विविधता की रक्षा करता है। जैसे-जैसे शहर सघन होते जा रहे हैं और निजी खुली जगह कम होती जा रही है, जनसंख्या के स्वास्थ्य के लिए अधिक सार्वजनिक खुली जगह उपलब्ध कराना महत्वपूर्ण है। घरों के 400 मीटर के भीतर सार्वजनिक खुली जगह होने से पैदल चलने को बढ़ावा मिल सकता है। बड़े पार्कों तक पहुंच भी महत्वपूर्ण हो सकती है।</t>
  </si>
  <si>
    <t>भूमि उपयोग और परिवहन नीतियां स्वास्थ्य और स्थिरता के लिए कई लाभों के साथ वायु प्रदूषण को सीमित करने में महत्वपूर्ण भूमिका निभाती हैं। शहरी हरियाली और शहरी जैव विविधता संरक्षण सहित प्रकृति-आधारित समाधान, प्रकृति के साथ संपर्क बढ़ाकर मानसिक स्वास्थ्य लाभ पहुंचाते हैं। हरे-भरे स्थान और वनस्पति आवरण शहरों को ठंडा कर सकते हैं और अत्यधिक गर्मी के प्रति लचीलापन बनाने में मदद कर सकते हैं।</t>
  </si>
  <si>
    <t>केवल उदाहरण रिपोर्ट. विश्लेषण और रिपोर्टिंग के लिए अपने स्वयं के अध्ययन क्षेत्र को परिभाषित करने के लिए कॉन्फ़िगरेशन/क्षेत्र फ़ोल्डर में उदाहरण .yml फ़ाइल को कॉपी और संपादित करें। कॉन्फ़िगरेशन और विश्लेषण के बाद, नीति और/या स्थानिक संकेतक रिपोर्ट निर्देशों के अनुसार तैयार की जा सकती हैं</t>
  </si>
  <si>
    <t>डेटा और विधियों का पूरा विवरण यहां उपलब्ध है</t>
  </si>
  <si>
    <t>जनसंख्या डेटा</t>
  </si>
  <si>
    <t>शहरी सीमाएँ</t>
  </si>
  <si>
    <t>शहरी विशेषताएँ</t>
  </si>
  <si>
    <t>रंग पैमाना</t>
  </si>
  <si>
    <t>उद्धरण</t>
  </si>
  <si>
    <t>सारांश</t>
  </si>
  <si>
    <t>अपने शहर के परिणामों की समीक्षा करने के बाद, क्षेत्र कॉन्फ़िगरेशन फ़ाइल के भीतर प्रत्येक कॉन्फ़िगर की गई भाषा के लिए "सारांश" पाठ को संशोधित करके एक प्रासंगिक सारांश प्रदान करें।</t>
  </si>
  <si>
    <t>यह कार्य क्रिएटिव कॉमन्स CC BY-NC एट्रिब्यूशन-नॉन-कमर्शियल 4.0 इंटरनेशनल लाइसेंस के तहत लाइसेंस प्राप्त है।</t>
  </si>
  <si>
    <t>शहर टीम के सदस्य: {author_names}</t>
  </si>
  <si>
    <t>टेक्स्ट एडिटर का उपयोग करके क्षेत्र कॉन्फ़िगरेशन रिपोर्टिंग सेटिंग्स को संपादित करके लेखक के नाम जोड़ें</t>
  </si>
  <si>
    <t>रिपोर्ट डिज़ाइन और संपादन: {editor_names}</t>
  </si>
  <si>
    <t>अनुवाद: {translation_names}</t>
  </si>
  <si>
    <t>द्वारा नीति समीक्षा संचालित की गई</t>
  </si>
  <si>
    <t>Hindi</t>
  </si>
  <si>
    <t>Laporan Tantangan 1000 Kota</t>
  </si>
  <si>
    <t>Indikator kebijakan untuk kota yang sehat dan berkelanjutan</t>
  </si>
  <si>
    <t>Indikator kebijakan dan spasial untuk kota yang sehat dan berkelanjutan</t>
  </si>
  <si>
    <t>Indikator spasial kota yang sehat dan berkelanjutan</t>
  </si>
  <si>
    <t>Temuan awal tidak dimaksudkan untuk dipublikasikan sampai hasil dan interpretasi divalidasi dan disetujui.</t>
  </si>
  <si>
    <t>Data daftar periksa kebijakan tidak dapat dimuat dan dilewati. Lihat https://healthysustainablecities.github.io/software/#Policy-checklist</t>
  </si>
  <si>
    <t>HANYA DRAFT</t>
  </si>
  <si>
    <t>Kolaborasi Indikator Kota Sehat dan Berkelanjutan Global</t>
  </si>
  <si>
    <t>Tingkat pemerintahan</t>
  </si>
  <si>
    <t>Demografi dan kesetaraan kesehatan</t>
  </si>
  <si>
    <t>Konteks bencana lingkungan</t>
  </si>
  <si>
    <t>Konteks tambahan</t>
  </si>
  <si>
    <t>Edit file konfigurasi wilayah untuk memberikan konteks latar belakang wilayah studi Anda. Harap rangkum secara singkat lokasi, sejarah dan topografi, jika relevan.</t>
  </si>
  <si>
    <t>Tingkat kebijakan pemerintah berikut ini dianalisis untuk {city_name}: {policy_checklist_levels}.</t>
  </si>
  <si>
    <t>Bahaya lingkungan yang mungkin berdampak pada wilayah perkotaan dalam dekade mendatang meliputi: {policy_checklist_hazards}.</t>
  </si>
  <si>
    <t>Rincikan pertimbangan lain yang berkaitan dengan kesenjangan kesehatan perkotaan dan geografi di kota ini, atau pertimbangan data yang dapat memengaruhi interpretasi temuan.</t>
  </si>
  <si>
    <t>metropolitan</t>
  </si>
  <si>
    <t>Daerah</t>
  </si>
  <si>
    <t>Negara</t>
  </si>
  <si>
    <t>Nasional</t>
  </si>
  <si>
    <t>Badai hebat</t>
  </si>
  <si>
    <t>Banjir</t>
  </si>
  <si>
    <t>Kebakaran hutan/kebakaran hutan</t>
  </si>
  <si>
    <t>Gelombang panas</t>
  </si>
  <si>
    <t>Sangat dingin</t>
  </si>
  <si>
    <t>Topan</t>
  </si>
  <si>
    <t>Badai</t>
  </si>
  <si>
    <t>Gempa bumi</t>
  </si>
  <si>
    <t>Wilayah studi yang digunakan untuk menghitung indikator spasial untuk populasi {city_name} yang disajikan dalam laporan ini telah ditandai pada peta di bawah ini dengan menggunakan arsir garis paralel.</t>
  </si>
  <si>
    <t>Wilayah studi</t>
  </si>
  <si>
    <t>Legenda peta</t>
  </si>
  <si>
    <t>Batas administratif ({source})</t>
  </si>
  <si>
    <t>Batas kota ({source})</t>
  </si>
  <si>
    <t>Batas wilayah studi ({source})</t>
  </si>
  <si>
    <t>perpotongan batas administrasi dan batas kota</t>
  </si>
  <si>
    <t>Pasar makanan</t>
  </si>
  <si>
    <t>Toko serba-ada</t>
  </si>
  <si>
    <t>Ruang terbuka publik apa pun</t>
  </si>
  <si>
    <t>Ruang terbuka publik yang luas</t>
  </si>
  <si>
    <t>Halte angkutan umum</t>
  </si>
  <si>
    <t>Angkutan umum dengan layanan reguler</t>
  </si>
  <si>
    <t>Angkutan umum dengan layanan reguler (tidak dievaluasi)</t>
  </si>
  <si>
    <t>Kemampuan berjalan kaki di lingkungan sekitar dibandingkan dengan 25 kota secara internasional</t>
  </si>
  <si>
    <t>Rendah</t>
  </si>
  <si>
    <t>Rata-rata</t>
  </si>
  <si>
    <t>Tinggi</t>
  </si>
  <si>
    <t>TIDAK</t>
  </si>
  <si>
    <t>Ya</t>
  </si>
  <si>
    <t>{percent} populasi di {city_name} tinggal di lingkungan yang memenuhi ambang batas kepadatan penduduk dengan kemungkinan 80% untuk menggunakan transportasi jalan kaki ({n} orang {per_unit})</t>
  </si>
  <si>
    <t>{percent} populasi di {city_name} tinggal di lingkungan yang memenuhi ambang batas kepadatan persimpangan jalan dengan kemungkinan 80% untuk menggunakan transportasi jalan kaki ({n} persimpangan {per_unit})</t>
  </si>
  <si>
    <t>{percent} populasi di {city_name} tinggal di lingkungan dengan skor kemampuan berjalan kaki di bawah median 25 kota secara internasional (Kotak 1)</t>
  </si>
  <si>
    <t>Kebijakan diidentifikasi</t>
  </si>
  <si>
    <t>% populasi dengan akses dalam jarak 500 m ke:</t>
  </si>
  <si>
    <t>Kepadatan penduduk di lingkungan sekitar (per km²)</t>
  </si>
  <si>
    <t>Kepadatan persimpangan lingkungan (per km²)</t>
  </si>
  <si>
    <t>Kisaran median dan interkuartil untuk 25 kota secara internasional (Kotak 1)</t>
  </si>
  <si>
    <t>Peta sebaran spasial yang ditampilkan dalam laporan ini menampilkan hasil wilayah dengan perkiraan populasi menurut {config[population][name]}.</t>
  </si>
  <si>
    <t>Harap berikan foto 'gambar pahlawan' beresolusi tinggi yang menunjukkan jalan kota atau ruang publik yang ramah dan dapat dilalui untuk berjalan kaki di kota ini, idealnya dalam format .jpg dengan dimensi dalam rasio 21:10 (misalnya 2100px kali 1000px)</t>
  </si>
  <si>
    <t>Harap berikan foto 'gambar pahlawan' beresolusi tinggi yang menunjukkan jalan kota atau ruang publik yang nyaman dan dapat dilalui untuk berjalan kaki di kota ini, idealnya dalam format .jpg dengan dimensi dalam rasio 1:1 (misalnya 1000px kali 1000px)</t>
  </si>
  <si>
    <t>Laporan ini menguraikan kinerja {city_name} pada sejumlah indikator spasial dan kebijakan kota yang sehat dan berkelanjutan. Sebagai bagian dari Tantangan 1000 Kota, kami mengkaji distribusi spasial fitur desain perkotaan dan transportasi serta keberadaan dan kualitas kebijakan perencanaan kota yang mendukung kesehatan dan keberlanjutan. Temuan ini dapat memberikan masukan bagi perubahan yang diperlukan terhadap kebijakan kota setempat. Peta tersebut menunjukkan distribusi fitur desain perkotaan dan transportasi di seluruh {city_name} dan mengidentifikasi area yang dapat memperoleh manfaat paling besar dari intervensi untuk menciptakan lingkungan yang sehat dan berkelanjutan.</t>
  </si>
  <si>
    <t>Laporan ini menguraikan kinerja {city_name} pada sejumlah indikator pilihan kota yang sehat dan berkelanjutan. Sebagai bagian dari Tantangan 1000 Kota, kami mengkaji keberadaan dan kualitas kebijakan perencanaan kota yang mendukung kesehatan dan keberlanjutan. Temuan ini dapat memberikan masukan bagi perubahan yang diperlukan terhadap kebijakan kota setempat.</t>
  </si>
  <si>
    <t>Laporan ini menguraikan kinerja {city_name} pada sejumlah indikator spasial dan kebijakan kota yang sehat dan berkelanjutan. Sebagai bagian dari Tantangan 1000 Kota, kami mengkaji distribusi spasial fitur desain perkotaan dan transportasi yang mendukung kesehatan dan keberlanjutan. Peta tersebut menunjukkan distribusi fitur desain perkotaan dan transportasi di seluruh {city_name} dan mengidentifikasi area yang dapat memperoleh manfaat paling besar dari intervensi untuk menciptakan lingkungan yang sehat dan berkelanjutan.</t>
  </si>
  <si>
    <t>Persentase penduduk yang memiliki akses terhadap fasilitas dalam jarak 500 meter (m)</t>
  </si>
  <si>
    <t>Walkability dan akses tujuan</t>
  </si>
  <si>
    <t>Kebijakan publik sangat penting untuk mendukung perancangan dan penciptaan kota dan lingkungan yang sehat dan berkelanjutan. Daftar Periksa Kebijakan 1000 Tantangan Kota digunakan untuk menilai keberadaan dan kualitas kebijakan yang selaras dengan bukti dan prinsip kota yang sehat dan berkelanjutan.</t>
  </si>
  <si>
    <t>Skor kehadiran kebijakan</t>
  </si>
  <si>
    <t>Adanya kebijakan perkotaan dan transportasi yang mendukung kesehatan dan keberlanjutan</t>
  </si>
  <si>
    <t>Skor kualitas kebijakan</t>
  </si>
  <si>
    <t>Penilaian kualitas kebijakan untuk kebijakan yang terukur dan selaras dengan bukti mengenai kota yang sehat</t>
  </si>
  <si>
    <t>Persyaratan perencanaan kota</t>
  </si>
  <si>
    <t>Lingkungan yang dapat dilalui dengan berjalan kaki memberikan peluang untuk gaya hidup aktif, sehat, dan berkelanjutan melalui kepadatan penduduk yang cukup namun tidak berlebihan untuk mendukung penyediaan fasilitas lokal yang memadai, termasuk layanan transportasi umum. Daerah-daerah tersebut juga memiliki penggunaan lahan yang beragam dan jalan-jalan yang terhubung dengan baik, untuk memastikan akses yang dekat dan nyaman ke berbagai tujuan. Infrastruktur pejalan kaki yang berkualitas tinggi dan pengurangan lalu lintas melalui pengelolaan permintaan penggunaan mobil juga dapat mendorong berjalan kaki untuk transportasi.</t>
  </si>
  <si>
    <t>Ketimpangan walkability</t>
  </si>
  <si>
    <t>Kotak 1: Studi Lancet Global Health Series terhadap 25 kota secara internasional</t>
  </si>
  <si>
    <t>Tantangan 1000 Kota memperluas metode untuk menilai kesehatan dan keberlanjutan kota yang diuraikan dalam Seri Kesehatan Global Lancet 2022 mengenai desain perkotaan, transportasi, dan kesehatan. Indikator kebijakan dan spasial dihitung, dianalisis, dan dilaporkan dalam berbagai bahasa untuk 25 kota berbeda di 19 negara dan 6 benua. Kota-kota ini memberikan referensi yang berguna untuk perbandingan, namun bukan merupakan sampel yang mewakili semua kota secara internasional. Untuk rincian lebih lanjut, silakan lihat Seri Kesehatan Global Lancet 2022 tentang Desain Perkotaan, Transportasi, dan Kesehatan (https://www.thelancet.com/series/urban-design-2022).</t>
  </si>
  <si>
    <t>Ambang batas desain perkotaan untuk mendorong berjalan kaki</t>
  </si>
  <si>
    <t>Seri Kesehatan Global Lancet tahun 2022 menemukan bahwa untuk mencapai setidaknya 80% kemungkinan melakukan aktivitas berjalan kaki untuk transportasi, rata-rata lingkungan perkotaan memerlukan kepadatan penduduk setidaknya 5.700 orang km² dan konektivitas jalan setidaknya 100 persimpangan per km², kira-kira dan tergantung pada konteksnya. Bukti awal menunjukkan bahwa kepadatan persimpangan jalan di atas 250 per km² dan lingkungan yang sangat padat (&gt; 15.000 orang per km²) mungkin mengurangi manfaat aktivitas fisik. Ini adalah topik penting untuk penelitian masa depan.</t>
  </si>
  <si>
    <t>Kemungkinan melakukan perjalanan apa pun untuk transportasi</t>
  </si>
  <si>
    <t>5.700 orang per km²</t>
  </si>
  <si>
    <t>ambang batas sasaran</t>
  </si>
  <si>
    <t>Selaras dengan bukti kota sehat</t>
  </si>
  <si>
    <t>Sasaran yang terukur</t>
  </si>
  <si>
    <t>Bukti- ambang batas yang diinformasikan</t>
  </si>
  <si>
    <t>Kunci: Ya ✔ Tidak ✘ Campuran ✔/✘ Tidak berlaku -</t>
  </si>
  <si>
    <t>Kebijakan perencanaan kota terpadu untuk kesehatan dan keberlanjutan</t>
  </si>
  <si>
    <t>Banyak sektor yang terlibat dalam menciptakan kota yang sehat dan berkelanjutan, termasuk tata guna lahan, transportasi, perumahan, taman, pembangunan ekonomi, dan infrastruktur. Perencanaan terpadu diperlukan untuk memastikan keselarasan kebijakan lintas sektor. Pertimbangan kesehatan perlu dimasukkan dalam kebijakan transportasi dan perkotaan, dan investasi pada transportasi aktif dan umum harus diprioritaskan.</t>
  </si>
  <si>
    <t>Kebijakan transportasi dengan tindakan yang berfokus pada kesehatan</t>
  </si>
  <si>
    <t>Kebijakan perkotaan dengan tindakan yang berfokus pada kesehatan</t>
  </si>
  <si>
    <t>Persyaratan Penilaian Dampak Kesehatan dalam kebijakan perkotaan/transportasi</t>
  </si>
  <si>
    <t>Kebijakan perkotaan/transportasi secara eksplisit bertujuan untuk perencanaan kota yang terpadu</t>
  </si>
  <si>
    <t>Informasi yang tersedia untuk umum mengenai pengeluaran pemerintah untuk berbagai moda transportasi</t>
  </si>
  <si>
    <t>Kebijakan walkability dan akses destinasi</t>
  </si>
  <si>
    <t>Persyaratan konektivitas jalan</t>
  </si>
  <si>
    <t>Pembatasan parkir untuk mencegah penggunaan mobil</t>
  </si>
  <si>
    <t>Persyaratan keselamatan lalu lintas</t>
  </si>
  <si>
    <t>Penyediaan infrastruktur pejalan kaki</t>
  </si>
  <si>
    <t>Penyediaan infrastruktur bersepeda</t>
  </si>
  <si>
    <t>Target partisipasi jalan kaki</t>
  </si>
  <si>
    <t>Target partisipasi bersepeda</t>
  </si>
  <si>
    <t>Persyaratan kepadatan perumahan</t>
  </si>
  <si>
    <t>Batasan pembangunan perumahan greenfield</t>
  </si>
  <si>
    <t>Campuran tipe/ukuran perumahan</t>
  </si>
  <si>
    <t>Campuran destinasi lokal untuk kehidupan sehari-hari</t>
  </si>
  <si>
    <t>Jarak dekat ke destinasi kehidupan sehari-hari</t>
  </si>
  <si>
    <t>Persyaratan distribusi lapangan kerja</t>
  </si>
  <si>
    <t>Rasio pekerjaan terhadap perumahan</t>
  </si>
  <si>
    <t>Lingkungan makanan yang sehat</t>
  </si>
  <si>
    <t>Pencegahan kejahatan melalui desain lingkungan</t>
  </si>
  <si>
    <t>Kebijakan kota yang berketahanan iklim</t>
  </si>
  <si>
    <t>Kualitas udara perkotaan, dan solusi berbasis alam</t>
  </si>
  <si>
    <t>Kebijakan kualitas udara perkotaan dan solusi berbasis alam</t>
  </si>
  <si>
    <t>Kebijakan transportasi untuk membatasi polusi udara</t>
  </si>
  <si>
    <t>Kebijakan penggunaan lahan untuk mengurangi paparan polusi udara</t>
  </si>
  <si>
    <t>Persyaratan kanopi pohon dan penghijauan perkotaan</t>
  </si>
  <si>
    <t>Perlindungan &amp; promosi keanekaragaman hayati perkotaan</t>
  </si>
  <si>
    <t>Pengurangan risiko bencana iklim</t>
  </si>
  <si>
    <t>Dalam menghadapi perubahan iklim, lingkungan binaan perlu dirancang untuk mengurangi dampak kesehatan dari kejadian cuaca ekstrem yang semakin sering terjadi dan parah, seperti gelombang panas, banjir, kebakaran hutan/kebakaran hutan, dan badai ekstrem.</t>
  </si>
  <si>
    <t>Strategi adaptasi dan pengurangan risiko bencana</t>
  </si>
  <si>
    <t>Kebijakan transportasi umum</t>
  </si>
  <si>
    <t>Persyaratan akses angkutan umum terhadap pekerjaan dan layanan</t>
  </si>
  <si>
    <t>Persyaratan minimum untuk akses transportasi umum</t>
  </si>
  <si>
    <t>Target penggunaan angkutan umum</t>
  </si>
  <si>
    <t>Kebijakan ruang terbuka publik</t>
  </si>
  <si>
    <t>Persyaratan minimal akses ruang terbuka publik</t>
  </si>
  <si>
    <t>Akses transportasi umum</t>
  </si>
  <si>
    <t>Akses ruang terbuka publik</t>
  </si>
  <si>
    <t>Akses yang mudah terhadap transportasi umum merupakan faktor penentu utama sistem transportasi yang sehat dan berkelanjutan. Transportasi umum di dekat perumahan dan lapangan kerja meningkatkan jumlah moda perjalanan transportasi umum, sehingga mendorong berjalan kaki yang berhubungan dengan transportasi; menawarkan akses terhadap pekerjaan dan layanan regional; meningkatkan kesehatan, pembangunan ekonomi, dan inklusivitas sosial; dan mengurangi polusi dan emisi karbon. Frekuensi layanan juga mendorong penggunaan angkutan umum, selain kedekatannya dengan stasiun atau halte.</t>
  </si>
  <si>
    <t>Akses lokal terhadap ruang terbuka publik berkualitas tinggi mendorong aktivitas rekreasi fisik dan kesehatan mental. Ruang terbuka publik di dekatnya menciptakan lingkungan yang ramah dan menarik, membantu mendinginkan kota dan melindungi keanekaragaman hayati. Ketika kota semakin padat dan ruang terbuka pribadi semakin berkurang, penyediaan lebih banyak ruang terbuka publik sangatlah penting bagi kesehatan masyarakat. Memiliki ruang terbuka publik dalam jarak 400 m dari rumah dapat mendorong berjalan kaki. Akses ke taman yang lebih besar mungkin juga penting.</t>
  </si>
  <si>
    <t>Kebijakan penggunaan lahan dan transportasi memainkan peran penting dalam membatasi polusi udara, dengan banyak manfaat bagi kesehatan dan keberlanjutan. Solusi berbasis alam, termasuk penghijauan perkotaan dan perlindungan keanekaragaman hayati perkotaan, mempunyai manfaat kesehatan mental dengan meningkatkan kontak dengan alam. Ruang hijau dan tutupan vegetasi dapat mendinginkan kota dan membantu membangun ketahanan terhadap panas ekstrem.</t>
  </si>
  <si>
    <t>Contoh laporan saja. Salin dan edit contoh file .yml di folder konfigurasi/wilayah untuk menentukan wilayah studi Anda sendiri untuk analisis dan pelaporan. Setelah konfigurasi dan analisis, laporan kebijakan dan/atau indikator spasial dapat dihasilkan sesuai dengan arahan di</t>
  </si>
  <si>
    <t>Rincian lengkap data dan metode tersedia di</t>
  </si>
  <si>
    <t>Data populasi</t>
  </si>
  <si>
    <t>Batas kota</t>
  </si>
  <si>
    <t>Fitur perkotaan</t>
  </si>
  <si>
    <t>Skala warna</t>
  </si>
  <si>
    <t>Kutipan</t>
  </si>
  <si>
    <t>Ringkasan</t>
  </si>
  <si>
    <t>Setelah meninjau hasil untuk kota Anda, berikan ringkasan kontekstual dengan memodifikasi teks “ringkasan” untuk setiap bahasa yang dikonfigurasi dalam file konfigurasi wilayah.</t>
  </si>
  <si>
    <t>Karya ini dilisensikan di bawah Lisensi Internasional Creative Commons CC BY-NC Attribution-NonCommercial 4.0.</t>
  </si>
  <si>
    <t>Anggota tim kota: {author_names}</t>
  </si>
  <si>
    <t>Tambahkan nama penulis dengan mengedit pengaturan pelaporan konfigurasi wilayah menggunakan editor teks</t>
  </si>
  <si>
    <t>Desain dan pengeditan laporan: {editor_names}</t>
  </si>
  <si>
    <t>Terjemahan: {translation_names}</t>
  </si>
  <si>
    <t>Tinjauan kebijakan dilakukan oleh</t>
  </si>
  <si>
    <t>Indonesian</t>
  </si>
  <si>
    <t>Indicatori spaziali per città sane e sostenibili</t>
  </si>
  <si>
    <t>SOLO BOZZA</t>
  </si>
  <si>
    <t>I rischi ambientali che potrebbero avere un impatto sull'area urbana nel prossimo decennio includono: {policy_checklist_hazards}.</t>
  </si>
  <si>
    <t>Locale</t>
  </si>
  <si>
    <t>Regionale</t>
  </si>
  <si>
    <t>Nazionale</t>
  </si>
  <si>
    <t>Forti tempeste</t>
  </si>
  <si>
    <t>Inondazioni</t>
  </si>
  <si>
    <t>Freddo estremo</t>
  </si>
  <si>
    <t>Tifoni</t>
  </si>
  <si>
    <t>Uragani</t>
  </si>
  <si>
    <t>Cicloni</t>
  </si>
  <si>
    <t>Terremoti</t>
  </si>
  <si>
    <t>Regione di studio</t>
  </si>
  <si>
    <t>Legenda della mappa</t>
  </si>
  <si>
    <t>Confine amministrativo ({source})</t>
  </si>
  <si>
    <t>Confine urbano ({source})</t>
  </si>
  <si>
    <t>Confine della regione di studio ({source})</t>
  </si>
  <si>
    <t>Supermercato</t>
  </si>
  <si>
    <t>Minimarket</t>
  </si>
  <si>
    <t>Ampio spazio pubblico all'aperto</t>
  </si>
  <si>
    <t>Mezzi pubblici con servizio regolare</t>
  </si>
  <si>
    <t>Mezzi pubblici con servizio regolare (non valutati)</t>
  </si>
  <si>
    <t>Basso</t>
  </si>
  <si>
    <t>Il {percent} della popolazione di {city_name} vive entro 500 metri dai trasporti pubblici</t>
  </si>
  <si>
    <t>Politiche identificate</t>
  </si>
  <si>
    <t>% della popolazione con accesso entro 500 m a:</t>
  </si>
  <si>
    <t>Densità di popolazione del quartiere (per km²)</t>
  </si>
  <si>
    <t>Densità di intersezioni del quartiere (per km²)</t>
  </si>
  <si>
    <t>Percentuale di popolazione con accesso ai servizi entro 500 metri (m)</t>
  </si>
  <si>
    <t>5.700 abitanti per km²</t>
  </si>
  <si>
    <t>soglia obiettivo</t>
  </si>
  <si>
    <t>Politica identificata</t>
  </si>
  <si>
    <t>Obiettivo misurabile</t>
  </si>
  <si>
    <t>Legenda: Sì ✔ No ✘ Misto ✔/✘ Non applicabile -</t>
  </si>
  <si>
    <t>Politiche urbanistiche integrate per la salute e la sostenibilità</t>
  </si>
  <si>
    <t>Molti settori sono coinvolti nella creazione di città sane e sostenibili, tra cui l’uso del territorio, i trasporti, l’edilizia abitativa, i parchi, lo sviluppo economico e le infrastrutture. È necessaria una pianificazione integrata per garantire l’allineamento delle politiche tra i settori. Le considerazioni sulla salute devono essere integrate nelle politiche urbane e dei trasporti, e gli investimenti nei trasporti attivi e pubblici dovrebbero avere la priorità.</t>
  </si>
  <si>
    <t>Politica dei trasporti con azioni incentrate sulla salute</t>
  </si>
  <si>
    <t>Requisiti di connettività stradale</t>
  </si>
  <si>
    <t>Restrizioni al parcheggio per scoraggiare l'uso dell'auto</t>
  </si>
  <si>
    <t>Requisiti di sicurezza stradale</t>
  </si>
  <si>
    <t>Fornitura di infrastrutture pedonali</t>
  </si>
  <si>
    <t>Limiti allo sviluppo edilizio greenfield</t>
  </si>
  <si>
    <t>Requisiti di distribuzione dell'occupazione</t>
  </si>
  <si>
    <t>La prevenzione della criminalità attraverso la progettazione ambientale</t>
  </si>
  <si>
    <t>Qualità dell’aria urbana e soluzioni basate sulla natura</t>
  </si>
  <si>
    <t>Politiche relative alla qualità dell’aria urbana e alle soluzioni basate sulla natura</t>
  </si>
  <si>
    <t>Tutela e promozione della biodiversità urbana</t>
  </si>
  <si>
    <t>Riduzione del rischio di disastri climatici</t>
  </si>
  <si>
    <t>Strategie di adattamento e di riduzione del rischio di catastrofi</t>
  </si>
  <si>
    <t>La politica dei trasporti pubblici</t>
  </si>
  <si>
    <t>Requisiti minimi per l'accesso ai trasporti pubblici</t>
  </si>
  <si>
    <t>Requisiti minimi per l'accesso agli spazi pubblici aperti</t>
  </si>
  <si>
    <t>Accesso ai trasporti pubblici</t>
  </si>
  <si>
    <t>Accesso allo spazio pubblico aperto</t>
  </si>
  <si>
    <t>Dati sulla popolazione</t>
  </si>
  <si>
    <t>Confini urbani</t>
  </si>
  <si>
    <t>Caratteristiche urbane</t>
  </si>
  <si>
    <t>Scala di colori</t>
  </si>
  <si>
    <t>Citazione</t>
  </si>
  <si>
    <t>Riepilogo</t>
  </si>
  <si>
    <t>Aggiungi i nomi degli autori modificando le impostazioni di reporting della configurazione della regione utilizzando un editor di testo</t>
  </si>
  <si>
    <t>Progettazione e modifica del report: {editor_names}</t>
  </si>
  <si>
    <t>Traduzione: {translation_names}</t>
  </si>
  <si>
    <t>Italian</t>
  </si>
  <si>
    <t>1000 Cities Challenge レポート</t>
  </si>
  <si>
    <t>健康で持続可能な都市に向けた政策指標</t>
  </si>
  <si>
    <t>健康で持続可能な都市のための政策と空間指標</t>
  </si>
  <si>
    <t>健康で持続可能な都市のための空間指標</t>
  </si>
  <si>
    <t>ドラフトのみ</t>
  </si>
  <si>
    <t>{city_name} コンテキスト</t>
  </si>
  <si>
    <t>政府のレベル</t>
  </si>
  <si>
    <t>人口動態と健康の公平性</t>
  </si>
  <si>
    <t>環境災害の背景</t>
  </si>
  <si>
    <t>追加のコンテキスト</t>
  </si>
  <si>
    <t>メトロポリタン</t>
  </si>
  <si>
    <t>州</t>
  </si>
  <si>
    <t>激しい嵐</t>
  </si>
  <si>
    <t>森林火災/山火事</t>
  </si>
  <si>
    <t>熱波</t>
  </si>
  <si>
    <t>極寒</t>
  </si>
  <si>
    <t>台風</t>
  </si>
  <si>
    <t>ハリケーン</t>
  </si>
  <si>
    <t>調査地域</t>
  </si>
  <si>
    <t>地図の凡例</t>
  </si>
  <si>
    <t>調査領域の境界 ({source})</t>
  </si>
  <si>
    <t>コンビニ</t>
  </si>
  <si>
    <t>定期運行の公共交通機関</t>
  </si>
  <si>
    <t>定期運行の公共交通機関 (未評価)</t>
  </si>
  <si>
    <t>低い</t>
  </si>
  <si>
    <t>平均</t>
  </si>
  <si>
    <t>高い</t>
  </si>
  <si>
    <t>いいえ</t>
  </si>
  <si>
    <t>はい</t>
  </si>
  <si>
    <t>1km²あたり5,700人</t>
  </si>
  <si>
    <t>目標閾値</t>
  </si>
  <si>
    <t>健康と持続可能性のための総合的な都市計画政策</t>
  </si>
  <si>
    <t>健康を重視した交通政策</t>
  </si>
  <si>
    <t>健康を重視した都市政策</t>
  </si>
  <si>
    <t>歩行者インフラの整備</t>
  </si>
  <si>
    <t>健康的な食環境</t>
  </si>
  <si>
    <t>気候変動に強い都市政策</t>
  </si>
  <si>
    <t>都市の大気質と自然ベースのソリューション</t>
  </si>
  <si>
    <t>大気汚染を制限するための交通政策</t>
  </si>
  <si>
    <t>大気汚染への曝露を軽減するための土地利用政策</t>
  </si>
  <si>
    <t>人口データ</t>
  </si>
  <si>
    <t>都市境界線</t>
  </si>
  <si>
    <t>都市の特徴</t>
  </si>
  <si>
    <t>カラースケール</t>
  </si>
  <si>
    <t>引用</t>
  </si>
  <si>
    <t>レポートのデザインと編集: {editor_names}</t>
  </si>
  <si>
    <t>Japanese</t>
  </si>
  <si>
    <t>1000개 도시 챌린지 보고서</t>
  </si>
  <si>
    <t>건강하고 지속가능한 도시를 위한 정책 지표</t>
  </si>
  <si>
    <t>건강하고 지속가능한 도시를 위한 정책 및 공간 지표</t>
  </si>
  <si>
    <t>건강하고 지속가능한 도시를 위한 공간 지표</t>
  </si>
  <si>
    <t>인구통계 및 건강 형평성</t>
  </si>
  <si>
    <t>환경 재해 상황</t>
  </si>
  <si>
    <t>{city_name}에 대해 다음 수준의 정부 정책이 분석되었습니다: {policy_checklist_levels}.</t>
  </si>
  <si>
    <t>향후 10년 동안 도시 지역에 영향을 미칠 수 있는 환경 위험은 다음과 같습니다. {policy_checklist_hazards}.</t>
  </si>
  <si>
    <t>지역</t>
  </si>
  <si>
    <t>심한 폭풍</t>
  </si>
  <si>
    <t>홍수</t>
  </si>
  <si>
    <t>태풍</t>
  </si>
  <si>
    <t>허리케인</t>
  </si>
  <si>
    <t>사이클론</t>
  </si>
  <si>
    <t>지진</t>
  </si>
  <si>
    <t>연구 지역</t>
  </si>
  <si>
    <t>지도 범례</t>
  </si>
  <si>
    <t>행정 경계({source})</t>
  </si>
  <si>
    <t>도시 경계({source})</t>
  </si>
  <si>
    <t>연구 지역 경계({source})</t>
  </si>
  <si>
    <t>행정경계와 도시경계의 교차점</t>
  </si>
  <si>
    <t>킬로미터</t>
  </si>
  <si>
    <t>km²당</t>
  </si>
  <si>
    <t>편의점</t>
  </si>
  <si>
    <t>대중교통 정류장</t>
  </si>
  <si>
    <t>평균</t>
  </si>
  <si>
    <t>아니요</t>
  </si>
  <si>
    <t>예</t>
  </si>
  <si>
    <t>확인된 정책</t>
  </si>
  <si>
    <t>500m 이내에 접근 가능한 인구 비율:</t>
  </si>
  <si>
    <t>km²당 5,700명</t>
  </si>
  <si>
    <t>측정 가능한 목표</t>
  </si>
  <si>
    <t>건강에 초점을 맞춘 교통 정책</t>
  </si>
  <si>
    <t>주택 유형/크기의 혼합</t>
  </si>
  <si>
    <t>일자리와 주택의 비율</t>
  </si>
  <si>
    <t>건강한 식품 환경</t>
  </si>
  <si>
    <t>환경디자인을 통한 범죄예방</t>
  </si>
  <si>
    <t>기후 회복력 있는 도시 정책</t>
  </si>
  <si>
    <t>대기 오염을 제한하는 교통 정책</t>
  </si>
  <si>
    <t>나무 캐노피 및 도시 녹화 요구 사항</t>
  </si>
  <si>
    <t>적응 및 재해 위험 감소 전략</t>
  </si>
  <si>
    <t>인구 데이터</t>
  </si>
  <si>
    <t>도시 경계</t>
  </si>
  <si>
    <t>컬러 스케일</t>
  </si>
  <si>
    <t>요약</t>
  </si>
  <si>
    <t>보고서 디자인 및 편집: {editor_names}</t>
  </si>
  <si>
    <t>번역: {translation_names}</t>
  </si>
  <si>
    <t>1000 शहर चुनौती रिपोर्ट</t>
  </si>
  <si>
    <t>स्वस्थ र दिगो शहरहरूको लागि नीति सूचकहरू</t>
  </si>
  <si>
    <t>स्वस्थ र दिगो सहरहरूको लागि नीति र स्थानिय सूचकहरू</t>
  </si>
  <si>
    <t>स्वस्थ र दिगो शहरहरूको लागि स्थानिय सूचकहरू</t>
  </si>
  <si>
    <t>प्रारम्भिक निष्कर्षहरू सार्वजनिक विमोचनका लागि अभिप्रेरित छैनन् जबसम्म परिणामहरू र व्याख्याहरू मान्य र स्वीकृत हुँदैनन्।</t>
  </si>
  <si>
    <t>नीति चेकलिस्ट डेटा लोड गर्न सकिएन र छोडिएको छ। https://healthysustainablecities.github.io/software/#Policy-checklist हेर्नुहोस्</t>
  </si>
  <si>
    <t>ड्राफ्ट मात्र</t>
  </si>
  <si>
    <t>ग्लोबल स्वस्थ र दिगो शहर सूचक सहयोग</t>
  </si>
  <si>
    <t>{city_name} सन्दर्भ</t>
  </si>
  <si>
    <t>सरकारको स्तर</t>
  </si>
  <si>
    <t>जनसांख्यिकी र स्वास्थ्य समानता</t>
  </si>
  <si>
    <t>पर्यावरणीय प्रकोप सन्दर्भ</t>
  </si>
  <si>
    <t>अतिरिक्त सन्दर्भ</t>
  </si>
  <si>
    <t>तपाईंको अध्ययन क्षेत्रको लागि पृष्ठभूमि सन्दर्भ प्रदान गर्न क्षेत्र कन्फिगरेसन फाइल सम्पादन गर्नुहोस्। कृपया सान्दर्भिक रूपमा स्थान, इतिहास र स्थलाकृति संक्षिप्त रूपमा संक्षेप गर्नुहोस्।</t>
  </si>
  <si>
    <t>{city_name} का लागि सरकारी नीतिका निम्न स्तरहरू विश्लेषण गरियो: {policy_checklist_levels}।</t>
  </si>
  <si>
    <t>आगामी दशकमा सहरी क्षेत्रलाई असर गर्न सक्ने वातावरणीय खतराहरू समावेश छन्: {policy_checklist_hazards}।</t>
  </si>
  <si>
    <t>यस सहरको सहरी स्वास्थ्य असमानता र भूगोलसँग सम्बन्धित कुनै पनि अन्य विचारहरू, वा निष्कर्षहरूको व्याख्यालाई प्रभाव पार्न सक्ने डेटा विचारहरूको विवरण दिनुहोस्।</t>
  </si>
  <si>
    <t>स्थानिय</t>
  </si>
  <si>
    <t>राष्ट्रिय</t>
  </si>
  <si>
    <t>चर्को आँधी</t>
  </si>
  <si>
    <t>बाढी</t>
  </si>
  <si>
    <t>बुशफायर/जङ्गलको आगो</t>
  </si>
  <si>
    <t>गर्मी लहरहरू</t>
  </si>
  <si>
    <t>अत्यधिक चिसो</t>
  </si>
  <si>
    <t>टाइफुन्स</t>
  </si>
  <si>
    <t>आँधी</t>
  </si>
  <si>
    <t>भूकम्प</t>
  </si>
  <si>
    <t>यस प्रतिवेदनमा प्रस्तुत गरिएको {city_name} को जनसंख्याको लागि स्थानिय सूचकहरू गणना गर्न प्रयोग गरिएको अध्ययन क्षेत्रलाई समानान्तर रेखा छायांकन प्रयोग गरी तलको नक्सामा हाइलाइट गरिएको छ।</t>
  </si>
  <si>
    <t>नक्सा पौराणिक कथा</t>
  </si>
  <si>
    <t>प्रशासनिक सीमा र शहरी सीमा को प्रतिच्छेदन</t>
  </si>
  <si>
    <t>खाद्य बजार</t>
  </si>
  <si>
    <t>कुनै पनि सार्वजनिक खुला ठाउँ</t>
  </si>
  <si>
    <t>ठूलो सार्वजनिक खुला ठाउँ</t>
  </si>
  <si>
    <t>सार्वजनिक यातायात बन्द</t>
  </si>
  <si>
    <t>नियमित सेवा सहित सार्वजनिक यातायात</t>
  </si>
  <si>
    <t>नियमित सेवा सहितको सार्वजनिक यातायात (मूल्याङ्कन नगरिएको)</t>
  </si>
  <si>
    <t>अन्तर्राष्ट्रिय रूपमा 25 शहरहरू सापेक्ष छिमेकी हिड्ने क्षमता</t>
  </si>
  <si>
    <t>छैन</t>
  </si>
  <si>
    <t>हो</t>
  </si>
  <si>
    <t>नीतिहरू पहिचान गरियो</t>
  </si>
  <si>
    <t>500m भित्र पहुँच भएको जनसंख्याको %:</t>
  </si>
  <si>
    <t>छिमेकी जनसंख्या घनत्व (प्रति किमी²)</t>
  </si>
  <si>
    <t>छिमेकी प्रतिच्छेदन घनत्व (प्रति किमी²)</t>
  </si>
  <si>
    <t>अन्तर्राष्ट्रिय रूपमा 25 शहरहरूको लागि मध्य र अन्तर-चतुर्थक दायरा (बक्स 1)</t>
  </si>
  <si>
    <t>यस रिपोर्टमा चित्रित स्थानिय वितरण नक्साहरूले {config[population][name]} अनुसार जनसंख्या अनुमान भएका क्षेत्रहरूको लागि परिणामहरू देखाउँछन्।</t>
  </si>
  <si>
    <t>कृपया 21:10 को अनुपातमा .jpg ढाँचामा (उदाहरणका लागि 2100px x 1000px) को अनुपातमा .jpg ढाँचामा, यो सहरको लागि मनमोहक, हिड्न मिल्ने सहरको सडक वा सार्वजनिक ठाउँ देखाउने उच्च रिजोल्युसनको 'नायक छवि' फोटो प्रदान गर्नुहोस्।</t>
  </si>
  <si>
    <t>कृपया 1:1 को अनुपातमा .jpg ढाँचामा (जस्तै 1000px x 1000px) को अनुपातमा .jpg ढाँचामा, यो सहरको लागि मनमोहक, हिड्न मिल्ने सहरको सडक वा सार्वजनिक ठाउँ देखाउने उच्च रिजोल्युसनको 'नायक छवि' फोटो प्रदान गर्नुहोस्।</t>
  </si>
  <si>
    <t>यस प्रतिवेदनले स्वस्थ र दिगो सहरहरूको स्थानीय र नीति सूचकहरूको चयनमा {city_name} ले कसरी प्रदर्शन गर्छ भनी उल्लेख गर्छ। 1000 सिटिज च्यालेन्जको एक भागको रूपमा, हामीले शहरी डिजाइन र यातायात सुविधाहरूको स्थानिय वितरण र स्वास्थ्य र दिगोपनलाई प्रवर्द्धन गर्ने सहर योजना नीतिहरूको उपस्थिति र गुणस्तरको जाँच गर्‍यौं। खोजहरूले स्थानीय सहर नीतिहरूमा आवश्यक परिवर्तनहरूलाई सूचित गर्न सक्छ।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</si>
  <si>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यो प्रतिवेदनले स्वस्थ र दिगो सहरहरूका सूचकहरूको चयनमा {city_name} ले कसरी प्रदर्शन गर्छ भनी उल्लेख गर्छ। 1000 Cities Challenge को एक भागको रूपमा, हामीले स्वास्थ्य र दिगोपनलाई बढावा दिने सहर योजना नीतिहरूको उपस्थिति र गुणस्तर जाँच्यौं। खोजहरूले स्थानीय सहर नीतिहरूमा आवश्यक परिवर्तनहरूलाई सूचित गर्न सक्छ।</t>
  </si>
  <si>
    <t>यस प्रतिवेदनले स्वस्थ र दिगो सहरहरूको स्थानीय र नीति सूचकहरूको चयनमा {city_name} ले कसरी प्रदर्शन गर्छ भनी उल्लेख गर्छ। 1000 Cities Challenge को भागको रूपमा, हामीले स्वास्थ्य र दिगोपनलाई बढावा दिने सहरी डिजाइन र यातायात सुविधाहरूको स्थानिय वितरणको जाँच गर्यौं। नक्साले {city_name} मा सहरी डिजाइन र यातायात सुविधाहरूको वितरण देखाउँदछ र स्वस्थ र दिगो वातावरण सिर्जना गर्न हस्तक्षेपबाट सबैभन्दा बढी फाइदा लिन सक्ने क्षेत्रहरू पहिचान गर्दछ।</t>
  </si>
  <si>
    <t>500 मिटर (m) भित्र सुविधाहरूमा पहुँच भएको जनसंख्याको प्रतिशत</t>
  </si>
  <si>
    <t>हिड्ने क्षमता र गन्तव्य पहुँच</t>
  </si>
  <si>
    <t>स्वस्थ र दिगो सहर र छिमेकीहरूको डिजाइन र सृजनलाई समर्थन गर्न सार्वजनिक नीतिहरू आवश्यक छन्। स्वस्थ र दिगो सहरहरूका लागि प्रमाण र सिद्धान्तहरूसँग पङ्क्तिबद्ध नीतिहरूको उपस्थिति र गुणस्तर मूल्याङ्कन गर्न 1000 शहरहरूको चुनौती नीति चेकलिस्ट प्रयोग गरिएको थियो।</t>
  </si>
  <si>
    <t>स्वास्थ्य र दिगोपनलाई समर्थन गर्ने सहरी र यातायात नीतिहरूको उपस्थिति</t>
  </si>
  <si>
    <t>नीति गुणस्तर स्कोर</t>
  </si>
  <si>
    <t>मापनयोग्य नीतिहरूको लागि नीति गुणस्तर मूल्याङ्कन स्वस्थ सहरहरूमा प्रमाणसँग पङ्क्तिबद्ध</t>
  </si>
  <si>
    <t>शहर योजना आवश्यकताहरू</t>
  </si>
  <si>
    <t>हिड्न योग्य छिमेकहरूले सार्वजनिक यातायात सेवाहरू सहित स्थानीय सुविधाहरूको पर्याप्त प्रावधानलाई समर्थन गर्न पर्याप्त तर अत्यधिक जनघनत्व नभएर सक्रिय, स्वस्थ र दिगो जीवनशैलीको लागि अवसरहरू प्रदान गर्दछ। गन्तव्यहरूमा निकट र सुविधाजनक पहुँच सुनिश्चित गर्न तिनीहरूसँग मिश्रित भूमि प्रयोग र राम्रोसँग जडान भएका सडकहरू पनि छन्। उच्च-गुणस्तरको पैदल यात्री पूर्वाधार र कार प्रयोगको लागि माग व्यवस्थापन गरेर ट्राफिक कम गर्नले पनि यातायातको लागि हिड्न प्रोत्साहित गर्न सक्छ।</t>
  </si>
  <si>
    <t>हिड्ने असमानता</t>
  </si>
  <si>
    <t>बक्स 1: अन्तर्राष्ट्रिय रूपमा 25 शहरहरूको ल्यान्सेट ग्लोबल हेल्थ सीरीज अध्ययन</t>
  </si>
  <si>
    <t>1000 Cities Challenge ले 2022 Lancet Global Health शृंखलामा शहरी डिजाइन, यातायात र स्वास्थ्यमा उल्लिखित शहरहरूको स्वास्थ्य र दिगोपनको मूल्याङ्कन गर्ने विधिहरू विस्तार गर्दछ। नीति र स्थानिय सूचकहरू १९ देश र ६ महाद्वीपमा रहेका २५ विविध सहरहरूको लागि धेरै भाषाहरूमा गणना, विश्लेषण र रिपोर्ट गरियो। यी शहरहरूले तुलनाको लागि उपयोगी सन्दर्भ प्रदान गर्दछ, तर अन्तर्राष्ट्रिय रूपमा सबै शहरहरूको प्रतिनिधि नमूना होइन। थप विवरणहरूको लागि, कृपया 2022 शहरी डिजाइन, यातायात, र स्वास्थ्य (https://www.thelancet.com/series/urban-design-2022) मा ल्यान्सेट ग्लोबल हेल्थ शृंखला हेर्नुहोस्।</t>
  </si>
  <si>
    <t>हिड्ने प्रवर्द्धन गर्न शहरी डिजाइन थ्रेसहोल्डहरू</t>
  </si>
  <si>
    <t>2022 ल्यान्सेट ग्लोबल हेल्थ सिरिजले यातायातको लागि कुनै पनि हिड्नेमा संलग्न हुने कम्तिमा 80% सम्भाव्यता हासिल गर्न, एक औसत सहरी छिमेकमा कम्तिमा 5700 मानिसहरूको जनसंख्या घनत्व किलोमिटर र कम्तिमा 100 प्रति किलोमिटर चौराहेको सडक जडान आवश्यक पर्ने कुरा पत्ता लगाएको छ। र सन्दर्भमा निर्भर गर्दछ। प्रारम्भिक प्रमाणहरूले देखाएको छ कि सडक चौराहेको घनत्व 250 प्रति किमी² माथि र अति-घन छिमेकहरू (&gt; 15,000 व्यक्ति प्रति किमी²) शारीरिक गतिविधिको लागि कम लाभ हुन सक्छ। यो भविष्यको अनुसन्धानको लागि महत्त्वपूर्ण विषय हो।</t>
  </si>
  <si>
    <t>यातायातको लागि कुनै पनि पैदल यात्रामा संलग्न हुने सम्भावना</t>
  </si>
  <si>
    <t>प्रति किमी 5,700 मान्छे</t>
  </si>
  <si>
    <t>प्रति किमी 100 प्रतिच्छेदन</t>
  </si>
  <si>
    <t>लक्ष्य थ्रेसहोल्ड</t>
  </si>
  <si>
    <t>नीति पहिचान गरियो</t>
  </si>
  <si>
    <t>स्वस्थ शहर प्रमाण संग पङ्क्तिबद्ध</t>
  </si>
  <si>
    <t>मापनयोग्य लक्ष्य</t>
  </si>
  <si>
    <t>प्रमाण - सूचित थ्रेसहोल्ड</t>
  </si>
  <si>
    <t>कुञ्जी: हो ✔ होइन ✘ मिश्रित ✔/✘ लागू हुँदैन -</t>
  </si>
  <si>
    <t>स्वास्थ्य र दिगोपनको लागि एकीकृत शहर योजना नीतिहरू</t>
  </si>
  <si>
    <t>जमिनको प्रयोग, यातायात, आवास, पार्क, आर्थिक विकास, पूर्वाधारलगायत स्वस्थ र दिगो सहरहरू निर्माण गर्न धेरै क्षेत्रहरू संलग्न छन्। क्षेत्रहरूमा नीति पङ्क्तिबद्धता सुनिश्चित गर्न एकीकृत योजना आवश्यक छ। यातायात र शहरी नीतिहरूमा स्वास्थ्य विचारहरू सम्मिलित गर्न आवश्यक छ, र सक्रिय र सार्वजनिक यातायातमा लगानीलाई प्राथमिकता दिनुपर्छ।</t>
  </si>
  <si>
    <t>स्वास्थ्य केन्द्रित कार्यहरु संग यातायात नीति</t>
  </si>
  <si>
    <t>स्वास्थ्य केन्द्रित कार्यहरूको साथ शहरी नीति</t>
  </si>
  <si>
    <t>शहरी / यातायात नीतिमा स्वास्थ्य प्रभाव मूल्याङ्कन आवश्यकताहरू</t>
  </si>
  <si>
    <t>सहरी/ यातायात नीतिले स्पष्ट रूपमा एकीकृत सहर योजनाको उद्देश्य राख्छ</t>
  </si>
  <si>
    <t>विभिन्न यातायात मोडहरूको लागि सरकारी खर्चको बारेमा सार्वजनिक रूपमा उपलब्ध जानकारी</t>
  </si>
  <si>
    <t>हिड्ने क्षमता र गन्तव्य पहुँच नीतिहरू</t>
  </si>
  <si>
    <t>सडक जडान आवश्यकताहरू</t>
  </si>
  <si>
    <t>कार प्रयोगलाई निरुत्साहित गर्न पार्किङ प्रतिबन्धहरू</t>
  </si>
  <si>
    <t>ट्राफिक सुरक्षा आवश्यकताहरू</t>
  </si>
  <si>
    <t>पैदल यात्री पूर्वाधार प्रावधान</t>
  </si>
  <si>
    <t>साइकल पूर्वाधार प्रावधान</t>
  </si>
  <si>
    <t>पैदल सहभागिता लक्ष्यहरू</t>
  </si>
  <si>
    <t>साइकल सहभागिता लक्ष्य</t>
  </si>
  <si>
    <t>आवास घनत्व आवश्यकताहरु</t>
  </si>
  <si>
    <t>ग्रीनफिल्ड आवास विकासमा सीमाहरू</t>
  </si>
  <si>
    <t>आवास प्रकार/आकारको मिश्रण</t>
  </si>
  <si>
    <t>दैनिक जीवनको लागि स्थानीय गन्तव्यहरूको मिश्रण</t>
  </si>
  <si>
    <t>दैनिक जीवन गन्तव्यहरूको नजिकको दूरी</t>
  </si>
  <si>
    <t>रोजगारी वितरण आवश्यकताहरू</t>
  </si>
  <si>
    <t>रोजगारी र आवासको अनुपात</t>
  </si>
  <si>
    <t>स्वस्थ खाना वातावरण</t>
  </si>
  <si>
    <t>वातावरणीय डिजाइन मार्फत अपराध रोकथाम</t>
  </si>
  <si>
    <t>जलवायु लचिलो सहर नीतिहरू</t>
  </si>
  <si>
    <t>शहरी वायु गुणस्तर, र प्रकृति आधारित समाधान</t>
  </si>
  <si>
    <t>शहरी वायु गुणस्तर, र प्रकृति आधारित समाधान नीतिहरू</t>
  </si>
  <si>
    <t>वायु प्रदूषण सीमित गर्न यातायात नीतिहरू</t>
  </si>
  <si>
    <t>वायु प्रदूषण जोखिम कम गर्न भूमि प्रयोग नीतिहरू</t>
  </si>
  <si>
    <t>रूख छाता र शहरी हरियाली आवश्यकताहरू</t>
  </si>
  <si>
    <t>सहरी जैविक विविधता संरक्षण र प्रवर्द्धन</t>
  </si>
  <si>
    <t>जलवायु प्रकोप जोखिम न्यूनीकरण</t>
  </si>
  <si>
    <t>जलवायु परिवर्तनको अनुहारमा, बढ्दो बारम्बार र गम्भीर चरम मौसमी घटनाहरू, जस्तै तातो छाल, बाढी, बुशआगो/जङ्गलको आगो र चरम आँधीहरूका स्वास्थ्य प्रभावहरूलाई कम गर्न निर्मित वातावरणहरू डिजाइन गर्न आवश्यक छ।</t>
  </si>
  <si>
    <t>अनुकूलन र विपद् जोखिम न्यूनीकरण रणनीतिहरू</t>
  </si>
  <si>
    <t>सार्वजनिक यातायात नीति</t>
  </si>
  <si>
    <t>रोजगारी र सेवाहरूमा सार्वजनिक यातायात पहुँचका लागि आवश्यकताहरू</t>
  </si>
  <si>
    <t>सार्वजनिक यातायात पहुँचको लागि न्यूनतम आवश्यकताहरू</t>
  </si>
  <si>
    <t>सार्वजनिक यातायात प्रयोगको लागि लक्ष्य</t>
  </si>
  <si>
    <t>सार्वजनिक खुला ठाउँ नीति</t>
  </si>
  <si>
    <t>सार्वजनिक खुला स्थान पहुँचको लागि न्यूनतम आवश्यकताहरू</t>
  </si>
  <si>
    <t>सार्वजनिक यातायात पहुँच</t>
  </si>
  <si>
    <t>सार्वजनिक खुला स्थान पहुँच</t>
  </si>
  <si>
    <t>बारम्बार सार्वजनिक यातायातमा सहज पहुँच स्वस्थ र दिगो यातायात प्रणालीको प्रमुख निर्धारक हो। आवास र रोजगारी नजिकैको सार्वजनिक यातायातले सार्वजनिक यातायात यात्राहरूको मोड सेयर बढाउँछ, यसरी यातायात-सम्बन्धित हिड्नेलाई प्रोत्साहन दिन्छ; क्षेत्रीय रोजगार र सेवाहरूमा पहुँच प्रदान गर्दै; स्वास्थ्य, आर्थिक विकास र सामाजिक समावेशीकरणमा सुधार; र प्रदूषण र कार्बन उत्सर्जन कम गर्न। सेवाहरूको फ्रिक्वेन्सीले स्टेशनहरू वा स्टपहरूको निकटताको अतिरिक्त सार्वजनिक यातायातको प्रयोगलाई पनि प्रोत्साहन दिन्छ।</t>
  </si>
  <si>
    <t>उच्च गुणस्तरको सार्वजनिक खुला स्थानमा स्थानीय पहुँचले मनोरञ्जनात्मक शारीरिक गतिविधि र मानसिक स्वास्थ्यलाई बढावा दिन्छ। नजिकैको सार्वजनिक खुला ठाउँले मनमोहक, आकर्षक वातावरण सिर्जना गर्छ, सहरलाई चिसो बनाउन मद्दत गर्छ र जैवविविधताको सुरक्षा गर्छ। सहरहरूको घनत्व र निजी खुला ठाउँ घट्दै जाँदा, अधिक सार्वजनिक खुला ठाउँ उपलब्ध गराउनु जनसंख्याको स्वास्थ्यको लागि महत्त्वपूर्ण छ। घरको 400 मिटर भित्र सार्वजनिक खुला ठाउँ भएकोले हिड्न प्रोत्साहित गर्न सक्छ। ठूला पार्कहरूमा पहुँच पनि महत्त्वपूर्ण हुन सक्छ।</t>
  </si>
  <si>
    <t>स्वास्थ्य र दिगोपनका लागि धेरै फाइदाहरू सहित वायु प्रदूषण सीमित गर्न भूमि प्रयोग र यातायात नीतिहरूले महत्त्वपूर्ण भूमिका खेल्छन्। सहरी हरियाली र शहरी जैवविविधता संरक्षण सहित प्रकृतिमा आधारित समाधानहरूले प्रकृतिसँग सम्पर्क बढाएर मानसिक स्वास्थ्य लाभहरू प्रदान गर्दछ। हरियो ठाउँ र वनस्पतिको आवरणले शहरहरूलाई चिसो बनाउन र अत्यधिक गर्मीमा लचिलोपन निर्माण गर्न मद्दत गर्दछ।</t>
  </si>
  <si>
    <t>उदाहरण रिपोर्ट मात्र। विश्लेषण र रिपोर्टिङको लागि आफ्नो अध्ययन क्षेत्र परिभाषित गर्न कन्फिगरेसन/क्षेत्र फोल्डरमा उदाहरण .yml फाइल प्रतिलिपि गर्नुहोस् र सम्पादन गर्नुहोस्। निम्न कन्फिगरेसन र विश्लेषण, नीति र/वा स्थानिय सूचक रिपोर्टहरू निर्देशन अनुसार उत्पन्न गर्न सकिन्छ।</t>
  </si>
  <si>
    <t>डाटा र विधिहरूको पूर्ण विवरणहरू उपलब्ध छन्</t>
  </si>
  <si>
    <t>जनसंख्या डाटा</t>
  </si>
  <si>
    <t>शहरी सीमाहरू</t>
  </si>
  <si>
    <t>शहरी सुविधाहरू</t>
  </si>
  <si>
    <t>रङ स्केल</t>
  </si>
  <si>
    <t>तपाईंको सहरको नतिजाहरू समीक्षा गरेपछि, क्षेत्र कन्फिगरेसन फाइल भित्र प्रत्येक कन्फिगर गरिएको भाषाको लागि "सारांश" पाठ परिमार्जन गरेर एक सन्दर्भबद्ध सारांश प्रदान गर्नुहोस्।</t>
  </si>
  <si>
    <t>यो काम क्रिएटिभ कमन्स CC BY-NC एट्रिब्युशन-नन कमर्शियल 4.0 अन्तर्राष्ट्रिय इजाजतपत्र अन्तर्गत इजाजतपत्र दिइएको छ।</t>
  </si>
  <si>
    <t>सहर टोलीका सदस्यहरू: {author_names}</t>
  </si>
  <si>
    <t>पाठ सम्पादक प्रयोग गरेर क्षेत्र कन्फिगरेसन रिपोर्टिङ सेटिङहरू सम्पादन गरेर लेखक नामहरू थप्नुहोस्</t>
  </si>
  <si>
    <t>रिपोर्ट डिजाइन र सम्पादन: {editor_names}</t>
  </si>
  <si>
    <t>द्वारा संचालित नीति समीक्षा</t>
  </si>
  <si>
    <t>{city_name}، {country} {year}</t>
  </si>
  <si>
    <t>زمینه {city_name}</t>
  </si>
  <si>
    <t>زمینه فاجعه زیست محیطی</t>
  </si>
  <si>
    <t>زمینه اضافی</t>
  </si>
  <si>
    <t>محلی</t>
  </si>
  <si>
    <t>ملی</t>
  </si>
  <si>
    <t>سیل</t>
  </si>
  <si>
    <t>امواج گرما</t>
  </si>
  <si>
    <t>سرمای شدید</t>
  </si>
  <si>
    <t>طوفان شدید</t>
  </si>
  <si>
    <t>ن</t>
  </si>
  <si>
    <t>کیلومتر</t>
  </si>
  <si>
    <t>متر</t>
  </si>
  <si>
    <t>در هر کیلومتر مربع</t>
  </si>
  <si>
    <t>بازار مواد غذایی</t>
  </si>
  <si>
    <t>خواروبارفروشی کوچک</t>
  </si>
  <si>
    <t>هر فضای باز عمومی</t>
  </si>
  <si>
    <t>فضای باز عمومی بزرگ</t>
  </si>
  <si>
    <t>کم</t>
  </si>
  <si>
    <t>خیر</t>
  </si>
  <si>
    <t>سیاست های شناسایی شده</t>
  </si>
  <si>
    <t>تراکم جمعیت محله (در هر کیلومتر مربع)</t>
  </si>
  <si>
    <t>تراکم تقاطع محله (در هر کیلومتر مربع)</t>
  </si>
  <si>
    <t>قابلیت پیاده روی و دسترسی به مقصد</t>
  </si>
  <si>
    <t>وجود سیاست های شهری و حمل و نقل حامی سلامت و پایداری</t>
  </si>
  <si>
    <t>امتیاز کیفیت خط مشی</t>
  </si>
  <si>
    <t>رتبه‌بندی کیفیت خط‌مشی برای سیاست‌های قابل اندازه‌گیری همسو با شواهدی در مورد شهرهای سالم</t>
  </si>
  <si>
    <t>الزامات برنامه ریزی شهری</t>
  </si>
  <si>
    <t>محله‌های پیاده‌روی، فرصت‌هایی را برای سبک زندگی فعال، سالم و پایدار از طریق داشتن تراکم جمعیت کافی اما نه بیش از حد برای حمایت از تأمین کافی امکانات محلی، از جمله خدمات حمل‌ونقل عمومی، فراهم می‌کنند. آنها همچنین دارای کاربری های مختلف زمین و خیابان های متصل به هم هستند تا دسترسی نزدیک و راحت به مقصد را تضمین کنند. زیرساخت عابر پیاده با کیفیت بالا و کاهش ترافیک از طریق مدیریت تقاضا برای استفاده از خودرو نیز می تواند پیاده روی برای حمل و نقل را تشویق کند.</t>
  </si>
  <si>
    <t>آستانه هدف</t>
  </si>
  <si>
    <t>هدف قابل اندازه گیری</t>
  </si>
  <si>
    <t>سیاست شهری با اقدامات سلامت محور</t>
  </si>
  <si>
    <t>الزامات اتصال خیابان</t>
  </si>
  <si>
    <t>الزامات ایمنی ترافیک</t>
  </si>
  <si>
    <t>اهداف مشارکت دوچرخه سواری</t>
  </si>
  <si>
    <t>الزامات تراکم مسکن</t>
  </si>
  <si>
    <t>فاصله نزدیک به مقاصد زندگی روزانه</t>
  </si>
  <si>
    <t>الزامات توزیع اشتغال</t>
  </si>
  <si>
    <t>نسبت شغل به مسکن</t>
  </si>
  <si>
    <t>پیشگیری از جرم از طریق طراحی محیطی</t>
  </si>
  <si>
    <t>کیفیت هوای شهری و راهکارهای مبتنی بر طبیعت</t>
  </si>
  <si>
    <t>سیاست فضای باز عمومی</t>
  </si>
  <si>
    <t>حداقل الزامات برای دسترسی به فضای باز عمومی</t>
  </si>
  <si>
    <t>دسترسی به فضای باز عمومی</t>
  </si>
  <si>
    <t>ویژگی های شهری</t>
  </si>
  <si>
    <t>خلاصه</t>
  </si>
  <si>
    <t>طراحی و ویرایش گزارش: {editor_names}</t>
  </si>
  <si>
    <t>ترجمه: {translation_names}</t>
  </si>
  <si>
    <t>بررسی سیاست انجام شده توسط</t>
  </si>
  <si>
    <t>تقرير تحدي الألف مدينة</t>
  </si>
  <si>
    <t>مؤشرات السياسات من أجل مدن صحية ومستدامة</t>
  </si>
  <si>
    <t>المؤشرات السياساتية والمكانية لمدن صحية ومستدامة</t>
  </si>
  <si>
    <t>المؤشرات المكانية للمدن الصحية والمستدامة</t>
  </si>
  <si>
    <t>النتائج الأولية ليست مخصصة للنشر العام حتى يتم التحقق من صحة النتائج والتفسيرات والموافقة عليها.</t>
  </si>
  <si>
    <t>تعذر تحميل بيانات قائمة التحقق من السياسة وتم تخطيها. راجع https://healthysustainablecities.github.io/software/#Policy-checklist</t>
  </si>
  <si>
    <t>مسودة فقط</t>
  </si>
  <si>
    <t>التعاون العالمي لمؤشرات المدن الصحية والمستدامة</t>
  </si>
  <si>
    <t>سياق {city_name}.</t>
  </si>
  <si>
    <t>مستويات الحكومة</t>
  </si>
  <si>
    <t>التركيبة السكانية والعدالة الصحية</t>
  </si>
  <si>
    <t>سياق الكوارث البيئية</t>
  </si>
  <si>
    <t>سياق إضافي</t>
  </si>
  <si>
    <t>قم بتحرير ملف تكوين المنطقة لتوفير سياق الخلفية لمنطقة دراستك. يرجى تلخيص الموقع والتاريخ والتضاريس بإيجاز، حسب الاقتضاء.</t>
  </si>
  <si>
    <t>تم تحليل المستويات التالية لسياسة الحكومة في {city_name}: {policy_checklist_levels}.</t>
  </si>
  <si>
    <t>تشمل المخاطر البيئية التي قد تؤثر على المنطقة الحضرية خلال العقد القادم ما يلي: {policy_checklist_hazards}.</t>
  </si>
  <si>
    <t>قم بتفصيل أي اعتبارات أخرى تتعلق بعدم المساواة في الصحة الحضرية والجغرافيا في هذه المدينة، أو اعتبارات البيانات التي يمكن أن تؤثر على تفسير النتائج.</t>
  </si>
  <si>
    <t>محلي</t>
  </si>
  <si>
    <t>المدن الكبرى</t>
  </si>
  <si>
    <t>إقليمي</t>
  </si>
  <si>
    <t>ولاية</t>
  </si>
  <si>
    <t>وطني</t>
  </si>
  <si>
    <t>العواصف الشديدة</t>
  </si>
  <si>
    <t>الفيضانات</t>
  </si>
  <si>
    <t>حرائق الغابات/حرائق الغابات</t>
  </si>
  <si>
    <t>موجات الحر</t>
  </si>
  <si>
    <t>البرد الشديد</t>
  </si>
  <si>
    <t>الأعاصير</t>
  </si>
  <si>
    <t>الزلازل</t>
  </si>
  <si>
    <t>تم تسليط الضوء على منطقة الدراسة المستخدمة لحساب المؤشرات المكانية لسكان {city_name} الواردة في هذا التقرير في الخريطة أدناه باستخدام تظليل الخط المتوازي.</t>
  </si>
  <si>
    <t>منطقة الدراسة</t>
  </si>
  <si>
    <t>مفتاح الخريطة</t>
  </si>
  <si>
    <t>تقاطع الحدود الإدارية والحدود الحضرية</t>
  </si>
  <si>
    <t>كم</t>
  </si>
  <si>
    <t>م</t>
  </si>
  <si>
    <t>لكل كيلومتر مربع</t>
  </si>
  <si>
    <t>سوق المواد الغذائية</t>
  </si>
  <si>
    <t>محل بقالة</t>
  </si>
  <si>
    <t>أي مساحة عامة مفتوحة</t>
  </si>
  <si>
    <t>مساحة عامة مفتوحة كبيرة</t>
  </si>
  <si>
    <t>توقف وسائل النقل العام</t>
  </si>
  <si>
    <t>وسائل النقل العام مع خدمة منتظمة</t>
  </si>
  <si>
    <t>وسائل النقل العام مع خدمة منتظمة (لم يتم تقييمها)</t>
  </si>
  <si>
    <t>إمكانية المشي في الحي مقارنة بـ 25 مدينة على المستوى الدولي</t>
  </si>
  <si>
    <t>قليل</t>
  </si>
  <si>
    <t>متوسط</t>
  </si>
  <si>
    <t>عالي</t>
  </si>
  <si>
    <t>لا</t>
  </si>
  <si>
    <t>نعم</t>
  </si>
  <si>
    <t>يعيش {percent} من السكان في {city_name} على بعد 500 متر من وسائل النقل العام</t>
  </si>
  <si>
    <t>يعيش {percent} من السكان في {city_name} ضمن مسافة 500 متر من وسائل النقل العام مع 20 دقيقة أو متوسط تردد أفضل خلال أيام الأسبوع</t>
  </si>
  <si>
    <t>يعيش {percent} من السكان في {city_name} ضمن مسافة 500 متر من المساحة العامة المفتوحة التي تبلغ مساحتها 1.5 هكتارًا على الأقل</t>
  </si>
  <si>
    <t>يعيش {percent} من السكان في {city_name} في أحياء تستوفي حد الكثافة السكانية بنسبة 80% مع احتمال المشاركة في أي مشي بغرض النقل ({n} من الأشخاص {per_unit})</t>
  </si>
  <si>
    <t>{percent} من السكان في {city_name} يعيشون في أحياء تستوفي الحد الأدنى لكثافة تقاطعات الشوارع بنسبة 80% لاحتمال المشاركة في أي مشي لأغراض النقل ({n} تقاطعات {per_unit})</t>
  </si>
  <si>
    <t>يعيش {percent} من السكان في {city_name} في أحياء ذات درجة إمكانية المشي أقل من متوسط 25 مدينة على المستوى الدولي (الإطار 1)</t>
  </si>
  <si>
    <t>تم تحديد السياسات</t>
  </si>
  <si>
    <t>النسبة المئوية للسكان الذين يمكنهم الوصول في نطاق 500 متر إلى:</t>
  </si>
  <si>
    <t>الكثافة السكانية للحي (لكل كيلومتر مربع)</t>
  </si>
  <si>
    <t>كثافة تقاطعات الحي (لكل كيلومتر مربع)</t>
  </si>
  <si>
    <t>النطاق المتوسط والربعي لـ 25 مدينة على المستوى الدولي (الإطار 1)</t>
  </si>
  <si>
    <t>تعرض خرائط التوزيع المكاني الواردة في هذا التقرير نتائج للمناطق ذات التقديرات السكانية وفقًا لـ {config[population][name]}.</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</si>
  <si>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21:10 (على سبيل المثال 2100 بكسل × 1000 بكسل)</t>
  </si>
  <si>
    <t>يرجى تقديم صورة عالية الدقة "صورة رئيسية" تظهر شارعًا بهيجًا يمكن المشي فيه في المدينة أو مساحة عامة لهذه المدينة، ومن الأفضل أن تكون بتنسيق jpg. بأبعاد بنسبة 1:1 (على سبيل المثال 1000 بكسل × 1000 بكسل)</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</si>
  <si>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ووجود وجودة سياسات تخطيط المدن التي تعزز الصحة والاستدامة. يمكن أن تفيد النتائج التغييرات اللازمة لسياسات المدينة المحلية. تُظهر الخرائط توزيع التصميم الحضري وميزات النقل عبر {city_name} وتحدد المناطق التي يمكن أن تستفيد أكثر من التدخلات لإنشاء بيئات صحية ومستدامة.</t>
  </si>
  <si>
    <t>يوضح هذا التقرير مستوى أداء {city_name} في مجموعة مختارة من مؤشرات المدن الصحية والمستدامة. كجزء من تحدي الألف مدينة، قمنا بفحص مدى وجود وجودة سياسات تخطيط المدن التي تعزز الصحة والاستدامة. يمكن أن تفيد النتائج التغييرات اللازمة لسياسات المدينة المحلية.</t>
  </si>
  <si>
    <t>يوضح هذا التقرير أداء {city_name} في مجموعة مختارة من المؤشرات المكانية والسياساتية للمدن الصحية والمستدامة. كجزء من تحدي الألف مدينة، قمنا بدراسة التوزيع المكاني للتصميم الحضري وميزات النقل التي تعزز الصحة والاستدامة. تُظهر الخرائط توزيع التصميم الحضري وميزات النقل عبر {city_name} وتحدد المناطق التي يمكن أن تستفيد أكثر من التدخلات لإنشاء بيئات صحية ومستدامة.</t>
  </si>
  <si>
    <t>النسبة المئوية للسكان الذين يمكنهم الوصول إلى المرافق ضمن مسافة 500 متر (م2)</t>
  </si>
  <si>
    <t>إمكانية المشي والوصول إلى الوجهة</t>
  </si>
  <si>
    <t>تعتبر السياسات العامة ضرورية لدعم تصميم وإنشاء مدن وأحياء صحية ومستدامة. تم استخدام القائمة المرجعية لسياسات تحدي الألف مدينة لتقييم وجود وجودة السياسات المتوافقة مع الأدلة والمبادئ الخاصة بالمدن الصحية والمستدامة.</t>
  </si>
  <si>
    <t>درجة حضور السياسة</t>
  </si>
  <si>
    <t>وجود سياسات حضرية وسياسات نقل تدعم الصحة والاستدامة</t>
  </si>
  <si>
    <t>نقاط جودة السياسة</t>
  </si>
  <si>
    <t>تصنيف جودة السياسات للسياسات القابلة للقياس المتوافقة مع الأدلة المتعلقة بالمدن الصحية</t>
  </si>
  <si>
    <t>متطلبات تخطيط المدينة</t>
  </si>
  <si>
    <t>توفر الأحياء التي يمكن المشي فيها فرصًا لأنماط حياة نشطة وصحية ومستدامة من خلال وجود كثافة سكانية كافية ولكن ليست مفرطة لدعم توفير وسائل الراحة المحلية بشكل مناسب، بما في ذلك خدمات النقل العام. كما أن لديها أيضًا استخدامات مختلطة للأراضي وشوارع متصلة بشكل جيد، لضمان الوصول المباشر والمريح إلى الوجهات. كما أن البنية التحتية عالية الجودة للمشاة وتقليل حركة المرور من خلال إدارة الطلب على استخدام السيارات يمكن أن تشجع أيضًا على المشي لأغراض النقل.</t>
  </si>
  <si>
    <t>عدم المساواة في القدرة على المشي</t>
  </si>
  <si>
    <t>الإطار 1: دراسة سلسلة لانسيت للصحة العالمية التي شملت 25 مدينة على المستوى الدولي</t>
  </si>
  <si>
    <t>يوسع تحدي الألف مدينة أساليب تقييم صحة واستدامة المدن الموضحة في سلسلة لانسيت للصحة العالمية لعام 2022 حول التصميم الحضري والنقل والصحة. تم حساب المؤشرات السياسية والمكانية وتحليلها والإبلاغ عنها بلغات متعددة لـ 25 مدينة متنوعة في 19 دولة و6 قارات. توفر هذه المدن مرجعًا مفيدًا لإجراء المقارنات، ولكنها ليست عينة تمثيلية لجميع المدن على المستوى الدولي. لمزيد من التفاصيل، يرجى الاطلاع على سلسلة لانسيت للصحة العالمية لعام 2022 حول التصميم الحضري والنقل والصحة (https://www.thelancet.com/series/urban-design-2022).</t>
  </si>
  <si>
    <t>عتبات التصميم الحضري لتشجيع المشي</t>
  </si>
  <si>
    <t>وجدت سلسلة لانسيت للصحة العالمية لعام 2022 أنه لتحقيق احتمال بنسبة 80% على الأقل للانخراط في أي المشي لأغراض النقل، سيحتاج الحي الحضري المتوسط إلى كثافة سكانية لا تقل عن 5700 شخص كيلومتر مربع واتصال بالشوارع لا يقل عن 100 تقاطع لكل كيلومتر مربع، تقريبًا واعتمادا على السياق. أظهرت الأدلة الأولية أن كثافة تقاطعات الشوارع التي تزيد عن 250 لكل كيلومتر مربع والأحياء شديدة الكثافة (&gt; 15000 شخص لكل كيلومتر مربع) قد يكون لها فوائد متناقصة للنشاط البدني. وهذا موضوع مهم للبحث في المستقبل.</t>
  </si>
  <si>
    <t>احتمال الانخراط في أي المشي للنقل</t>
  </si>
  <si>
    <t>5700 شخص لكل كيلومتر مربع</t>
  </si>
  <si>
    <t>عتبة الهدف</t>
  </si>
  <si>
    <t>تم تحديد السياسة</t>
  </si>
  <si>
    <t>يتوافق مع أدلة المدن الصحية</t>
  </si>
  <si>
    <t>هدف قابل للقياس</t>
  </si>
  <si>
    <t>عتبة مستنيرة بالأدلة</t>
  </si>
  <si>
    <t>المفتاح: نعم ✔ لا ✘ مختلط ✔/✘ لا ينطبق -</t>
  </si>
  <si>
    <t>سياسات تخطيط المدن المتكاملة من أجل الصحة والاستدامة</t>
  </si>
  <si>
    <t>وتشارك العديد من القطاعات في إنشاء مدن صحية ومستدامة، بما في ذلك استخدام الأراضي والنقل والإسكان والحدائق والتنمية الاقتصادية والبنية التحتية. والتخطيط المتكامل مطلوب لضمان توافق السياسات عبر القطاعات. ويجب دمج الاعتبارات الصحية في سياسات النقل والسياسات الحضرية، ويجب إعطاء الأولوية للاستثمار في وسائل النقل النشطة والعامة.</t>
  </si>
  <si>
    <t>سياسة النقل مع الإجراءات التي تركز على الصحة</t>
  </si>
  <si>
    <t>السياسة الحضرية مع الإجراءات التي تركز على الصحة</t>
  </si>
  <si>
    <t>متطلبات تقييم الأثر الصحي في سياسة المناطق الحضرية/النقل</t>
  </si>
  <si>
    <t>تهدف سياسة المناطق الحضرية/سياسة النقل بشكل واضح إلى التخطيط المتكامل للمدينة</t>
  </si>
  <si>
    <t>معلومات متاحة للعامة حول الإنفاق الحكومي على وسائل النقل المختلفة</t>
  </si>
  <si>
    <t>سياسات إمكانية المشي والوصول إلى الوجهة</t>
  </si>
  <si>
    <t>متطلبات اتصال الشوارع</t>
  </si>
  <si>
    <t>قيود وقوف السيارات لتثبيط استخدام السيارة</t>
  </si>
  <si>
    <t>متطلبات السلامة المرورية</t>
  </si>
  <si>
    <t>توفير البنية التحتية للمشاة</t>
  </si>
  <si>
    <t>توفير البنية التحتية لركوب الدراجات</t>
  </si>
  <si>
    <t>أهداف المشاركة في المشي</t>
  </si>
  <si>
    <t>أهداف المشاركة في ركوب الدراجات</t>
  </si>
  <si>
    <t>متطلبات كثافة السكن</t>
  </si>
  <si>
    <t>القيود المفروضة على تطوير الإسكان الأخضر</t>
  </si>
  <si>
    <t>مزيج من أنواع/أحجام المساكن</t>
  </si>
  <si>
    <t>مزيج من الوجهات المحلية للحياة اليومية</t>
  </si>
  <si>
    <t>مسافة قريبة من وجهات الحياة اليومية</t>
  </si>
  <si>
    <t>متطلبات توزيع العمالة</t>
  </si>
  <si>
    <t>نسبة الوظائف إلى السكن</t>
  </si>
  <si>
    <t>البيئات الغذائية الصحية</t>
  </si>
  <si>
    <t>منع الجريمة من خلال التصميم البيئي</t>
  </si>
  <si>
    <t>سياسات المدن المقاومة للمناخ</t>
  </si>
  <si>
    <t>جودة الهواء في المناطق الحضرية، والحلول القائمة على الطبيعة</t>
  </si>
  <si>
    <t>جودة الهواء في المناطق الحضرية، وسياسات الحلول القائمة على الطبيعة</t>
  </si>
  <si>
    <t>سياسات النقل للحد من تلوث الهواء</t>
  </si>
  <si>
    <t>سياسات استخدام الأراضي للحد من التعرض لتلوث الهواء</t>
  </si>
  <si>
    <t>متطلبات مظلة الأشجار والتخضير الحضري</t>
  </si>
  <si>
    <t>حماية التنوع البيولوجي الحضري وتعزيزه</t>
  </si>
  <si>
    <t>الحد من مخاطر الكوارث المناخية</t>
  </si>
  <si>
    <t>في مواجهة تغير المناخ، يجب تصميم البيئات المبنية لتقليل الآثار الصحية الناجمة عن الظواهر الجوية المتطرفة المتكررة والشديدة بشكل متزايد، مثل موجات الحر والفيضانات وحرائق الغابات/حرائق الغابات والعواصف الشديدة.</t>
  </si>
  <si>
    <t>استراتيجيات التكيف والحد من مخاطر الكوارث</t>
  </si>
  <si>
    <t>سياسة النقل العام</t>
  </si>
  <si>
    <t>متطلبات وسائل النقل العام للوصول إلى فرص العمل والخدمات</t>
  </si>
  <si>
    <t>الحد الأدنى من متطلبات الوصول إلى وسائل النقل العام</t>
  </si>
  <si>
    <t>أهداف لاستخدام وسائل النقل العام</t>
  </si>
  <si>
    <t>سياسة الفضاء العام المفتوح</t>
  </si>
  <si>
    <t>الحد الأدنى من المتطلبات للوصول إلى الأماكن العامة المفتوحة</t>
  </si>
  <si>
    <t>الوصول إلى وسائل النقل العام</t>
  </si>
  <si>
    <t>الوصول إلى الأماكن العامة المفتوحة</t>
  </si>
  <si>
    <t>يعد الوصول السهل إلى وسائل النقل العام المتكررة أحد المحددات الرئيسية لأنظمة النقل الصحية والمستدامة. تزيد وسائل النقل العام القريبة من السكن والعمالة من حصة وسائل النقل العام في رحلات النقل العام، مما يشجع على المشي المرتبط بالنقل؛ وإتاحة الوصول إلى الوظائف والخدمات الإقليمية؛ وتحسين الصحة والتنمية الاقتصادية والشمول الاجتماعي؛ والحد من التلوث وانبعاثات الكربون. كما يشجع تواتر الخدمات على استخدام وسائل النقل العام، بالإضافة إلى قرب المحطات أو المحطات.</t>
  </si>
  <si>
    <t>إن الوصول المحلي إلى الأماكن العامة المفتوحة عالية الجودة يعزز النشاط البدني الترفيهي والصحة العقلية. تخلق المساحات المفتوحة العامة القريبة بيئات بهيجة وجذابة، وتساعد على تبريد المدينة وحماية التنوع البيولوجي. مع زيادة كثافة المدن وانخفاض المساحات المفتوحة الخاصة، يعد توفير المزيد من المساحات العامة المفتوحة أمرًا بالغ الأهمية لصحة السكان. إن وجود مساحة عامة مفتوحة على بعد 400 متر من المنازل يمكن أن يشجع على المشي. قد يكون الوصول إلى الحدائق الأكبر مهمًا أيضًا.</t>
  </si>
  <si>
    <t>تلعب سياسات استخدام الأراضي والنقل دورًا رئيسيًا في الحد من تلوث الهواء، مع فوائد متعددة للصحة والاستدامة. إن الحلول القائمة على الطبيعة، بما في ذلك تخضير المناطق الحضرية وحماية التنوع البيولوجي في المناطق الحضرية، لها فوائد للصحة العقلية من خلال زيادة الاتصال بالطبيعة. يمكن للمساحات الخضراء والغطاء النباتي أن يبرد المدن ويساعد في بناء القدرة على التكيف مع درجات الحرارة الشديدة.</t>
  </si>
  <si>
    <t>تقرير مثال فقط. انسخ وحرر ملف .yml المثال في مجلد التكوين/المناطق لتحديد منطقة الدراسة الخاصة بك للتحليل وإعداد التقارير. بعد التكوين والتحليل، يمكن إنشاء تقارير السياسات و/أو المؤشرات المكانية وفقًا للتوجيهات الواردة في</t>
  </si>
  <si>
    <t>التفاصيل الكاملة للبيانات والأساليب متاحة على</t>
  </si>
  <si>
    <t>البيانات السكانية</t>
  </si>
  <si>
    <t>الحدود الحضرية</t>
  </si>
  <si>
    <t>الميزات الحضرية</t>
  </si>
  <si>
    <t>مقياس اللون</t>
  </si>
  <si>
    <t>الاقتباس</t>
  </si>
  <si>
    <t>ملخص</t>
  </si>
  <si>
    <t>بعد مراجعة النتائج الخاصة بمدينتك، قم بتوفير ملخص سياقي عن طريق تعديل نص "الملخص" لكل لغة تم تكوينها داخل ملف تكوين المنطقة.</t>
  </si>
  <si>
    <t>تم ترخيص هذا العمل بموجب ترخيص Creative Commons CC BY-NC Attribution-NonCommercial 4.0 International License.</t>
  </si>
  <si>
    <t>أعضاء فريق المدينة: {author_names}</t>
  </si>
  <si>
    <t>أضف أسماء المؤلفين عن طريق تحرير إعدادات إعداد التقارير الخاصة بتكوين المنطقة باستخدام محرر النصوص</t>
  </si>
  <si>
    <t>تصميم التقرير وتحريره: {editor_names}</t>
  </si>
  <si>
    <t>الترجمة: {translation_names}</t>
  </si>
  <si>
    <t>مراجعة السياسة التي أجراها</t>
  </si>
  <si>
    <t>Arabic</t>
  </si>
  <si>
    <t>Korean</t>
  </si>
  <si>
    <t>Nepali</t>
  </si>
  <si>
    <t>Persian</t>
  </si>
  <si>
    <t>Left</t>
  </si>
  <si>
    <t>Auto</t>
  </si>
  <si>
    <t>Right</t>
  </si>
  <si>
    <t>Default text alignment  (e.g. Arabic and Persian/Farsi are right aligned)</t>
  </si>
  <si>
    <t>Align</t>
  </si>
  <si>
    <t>Text shaping</t>
  </si>
  <si>
    <t>Name of script</t>
  </si>
  <si>
    <t>In English</t>
  </si>
  <si>
    <t>Translator names (add your name to comma-seperated list when satisfied with new translations; translators for any previously translated phrases will be added at the end if not already listed here)</t>
  </si>
  <si>
    <t>In this language/script</t>
  </si>
  <si>
    <t>hr</t>
  </si>
  <si>
    <t>fi</t>
  </si>
  <si>
    <t>hi</t>
  </si>
  <si>
    <t>id</t>
  </si>
  <si>
    <t>it</t>
  </si>
  <si>
    <t>ja</t>
  </si>
  <si>
    <t>ko</t>
  </si>
  <si>
    <t>ne</t>
  </si>
  <si>
    <t>fa</t>
  </si>
  <si>
    <t>ar</t>
  </si>
  <si>
    <t>Hrvatski</t>
  </si>
  <si>
    <t>Suomi</t>
  </si>
  <si>
    <t>हिंदी</t>
  </si>
  <si>
    <t>bahasa Indonesia</t>
  </si>
  <si>
    <t>Italiano</t>
  </si>
  <si>
    <t>日本語</t>
  </si>
  <si>
    <t>한국인</t>
  </si>
  <si>
    <t>नेपाली</t>
  </si>
  <si>
    <t>فارسی</t>
  </si>
  <si>
    <t>عربي</t>
  </si>
  <si>
    <t>{city_name} प्रसंग</t>
  </si>
  <si>
    <t>{city_name} के लिए सरकारी नीति के निम्नलिखित स्तरों का विश्लेषण किया गया: {policy_checklist_levels}।</t>
  </si>
  <si>
    <t>इस रिपोर्ट में प्रस्तुत {city_name} की जनसंख्या के लिए स्थानिक संकेतकों की गणना करने के लिए उपयोग किए जाने वाले अध्ययन क्षेत्र को समानांतर रेखा छायांकन का उपयोग करके नीचे दिए गए मानचित्र में हाइलाइट किया गया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</si>
  <si>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और स्वास्थ्य और स्थिरता को बढ़ावा देने वाली शहर नियोजन नीतियों की उपस्थिति और गुणवत्ता की जांच की। निष्कर्ष स्थानीय शहर की नीतियों में आवश्यक परिवर्तनों की जानकारी दे सकते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</si>
  <si>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यह रिपोर्ट बताती है कि {city_name} स्वस्थ और टिकाऊ शहरों के स्थानिक और नीति संकेतकों के चयन पर कैसा प्रदर्शन करता है। 1000 शहरों की चुनौती के हिस्से के रूप में, हमने शहरी डिज़ाइन और परिवहन सुविधाओं के स्थानिक वितरण की जांच की जो स्वास्थ्य और स्थिरता को बढ़ावा देते हैं। मानचित्र पूरे {city_name} में शहरी डिज़ाइन और परिवहन सुविधाओं के वितरण को दिखाते हैं और उन क्षेत्रों की पहचान करते हैं जो स्वस्थ और टिकाऊ वातावरण बनाने के लिए हस्तक्षेप से सबसे अधिक लाभ उठा सकते हैं।</t>
  </si>
  <si>
    <t>शहरी सीमा ({source})</t>
  </si>
  <si>
    <t>अध्ययन क्षेत्र की सीमा ({source})</t>
  </si>
  <si>
    <t>प्रशासनिक सीमा ({source})</t>
  </si>
  <si>
    <t>अध्ययन क्षेत्र सीमा ({source})</t>
  </si>
  <si>
    <t>{city_name} में जनसंख्या का {percent} 20 मिनट या बेहतर औसत कार्यदिवस आवृत्ति के साथ सार्वजनिक परिवहन के 500 मीटर के भीतर रहता है</t>
  </si>
  <si>
    <t>{city_name} की {percent} आबादी कम से कम 1.5 हेक्टेयर आकार के सार्वजनिक खुले स्थान के 500 मीटर के भीतर रहती है</t>
  </si>
  <si>
    <t>{city_name} में आबादी का {percent} पड़ोस में रहता है जो सड़क चौराहे की घनत्व सीमा को पूरा करता है, जिससे परिवहन के लिए पैदल चलने की 80% संभावना होती है ({n} चौराहे {per_unit})</t>
  </si>
  <si>
    <t>{city_name} की आबादी का {percent} अंतरराष्ट्रीय स्तर पर 25 शहरों के औसत से नीचे चलने योग्य स्कोर वाले पड़ोस में रहता है (बॉक्स 1)</t>
  </si>
  <si>
    <t>{city_name} को जनसंख्याको {percent} सार्वजनिक यातायातको ५०० मिटर भित्र बस्छन्</t>
  </si>
  <si>
    <t>{city_name} मा जनसङ्ख्याको {percent} २० मिनेट वा राम्रो औसत साप्ताहिक फ्रिक्वेन्सीको साथ सार्वजनिक यातायातको ५०० मिटर भित्र बस्छन्</t>
  </si>
  <si>
    <t>{city_name} मा जनसंख्याको {percent} कम्तिमा १.५ हेक्टर आकारको सार्वजनिक खुला ठाउँको ५०० मिटर भित्र बस्छन्</t>
  </si>
  <si>
    <t>{city_name} मा जनसंख्याको {percent} यातायातको लागि कुनै पनि हिड्नेमा संलग्न हुने सम्भावनाको ८०% सम्भाव्यताको लागि जनसंख्या घनत्व थ्रेसहोल्ड पूरा गर्ने छिमेकीहरूमा बस्छन् ({n} मानिसहरू {per_unit})</t>
  </si>
  <si>
    <t>{city_name} को जनसंख्याको {percent} यातायातका लागि कुनै पनि हिड्नेमा संलग्न हुने सम्भावनाको ८०% सम्भाव्यताका लागि सडक चौराहेको घनत्व थ्रेसहोल्ड पूरा गर्ने छिमेकमा बस्छन् ({n} चौराहेहरू {per_unit})</t>
  </si>
  <si>
    <t>{city_name} मा जनसङ्ख्याको {percent} अन्तर्राष्ट्रिय रूपमा २५ सहरहरूको औसतभन्दा कम हिड्ने क्षमता स्कोरिङ भएको छिमेकमा बस्छन् (बक्स १)</t>
  </si>
  <si>
    <t>{city_name} की {percent} आबादी सार्वजनिक परिवहन के 500 मीटर के दायरे में रहती है</t>
  </si>
  <si>
    <t>{city_name} में जनसंख्या का {percent} पड़ोस में रहता है जो जनसंख्या घनत्व सीमा को पूरा करता है, परिवहन के लिए पैदल चलने की 80% संभावना है ({n} लोग {per_unit})</t>
  </si>
  <si>
    <t>100 intersections per km²</t>
  </si>
  <si>
    <t>100 Kreuzungen pro km²</t>
  </si>
  <si>
    <t>100 nga whakawhitinga mo ia km²</t>
  </si>
  <si>
    <t>100 intersecciones por km²</t>
  </si>
  <si>
    <t>100 cruzamentos por km²</t>
  </si>
  <si>
    <t>100 raskrižja po km²</t>
  </si>
  <si>
    <t>100 risteystä/km²</t>
  </si>
  <si>
    <t>100 persimpangan per km²</t>
  </si>
  <si>
    <t>100 incroci al km²</t>
  </si>
  <si>
    <t>1km²あたり100の交差点</t>
  </si>
  <si>
    <t>km²당 교차로 100개</t>
  </si>
  <si>
    <t>100 تقاطع لكل كيلومتر مربع</t>
  </si>
  <si>
    <t>100 تقاطع در هر کیلومتر مربع</t>
  </si>
  <si>
    <t>प्रति किमी² 100 चौराहे</t>
  </si>
  <si>
    <t>ஒரு கிமீ²க்கு 100 சந்திப்புகள்</t>
  </si>
  <si>
    <t>100 kruispunten per km²</t>
  </si>
  <si>
    <t>100 kryds pr. km²</t>
  </si>
  <si>
    <t>100 křižovatek na km²</t>
  </si>
  <si>
    <t>每平方公里 100 路口</t>
  </si>
  <si>
    <t>每平方公里 100 个交叉路口</t>
  </si>
  <si>
    <t>{city_name}，{country} {year}</t>
  </si>
  <si>
    <t>城市邊界（{source}）</t>
  </si>
  <si>
    <t>Greek</t>
  </si>
  <si>
    <t>Αγγλικά</t>
  </si>
  <si>
    <t>Έκθεση 1000 Cities Challenge</t>
  </si>
  <si>
    <t>Δείκτες πολιτικής για υγιείς και βιώσιμες πόλεις</t>
  </si>
  <si>
    <t>Πολιτικοί και χωρικοί δείκτες για υγιείς και βιώσιμες πόλεις</t>
  </si>
  <si>
    <t>Χωρικοί δείκτες για υγιείς και βιώσιμες πόλεις</t>
  </si>
  <si>
    <t>Τα προκαταρκτικά ευρήματα δεν προορίζονται για δημόσια δημοσίευση έως ότου επικυρωθούν και εγκριθούν τα αποτελέσματα και οι ερμηνείες.</t>
  </si>
  <si>
    <t>Δεν ήταν δυνατή η φόρτωση των δεδομένων της λίστας ελέγχου πολιτικής και παραλείφθηκαν. Δείτε https://healthysustainablecities.github.io/software/#Policy-checklist</t>
  </si>
  <si>
    <t>ΜΟΝΟ ΣΧΕΔΙΟ</t>
  </si>
  <si>
    <t>Παγκόσμια Συνεργασία Δείκτες Υγιεινής και Βιώσιμης Πόλης</t>
  </si>
  <si>
    <t>πλαίσιο {city_name}</t>
  </si>
  <si>
    <t>Επίπεδα διακυβέρνησης</t>
  </si>
  <si>
    <t>Δημογραφικά στοιχεία και ισότητα υγείας</t>
  </si>
  <si>
    <t>Πλαίσιο περιβαλλοντικής καταστροφής</t>
  </si>
  <si>
    <t>Πρόσθετο πλαίσιο</t>
  </si>
  <si>
    <t>Επεξεργαστείτε το αρχείο διαμόρφωσης περιοχής για να παρέχετε το πλαίσιο φόντου για την περιοχή μελέτης σας. Παρακαλούμε συνοψίστε εν συντομία την τοποθεσία, την ιστορία και την τοπογραφία, ανάλογα με τις ανάγκες.</t>
  </si>
  <si>
    <t>Τα ακόλουθα επίπεδα κυβερνητικής πολιτικής αναλύθηκαν για το {city_name}: {policy_checklist_levels}.</t>
  </si>
  <si>
    <t>Οι περιβαλλοντικοί κίνδυνοι που ενδέχεται να επηρεάσουν την αστική περιοχή την επόμενη δεκαετία περιλαμβάνουν: {policy_checklist_hazards}.</t>
  </si>
  <si>
    <t>Αναλυτικά τυχόν άλλες εκτιμήσεις που σχετίζονται με τις ανισότητες στην αστική υγεία και τη γεωγραφία σε αυτήν την πόλη ή εκτιμήσεις δεδομένων που θα μπορούσαν να επηρεάσουν την ερμηνεία των ευρημάτων.</t>
  </si>
  <si>
    <t>Τοπικός</t>
  </si>
  <si>
    <t>Μητροπολίτης</t>
  </si>
  <si>
    <t>Περιφερειακό</t>
  </si>
  <si>
    <t>κατάσταση</t>
  </si>
  <si>
    <t>Εθνικός</t>
  </si>
  <si>
    <t>Σφοδρές καταιγίδες</t>
  </si>
  <si>
    <t>Πλημμύρες</t>
  </si>
  <si>
    <t>Δασικές πυρκαγιές/πυρκαγιές</t>
  </si>
  <si>
    <t>Κύματα καύσωνα</t>
  </si>
  <si>
    <t>Ακραίο κρύο</t>
  </si>
  <si>
    <t>Τυφώνες</t>
  </si>
  <si>
    <t>Κυκλώνες</t>
  </si>
  <si>
    <t>Σεισμοί</t>
  </si>
  <si>
    <t>Η περιοχή μελέτης που χρησιμοποιείται για τον υπολογισμό των χωρικών δεικτών για τον πληθυσμό του {city_name} που παρουσιάζεται σε αυτήν την αναφορά έχει επισημανθεί στον παρακάτω χάρτη χρησιμοποιώντας παράλληλη σκίαση.</t>
  </si>
  <si>
    <t>Περιοχή μελέτης</t>
  </si>
  <si>
    <t>Θρύλος χάρτη</t>
  </si>
  <si>
    <t>διασταύρωση διοικητικού και αστικού ορίου</t>
  </si>
  <si>
    <t>Ν</t>
  </si>
  <si>
    <t>χλμ</t>
  </si>
  <si>
    <t>Μ</t>
  </si>
  <si>
    <t>ανά km²</t>
  </si>
  <si>
    <t>Αγορά τροφίμων</t>
  </si>
  <si>
    <t>Παντοπωλείο</t>
  </si>
  <si>
    <t>Οποιοσδήποτε δημόσιος ανοιχτός χώρος</t>
  </si>
  <si>
    <t>Μεγάλος δημόσιος ανοιχτός χώρος</t>
  </si>
  <si>
    <t>Στάση δημόσιας συγκοινωνίας</t>
  </si>
  <si>
    <t>Μέσα μαζικής μεταφοράς με τακτικά δρομολόγια</t>
  </si>
  <si>
    <t>Δημόσια συγκοινωνία με τακτικά δρομολόγια (δεν έχει αξιολογηθεί)</t>
  </si>
  <si>
    <t>Δυνατότητα πεζοπορίας γειτονιάς σε σχέση με 25 πόλεις διεθνώς</t>
  </si>
  <si>
    <t>Χαμηλός</t>
  </si>
  <si>
    <t>Μέση τιμή</t>
  </si>
  <si>
    <t>Υψηλός</t>
  </si>
  <si>
    <t>Οχι</t>
  </si>
  <si>
    <t>Ναί</t>
  </si>
  <si>
    <t>Το {percent} του πληθυσμού στο {city_name} ζει σε απόσταση 500 μέτρων από τα μέσα μαζικής μεταφοράς</t>
  </si>
  <si>
    <t>Το {percent} του πληθυσμού στο {city_name} ζει σε απόσταση 500 μέτρων από τα μέσα μαζικής μεταφοράς με 20 λεπτά ή καλύτερη μέση συχνότητα τις καθημερινές</t>
  </si>
  <si>
    <t>Το {percent} του πληθυσμού στην πόλη {city_name} ζει εντός 500 μέτρων δημόσιου ανοιχτού χώρου έκτασης τουλάχιστον 1,5 εκταρίων</t>
  </si>
  <si>
    <t>Το {percent} του πληθυσμού στην πόλη {city_name} ζει σε γειτονιές που πληρούν το όριο πυκνότητας πληθυσμού για 80% πιθανότητα να εμπλακεί σε οποιοδήποτε περπάτημα για μεταφορά ({n} άτομα {per_unit})</t>
  </si>
  <si>
    <t>Το {percent} του πληθυσμού στο {city_name} ζει σε γειτονιές που πληρούν το όριο πυκνότητας διασταυρώσεων οδών για 80% πιθανότητα να εμπλακεί σε οποιοδήποτε περπάτημα για μεταφορά ({n} διασταυρώσεις {per_unit})</t>
  </si>
  <si>
    <t>Το {percent} του πληθυσμού στο {city_name} ζει σε γειτονιές με βαθμολογία βατότητας κάτω από τη μέση τιμή 25 πόλεων διεθνώς (Πλαίσιο 1)</t>
  </si>
  <si>
    <t>Προσδιορίστηκαν πολιτικές</t>
  </si>
  <si>
    <t>% του πληθυσμού με πρόσβαση εντός 500 μέτρων σε:</t>
  </si>
  <si>
    <t>Πυκνότητα πληθυσμού γειτονιάς (ανά km²)</t>
  </si>
  <si>
    <t>Πυκνότητα τομής γειτονιάς (ανά km²)</t>
  </si>
  <si>
    <t>Διάμεσο και διατεταρτημόριο εύρος για 25 πόλεις διεθνώς (Πλαίσιο 1)</t>
  </si>
  <si>
    <t>Οι χάρτες χωρικής κατανομής που εμφανίζονται σε αυτήν την αναφορά εμφανίζουν αποτελέσματα για περιοχές με εκτιμήσεις πληθυσμού σύμφωνα με το {config[population][name]}.</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</si>
  <si>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21:10 (π.χ. 2100px επί 1000px)</t>
  </si>
  <si>
    <t>Παρέχετε μια φωτογραφία υψηλής ανάλυσης «εικόνα ήρωα» που δείχνει έναν ευχάριστο, βατό για περπάτημα δρόμο της πόλης ή δημόσιο χώρο για αυτήν την πόλη, ιδανικά σε μορφή .jpg με διαστάσεις σε αναλογία 1:1 (π.χ. 1000px επί 1000px)</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</si>
  <si>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των χαρακτηριστικών του αστικού σχεδιασμού και των μεταφορών και την παρουσία και την ποιότητα των πολιτικών πολεοδομικού σχεδιασμού που προάγουν την υγεία και τη βιωσιμότητα. Τα ευρήματα θα μπορούσαν να ενημερώσουν τις αλλαγές που απαιτούνται στις τοπικές πολιτικές της πόλης.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</si>
  <si>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Αυτή η αναφορά περιγράφει την απόδοση του {city_name} σε μια επιλογή δεικτών υγιών και βιώσιμων πόλεων. Στο πλαίσιο της Πρόκλησης 1000 Πόλεων, εξετάσαμε την παρουσία και την ποιότητα των πολεοδομικών πολιτικών που προάγουν την υγεία και τη βιωσιμότητα. Τα ευρήματα θα μπορούσαν να ενημερώσουν τις αλλαγές που απαιτούνται στις τοπικές πολιτικές της πόλης.</t>
  </si>
  <si>
    <t>Αυτή η αναφορά περιγράφει την απόδοση του {city_name} σε μια επιλογή χωρικών δεικτών και δεικτών πολιτικής για υγιείς και βιώσιμες πόλεις. Ως μέρος της Πρόκλησης 1000 Πόλεων, εξετάσαμε τη χωρική κατανομή του αστικού σχεδιασμού και των χαρακτηριστικών μεταφορών που προάγουν την υγεία και τη βιωσιμότητα. Οι χάρτες δείχνουν την κατανομή του αστικού σχεδιασμού και των χαρακτηριστικών μεταφορών στο {city_name} και προσδιορίζουν περιοχές που θα μπορούσαν να ωφεληθούν περισσότερο από παρεμβάσεις για τη δημιουργία υγιών και βιώσιμων περιβαλλόντων.</t>
  </si>
  <si>
    <t>Ποσοστό πληθυσμού με πρόσβαση σε ανέσεις εντός 500 μέτρων (m)</t>
  </si>
  <si>
    <t>Δυνατότητα βάδισης και πρόσβαση στον προορισμό</t>
  </si>
  <si>
    <t>Οι δημόσιες πολιτικές είναι απαραίτητες για την υποστήριξη του σχεδιασμού και της δημιουργίας υγιών και βιώσιμων πόλεων και γειτονιών. Η λίστα ελέγχου πολιτικής πρόκλησης 1000 πόλεων χρησιμοποιήθηκε για την αξιολόγηση της παρουσίας και της ποιότητας πολιτικών που ευθυγραμμίζονται με στοιχεία και αρχές για υγιείς και βιώσιμες πόλεις.</t>
  </si>
  <si>
    <t>Βαθμολογία παρουσίας πολιτικής</t>
  </si>
  <si>
    <t>Παρουσία αστικών πολιτικών και πολιτικών μεταφορών που υποστηρίζουν την υγεία και τη βιωσιμότητα</t>
  </si>
  <si>
    <t>Βαθμολογία ποιότητας πολιτικής</t>
  </si>
  <si>
    <t>Αξιολόγηση ποιότητας πολιτικής για μετρήσιμες πολιτικές ευθυγραμμισμένες με στοιχεία για υγιείς πόλεις</t>
  </si>
  <si>
    <t>Απαιτήσεις πολεοδομικού σχεδιασμού</t>
  </si>
  <si>
    <t>Οι περιπατητικές γειτονιές παρέχουν ευκαιρίες για ενεργό, υγιεινό και βιώσιμο τρόπο ζωής μέσω της ύπαρξης επαρκούς αλλά όχι υπερβολικής πυκνότητας πληθυσμού για την υποστήριξη της κατάλληλης παροχής τοπικών ανέσεων, συμπεριλαμβανομένων των υπηρεσιών δημόσιων συγκοινωνιών. Έχουν επίσης μικτές χρήσεις γης και καλά συνδεδεμένους δρόμους, για να εξασφαλίσουν κοντινή και βολική πρόσβαση στους προορισμούς. Η υψηλής ποιότητας υποδομή πεζών και η μείωση της κυκλοφορίας μέσω της διαχείρισης της ζήτησης για χρήση αυτοκινήτου μπορούν επίσης να ενθαρρύνουν το περπάτημα για μεταφορά.</t>
  </si>
  <si>
    <t>Ανισότητες βατότητας</t>
  </si>
  <si>
    <t>Πλαίσιο 1: Η μελέτη Lancet Global Health Series σε 25 πόλεις διεθνώς</t>
  </si>
  <si>
    <t>Η Πρόκληση 1000 Πόλεων επεκτείνει μεθόδους αξιολόγησης της υγείας και της βιωσιμότητας των πόλεων που περιγράφονται στην παγκόσμια σειρά υγείας Lancet 2022 για τον αστικό σχεδιασμό, τις μεταφορές και την υγεία. Οι πολιτικές και οι χωρικοί δείκτες υπολογίστηκαν, αναλύθηκαν και αναφέρθηκαν σε πολλές γλώσσες για 25 διαφορετικές πόλεις σε 19 χώρες και 6 ηπείρους. Αυτές οι πόλεις παρέχουν μια χρήσιμη αναφορά για συγκρίσεις, αλλά δεν αποτελούν αντιπροσωπευτικό δείγμα όλων των πόλεων διεθνώς. Για περισσότερες λεπτομέρειες, ανατρέξτε στο 2022 The Lancet Global Health Series για τον Αστικό σχεδιασμό, τις μεταφορές και την υγεία (https://www.thelancet.com/series/urban-design-2022).</t>
  </si>
  <si>
    <t>Κατώφλια αστικής σχεδίασης για την προώθηση του περπατήματος</t>
  </si>
  <si>
    <t>Το 2022 Lancet Global Health Series διαπίστωσε ότι για να επιτύχει τουλάχιστον 80% πιθανότητα να εμπλακεί σε οποιοδήποτε περπάτημα για μεταφορά, μια μέση αστική γειτονιά θα χρειαζόταν πυκνότητα πληθυσμού τουλάχιστον 5700 ατόμων km² και συνδεσιμότητα δρόμου τουλάχιστον 100 διασταυρώσεις ανά km², περίπου και ανάλογα με το πλαίσιο. Τα προκαταρκτικά στοιχεία έδειξαν ότι η πυκνότητα διασταυρώσεων οδών άνω των 250 ανά km² και οι εξαιρετικά πυκνές γειτονιές (&gt; 15.000 άτομα ανά km²) μπορεί να έχουν μειούμενα οφέλη για τη σωματική δραστηριότητα. Αυτό είναι ένα σημαντικό θέμα για μελλοντική έρευνα.</t>
  </si>
  <si>
    <t>Πιθανότητα εμπλοκής σε οποιοδήποτε περπάτημα για μεταφορά</t>
  </si>
  <si>
    <t>5.700 άτομα ανά km²</t>
  </si>
  <si>
    <t>100 διασταυρώσεις ανά km²</t>
  </si>
  <si>
    <t>όριο στόχου</t>
  </si>
  <si>
    <t>Προσδιορίστηκε πολιτική</t>
  </si>
  <si>
    <t>Ευθυγραμμίζεται με στοιχεία υγιών πόλεων</t>
  </si>
  <si>
    <t>Μετρήσιμος στόχος</t>
  </si>
  <si>
    <t>Κατώφλι βάσει αποδεικτικών στοιχείων</t>
  </si>
  <si>
    <t>Κλειδί: Ναι ✔ Όχι ✘ Μικτό ✔/✘ Δεν ισχύει -</t>
  </si>
  <si>
    <t>Ολοκληρωμένες πολεοδομικές πολιτικές για την υγεία και την αειφορία</t>
  </si>
  <si>
    <t>Πολλοί τομείς εμπλέκονται στη δημιουργία υγιών και βιώσιμων πόλεων, συμπεριλαμβανομένων των χρήσεων γης, των μεταφορών, της στέγασης, των πάρκων, της οικονομικής ανάπτυξης και των υποδομών. Απαιτείται ολοκληρωμένος σχεδιασμός για να διασφαλιστεί η ευθυγράμμιση των πολιτικών μεταξύ των τομέων. Τα ζητήματα υγείας πρέπει να ενσωματωθούν στις πολιτικές μεταφορών και αστικών περιοχών και θα πρέπει να δοθεί προτεραιότητα στις επενδύσεις σε ενεργές και δημόσιες μεταφορές.</t>
  </si>
  <si>
    <t>Πολιτική μεταφορών με δράσεις με επίκεντρο την υγεία</t>
  </si>
  <si>
    <t>Αστική πολιτική με δράσεις με επίκεντρο την υγεία</t>
  </si>
  <si>
    <t>Απαιτήσεις εκτίμησης επιπτώσεων στην υγεία στην πολιτική αστικών/μεταφορών</t>
  </si>
  <si>
    <t>Η πολεοδομική/μεταφορική πολιτική στοχεύει ρητά στον ολοκληρωμένο αστικό σχεδιασμό</t>
  </si>
  <si>
    <t>Δημόσια διαθέσιμες πληροφορίες σχετικά με τις κρατικές δαπάνες για διαφορετικούς τρόπους μεταφοράς</t>
  </si>
  <si>
    <t>Πολιτικές βατότητας και πρόσβασης προορισμού</t>
  </si>
  <si>
    <t>Απαιτήσεις συνδεσιμότητας στο δρόμο</t>
  </si>
  <si>
    <t>Περιορισμοί στάθμευσης για την αποθάρρυνση της χρήσης αυτοκινήτου</t>
  </si>
  <si>
    <t>Απαιτήσεις οδικής ασφάλειας</t>
  </si>
  <si>
    <t>Παροχή υποδομής πεζών</t>
  </si>
  <si>
    <t>Παροχή υποδομής ποδηλασίας</t>
  </si>
  <si>
    <t>Στόχοι συμμετοχής στο περπάτημα</t>
  </si>
  <si>
    <t>Στόχοι συμμετοχής στην ποδηλασία</t>
  </si>
  <si>
    <t>Απαιτήσεις πυκνότητας κατοικίας</t>
  </si>
  <si>
    <t>Όρια στην ανάπτυξη οικιστικών κατοικιών στο πράσινο</t>
  </si>
  <si>
    <t>Μίγμα τύπων/μεγεθών κατοικιών</t>
  </si>
  <si>
    <t>Μίγμα τοπικών προορισμών για καθημερινή διαβίωση</t>
  </si>
  <si>
    <t>Κοντά σε προορισμούς καθημερινής διαβίωσης</t>
  </si>
  <si>
    <t>Απαιτήσεις κατανομής απασχόλησης</t>
  </si>
  <si>
    <t>Αναλογία θέσεων εργασίας προς στέγαση</t>
  </si>
  <si>
    <t>Υγιεινά περιβάλλοντα διατροφής</t>
  </si>
  <si>
    <t>Πρόληψη του εγκλήματος μέσω περιβαλλοντικού σχεδιασμού</t>
  </si>
  <si>
    <t>Πολιτικές για ανθεκτικές στο κλίμα πόλεις</t>
  </si>
  <si>
    <t>Ποιότητα αέρα στην πόλη και λύσεις που βασίζονται στη φύση</t>
  </si>
  <si>
    <t>Πολιτικές για την ποιότητα του αέρα στις πόλεις και λύσεις που βασίζονται στη φύση</t>
  </si>
  <si>
    <t>Πολιτικές μεταφορών για τον περιορισμό της ατμοσφαιρικής ρύπανσης</t>
  </si>
  <si>
    <t>Πολιτικές χρήσης γης για τη μείωση της έκθεσης στην ατμοσφαιρική ρύπανση</t>
  </si>
  <si>
    <t>Απαιτήσεις για στέγαστρο δέντρων και αστικό πράσινο</t>
  </si>
  <si>
    <t>Προστασία και προώθηση της αστικής βιοποικιλότητας</t>
  </si>
  <si>
    <t>Μείωση του κινδύνου κλιματικών καταστροφών</t>
  </si>
  <si>
    <t>Ενόψει της κλιματικής αλλαγής, τα δομημένα περιβάλλοντα πρέπει να σχεδιαστούν ώστε να μειώνουν τις επιπτώσεις στην υγεία από όλο και πιο συχνά και σοβαρά ακραία καιρικά φαινόμενα, όπως κύματα καύσωνα, πλημμύρες, πυρκαγιές/πυρκαγιές και ακραίες καταιγίδες.</t>
  </si>
  <si>
    <t>Στρατηγικές προσαρμογής και μείωσης του κινδύνου καταστροφών</t>
  </si>
  <si>
    <t>Πολιτική για τις δημόσιες συγκοινωνίες</t>
  </si>
  <si>
    <t>Απαιτήσεις για πρόσβαση των δημόσιων συγκοινωνιών σε απασχόληση και υπηρεσίες</t>
  </si>
  <si>
    <t>Ελάχιστες απαιτήσεις για πρόσβαση στα μέσα μαζικής μεταφοράς</t>
  </si>
  <si>
    <t>Στόχοι για χρήση στα μέσα μαζικής μεταφοράς</t>
  </si>
  <si>
    <t>Πολιτική του δημόσιου ανοιχτού χώρου</t>
  </si>
  <si>
    <t>Ελάχιστες απαιτήσεις για πρόσβαση σε δημόσιους ανοιχτούς χώρους</t>
  </si>
  <si>
    <t>Πρόσβαση στα μέσα μαζικής μεταφοράς</t>
  </si>
  <si>
    <t>Πρόσβαση σε δημόσιο ανοιχτό χώρο</t>
  </si>
  <si>
    <t>Η εύκολη πρόσβαση σε συχνές δημόσιες συγκοινωνίες είναι βασικός καθοριστικός παράγοντας για υγιή και βιώσιμα συστήματα μεταφορών. Οι δημόσιες συγκοινωνίες κοντά σε στέγαση και απασχόληση αυξάνουν το μερίδιο των μετακινήσεων με τα μέσα μαζικής μεταφοράς, ενθαρρύνοντας έτσι το περπάτημα που σχετίζεται με τις μεταφορές. παροχή πρόσβασης σε περιφερειακές θέσεις εργασίας και υπηρεσίες· βελτίωση της υγείας, της οικονομικής ανάπτυξης και της κοινωνικής ένταξης· και μείωση της ρύπανσης και των εκπομπών άνθρακα. Η συχνότητα των υπηρεσιών ενθαρρύνει επίσης τη χρήση των μέσων μαζικής μεταφοράς, εκτός από την εγγύτητα σταθμών ή στάσεων.</t>
  </si>
  <si>
    <t>Η τοπική πρόσβαση σε υψηλής ποιότητας δημόσιο ανοιχτό χώρο προάγει την ψυχαγωγική σωματική δραστηριότητα και την ψυχική υγεία. Ο κοντινός δημόσιος ανοιχτός χώρος δημιουργεί ευχάριστα, ελκυστικά περιβάλλοντα, βοηθά στη δροσιά της πόλης και προστατεύει τη βιοποικιλότητα. Καθώς οι πόλεις πυκνώνουν και ο ιδιωτικός ανοιχτός χώρος μειώνεται, η παροχή περισσότερου δημόσιου ανοιχτού χώρου είναι κρίσιμη για την υγεία του πληθυσμού. Η ύπαρξη δημόσιου ανοιχτού χώρου σε απόσταση 400 μέτρων από τα σπίτια μπορεί να ενθαρρύνει το περπάτημα. Η πρόσβαση σε μεγαλύτερα πάρκα μπορεί επίσης να είναι σημαντική.</t>
  </si>
  <si>
    <t>Οι πολιτικές χρήσης γης και μεταφορών διαδραματίζουν βασικό ρόλο στον περιορισμό της ατμοσφαιρικής ρύπανσης, με πολλαπλά οφέλη για την υγεία και τη βιωσιμότητα. Οι λύσεις που βασίζονται στη φύση, συμπεριλαμβανομένου του αστικού πρασίνου και της προστασίας της αστικής βιοποικιλότητας, έχουν οφέλη για την ψυχική υγεία αυξάνοντας την επαφή με τη φύση. Οι χώροι πρασίνου και η βλάστηση μπορούν να δροσίσουν τις πόλεις και να ενισχύσουν την ανθεκτικότητα στην ακραία ζέστη.</t>
  </si>
  <si>
    <t>Παράδειγμα αναφοράς μόνο. Αντιγράψτε και επεξεργαστείτε το παράδειγμα αρχείου .yml στο φάκελο configuration/regions για να ορίσετε τη δική σας περιοχή μελέτης για ανάλυση και αναφορά. Μετά τη διαμόρφωση και την ανάλυση, ενδέχεται να δημιουργηθούν αναφορές πολιτικής ή/και χωρικών δεικτών σύμφωνα με τις οδηγίες στο</t>
  </si>
  <si>
    <t>Πλήρεις λεπτομέρειες για τα δεδομένα και τις μεθόδους είναι διαθέσιμες στη διεύθυνση</t>
  </si>
  <si>
    <t>Δεδομένα πληθυσμού</t>
  </si>
  <si>
    <t>Αστικά όρια</t>
  </si>
  <si>
    <t>Αστικά χαρακτηριστικά</t>
  </si>
  <si>
    <t>Κλίμακα χρώματος</t>
  </si>
  <si>
    <t>Παραπομπή</t>
  </si>
  <si>
    <t>Περίληψη</t>
  </si>
  <si>
    <t>Αφού ελέγξετε τα αποτελέσματα για την πόλη σας, παρέχετε μια σύνοψη με βάση τα συμφραζόμενα τροποποιώντας το κείμενο "σύνοψης" για κάθε διαμορφωμένη γλώσσα στο αρχείο διαμόρφωσης περιοχής.</t>
  </si>
  <si>
    <t>Αυτό το έργο αδειοδοτείται με άδεια Creative Commons CC BY-NC Attribution-NonCommercial 4.0 International License.</t>
  </si>
  <si>
    <t>Μέλη της ομάδας πόλης: {author_names}</t>
  </si>
  <si>
    <t>Προσθέστε ονόματα συντακτών επεξεργάζοντας τις ρυθμίσεις αναφοράς διαμόρφωσης περιοχής χρησιμοποιώντας ένα πρόγραμμα επεξεργασίας κειμένου</t>
  </si>
  <si>
    <t>Σχεδιασμός και επεξεργασία αναφορών: {editor_names}</t>
  </si>
  <si>
    <t>Μετάφραση: {translation_names}</t>
  </si>
  <si>
    <t>Ανασκόπηση πολιτικής που πραγματοποιήθηκε από</t>
  </si>
  <si>
    <t>el</t>
  </si>
  <si>
    <t>Language (bold indicates languages with existing translations requiring updating)</t>
  </si>
  <si>
    <t>{percent} van de bevolking in {city_name} woont binnen 500 meter van het openbaar vervoer met een gemiddelde frequentie op weekdagen van 20 minuten of beter</t>
  </si>
  <si>
    <t>{percent} af befolkningen i {city_name} bor inden for 500 m fra offentligt åbent område på mindst 1,5 hektar stort</t>
  </si>
  <si>
    <t>{percent} van de bevolking in {city_name} woont in wijken die voldoen aan de bevolkingsdichtheidsdrempel voor een kans van 80% om deel te nemen aan wandelen voor transport ({n} mensen {per_unit})</t>
  </si>
  <si>
    <t>{percent} van de bevolking in {city_name} woont in buurten die voldoen aan de drempel voor de dichtheid van kruispunten, waarbij de kans van 80% is dat ze wandelen voor vervoer ({n} kruispunten {per_unit})</t>
  </si>
  <si>
    <t>{percent} van de bevolking in {city_name} woont in buurten waar de beloopbaarheidsscore onder de mediaan van 25 internationale steden ligt (Box 1)</t>
  </si>
  <si>
    <t>{percent} der Bevölkerung in {city_name} leben im Umkreis von 500 m um öffentliche Verkehrsmittel</t>
  </si>
  <si>
    <t>{percent} der Bevölkerung in {city_name} leben in einem Umkreis von 500 m um eine öffentliche Freifläche von mindestens 1,5 Hektar</t>
  </si>
  <si>
    <t>{percent} der Bevölkerung in {city_name} leben in Vierteln, deren Bewertung der Fußgängerfreundlichkeit unter dem Median von 25 Städten weltweit liegt (Kasten 1)</t>
  </si>
  <si>
    <t>Yankin binciken da aka yi amfani da shi don ƙididdige alamun sararin samaniya ga yawan jama'a na {city_name} da aka gabatar a cikin wannan rahoto an haskaka shi a cikin taswirar da ke ƙasa ta amfani da shading layi ɗaya.</t>
  </si>
  <si>
    <t>{percent} na yawan jama'a a cikin {city_name} suna rayuwa tsakanin 500m na jigilar jama'a</t>
  </si>
  <si>
    <t>{percent} na yawan jama'a a cikin {city_name} suna rayuwa tsakanin 500m na jigilar jama'a tare da mintuna 20 ko mafi kyawun mitar ranar mako</t>
  </si>
  <si>
    <t>{percent} na yawan jama'a a cikin {city_name} suna zaune a tsakanin 500m na sararin fili na jama'a mai girman aƙalla hekta 1.5</t>
  </si>
  <si>
    <t>{percent} na yawan jama'a a cikin {city_name} suna zaune a unguwannin da ke cika iyakar yawan jama'a don yuwuwar kashi 80% na shiga kowane tafiya don sufuri ({n} mutane {per_unit})</t>
  </si>
  <si>
    <t>{percent} na yawan jama'ar {city_name} suna zaune ne a unguwannin da ke da maki mai iya tafiya kasa da tsakiyar birane 25 na duniya (Akwatin 1)</t>
  </si>
  <si>
    <t>{percent} o te taupori o {city_name} e noho ana i roto i te 500m o te waka tūmatanui</t>
  </si>
  <si>
    <t>{percent} o te taupori o {city_name} e noho ana i roto i te 500m mai i nga waka tūmatanui me te 20 meneti, pai ake ranei te auau o ia ra wiki</t>
  </si>
  <si>
    <t>{percent} o te taupori o {city_name} e noho ana i roto i te 500m o te waahi tuwhera tūmatanui 1.5 heketea te rahi.</t>
  </si>
  <si>
    <t>{percent} o te taupori o {city_name} e noho ana ki nga takiwa e tutuki ana i te paepae kiato o te huarahi mo te 80% te tupono ka uru ki tetahi hikoi mo te kawe waka ({n} nga whakawhitinga {per_unit})</t>
  </si>
  <si>
    <t>{percent} o te taupori o {city_name} e noho ana ki nga kaainga me te kaha hikoi i raro i te tau waenga o nga taone 25 o te ao (Pouaka 1)</t>
  </si>
  <si>
    <t>{percent} populasi di {city_name} tinggal dalam jarak 500 m dari transportasi umum</t>
  </si>
  <si>
    <t>{percent} populasi di {city_name} tinggal dalam jarak 500 m dari transportasi umum dengan frekuensi rata-rata hari kerja selama 20 menit atau lebih baik</t>
  </si>
  <si>
    <t>{percent} populasi di {city_name} tinggal dalam radius 500 m dari ruang terbuka publik dengan luas minimal 1,5 hektar</t>
  </si>
  <si>
    <t>Διοικητικό όριο ({source})</t>
  </si>
  <si>
    <t>Αστικό όριο ({source})</t>
  </si>
  <si>
    <t>Όριο περιοχής μελέτης ({source})</t>
  </si>
  <si>
    <t>الحدود الإدارية ({source})</t>
  </si>
  <si>
    <t>حدود منطقة الدراسة ({source})</t>
  </si>
  <si>
    <t>الحدود الحضرية ({source})</t>
  </si>
  <si>
    <t>مرز اداری ({source})</t>
  </si>
  <si>
    <t>{percent} o te taupori o {city_name} e noho ana ki nga takiwa e tutuki ana i te paepae kiato o te taupori mo te 80% te tupono ka uru ki tetahi hikoi mo te kawe waka ({n} tangata {per_unit})</t>
  </si>
  <si>
    <t>{city_name} இல் உள்ள மக்கள் தொகையில் {percent} பேர், மக்கள் தொகை அடர்த்தி வரம்பை சந்திக்கும் சுற்றுப்புறங்களில் வசிக்கின்றனர்({n} பேர் {per_unit})</t>
  </si>
  <si>
    <t>Dejavu sans</t>
  </si>
  <si>
    <t>Taswirorin rarraba sararin samaniya da aka nuna a cikin wannan rahoton suna nuna sakamakon ga wuraren da ke da kimar yawan jama'a bisa ga {config[population][name]}.</t>
  </si>
  <si>
    <t>Os mapas de distribuição espacial apresentados neste relatório exibem resultados para áreas com estimativas populacionais de acordo com {config[population][name]}.</t>
  </si>
  <si>
    <t>{city_name}、{country} {year}</t>
  </si>
  <si>
    <t>Conditional size</t>
  </si>
  <si>
    <t>&lt;12,-1</t>
  </si>
  <si>
    <t>configuration/fonts/NotoSansCJKjp-VF.ttf</t>
  </si>
  <si>
    <t>https://github.com/notofonts/noto-cjk/raw/main/Sans/Variable/TTF/NotoSansCJKjp-VF.ttf</t>
  </si>
  <si>
    <t>noto_sans_jp</t>
  </si>
  <si>
    <t>https://github.com/notofonts/noto-cjk/raw/main/Sans/Variable/TTF/NotoSansCJKkr-VF.ttf</t>
  </si>
  <si>
    <t>noto_sans_kr</t>
  </si>
  <si>
    <t>configuration/fonts/NotoSansCJKkr-VF.ttf</t>
  </si>
  <si>
    <t>URL</t>
  </si>
  <si>
    <t>https://notofonts.github.io/devanagari/fonts/NotoSansDevanagari/googlefonts/ttf/NotoSansDevanagari-Regular.ttf</t>
  </si>
  <si>
    <t>noto_sans_devanagari</t>
  </si>
  <si>
    <t>https://notofonts.github.io/devanagari/fonts/NotoSansDevanagari/googlefonts/ttf/NotoSansDevanagari-Bold.ttf</t>
  </si>
  <si>
    <t>b</t>
  </si>
  <si>
    <t>i</t>
  </si>
  <si>
    <t>bi</t>
  </si>
  <si>
    <t>Ko nga mapi tuari mokowā kei roto i tenei ripoata e whakaatu ana i nga hua mo nga waahi e whakatau tata ana te taupori e ai ki {config[population][name]}.</t>
  </si>
  <si>
    <t>Nga mema o te roopu taone: {author_names}</t>
  </si>
  <si>
    <t>Whakamaoritanga: {translation_names}</t>
  </si>
  <si>
    <t>Hindi,Nepali</t>
  </si>
  <si>
    <t>Arabic,Persian</t>
  </si>
  <si>
    <t xml:space="preserve">
1000 நகரங்களின் சவால் அறிக்கை</t>
  </si>
  <si>
    <t xml:space="preserve">
முடிவுகள் மற்றும் விளக்கங்கள் சரிபார்க்கப்பட்டு அங்கீகரிக்கப்படும் வரை பூர்வாங்க கண்டுபிடிப்புகள் பொது வெளியீட்டை நோக்கமாகக் கொண்டிருக்கவில்லை.</t>
  </si>
  <si>
    <t>noto_sans_tamil</t>
  </si>
  <si>
    <t>configuration/fonts/NotoSansDevanagari/NotoSansDevanagari-Regular.ttf</t>
  </si>
  <si>
    <t>configuration/fonts/NotoSansDevanagari/NotoSansDevanagari-Bold.ttf</t>
  </si>
  <si>
    <t>configuration/fonts/NotoSansTamil/NotoSansTamil-Regular.ttf</t>
  </si>
  <si>
    <t>configuration/fonts/NotoSansTamil/NotoSansTamil-Bold.ttf</t>
  </si>
  <si>
    <t>https://notofonts.github.io/tamil/fonts/NotoSansTamil/googlefonts/ttf/NotoSansTamil-Regular.ttf</t>
  </si>
  <si>
    <t>https://notofonts.github.io/tamil/fonts/NotoSansTamil/googlefonts/ttf/NotoSansTamil-Bold.ttf</t>
  </si>
  <si>
    <t>&lt;21,-3</t>
  </si>
  <si>
    <t xml:space="preserve">
ஆரோக்கியமான மற்றும் நிலையான நகரங்களின் இடஞ்சார்ந்த மற்றும் கொள்கை குறிகாட்டிகளின் தேர்வில் {city_name} எவ்வாறு செயல்படுகிறது என்பதை இந்த அறிக்கை கோடிட்டுக் காட்டுகிறது. 1000 நகரங்கள் சவாலின் ஒரு பகுதியாக, நகர்ப்புற வடிவமைப்பு மற்றும் போக்குவரத்து அம்சங்கள் மற்றும் சுகாதாரம் மற்றும் நிலைத்தன்மையை ஊக்குவிக்கும் நகர திட்டமிடல் கொள்கைகளின் இருப்பு மற்றும் தரம் ஆகியவற்றின் இடஞ்சார்ந்த விநியோகத்தை நாங்கள் ஆய்வு செய்தோம். கண்டுபிடிப்புகள் உள்ளூர் நகரக் கொள்கைகளுக்குத் தேவையான மாற்றங்களைத் தெரிவிக்கலாம். வரைபடங்கள் நகர்ப்புற வடிவமைப்பு மற்றும் போக்குவரத்து அம்சங்களின் பரவலை {city_name} முழுவதும் காட்டுகின்றன, மேலும் ஆரோக்கியமான மற்றும் நிலையான சூழலை உருவாக்குவதற்கான தலையீடுகளின் மூலம் அதிகப் பயனடையக்கூடிய பகுதிகளைக் கண்டறியும்.</t>
  </si>
  <si>
    <t>Turkish</t>
  </si>
  <si>
    <t>Türkçe</t>
  </si>
  <si>
    <t>tr</t>
  </si>
  <si>
    <t>Sağlıklı ve sürdürülebilir şehirler için politika göstergeleri</t>
  </si>
  <si>
    <t>Sağlıklı ve sürdürülebilir şehirler için mekansal göstergeler</t>
  </si>
  <si>
    <t>Sonuçlar ve yorumlar doğrulanıp onaylanıncaya kadar ön bulguların kamuya açıklanması amaçlanmamaktadır.</t>
  </si>
  <si>
    <t>Politika kontrol listesi verileri yüklenemedi ve atlandı. Bkz. https://healthysustainablecities.github.io/software/#Policy-checklist</t>
  </si>
  <si>
    <t>SADECE TASLAK</t>
  </si>
  <si>
    <t>Küresel Sağlıklı ve Sürdürülebilir Şehir Göstergeleri İşbirliği</t>
  </si>
  <si>
    <t>{city_name} bağlamı</t>
  </si>
  <si>
    <t>Demografi ve sağlık eşitliği</t>
  </si>
  <si>
    <t>Ek bağlam</t>
  </si>
  <si>
    <t>Önümüzdeki on yılda kentsel alanı etkileyebilecek çevresel tehlikeler arasında şunlar yer almaktadır: {policy_checklist_hazards}.</t>
  </si>
  <si>
    <t>Yerel</t>
  </si>
  <si>
    <t>Büyükşehir</t>
  </si>
  <si>
    <t>Bölgesel</t>
  </si>
  <si>
    <t>Ulusal</t>
  </si>
  <si>
    <t>Şiddetli fırtınalar</t>
  </si>
  <si>
    <t>Seller</t>
  </si>
  <si>
    <t>Tayfunlar</t>
  </si>
  <si>
    <t>Kasırgalar</t>
  </si>
  <si>
    <t>Depremler</t>
  </si>
  <si>
    <t>Çalışma bölgesi</t>
  </si>
  <si>
    <t>İdari sınır ({source})</t>
  </si>
  <si>
    <t>Kent sınırı ({source})</t>
  </si>
  <si>
    <t>Çalışma bölgesi sınırı ({source})</t>
  </si>
  <si>
    <t>idari sınır ile kentsel sınırın kesişimi</t>
  </si>
  <si>
    <t>km² başına</t>
  </si>
  <si>
    <t>Market</t>
  </si>
  <si>
    <t>Toplu taşıma durağı</t>
  </si>
  <si>
    <t>Düzenli hizmet veren toplu taşıma (değerlendirilmedi)</t>
  </si>
  <si>
    <t>Düşük</t>
  </si>
  <si>
    <t>Ortalama</t>
  </si>
  <si>
    <t>Yüksek</t>
  </si>
  <si>
    <t>Evet</t>
  </si>
  <si>
    <t>Mahalle nüfus yoğunluğu (km² başına)</t>
  </si>
  <si>
    <t>Mahalle kavşak yoğunluğu (km² başına)</t>
  </si>
  <si>
    <t>Sağlık ve sürdürülebilirliği destekleyen kent ve ulaşım politikalarının varlığı</t>
  </si>
  <si>
    <t>Yürünebilirlik eşitsizlikleri</t>
  </si>
  <si>
    <t>Kutu 1: Uluslararası 25 şehri kapsayan Lancet Küresel Sağlık Serisi araştırması</t>
  </si>
  <si>
    <t>Ölçülebilir hedef</t>
  </si>
  <si>
    <t>Kanıta dayalı eşik</t>
  </si>
  <si>
    <t>Sağlık ve sürdürülebilirlik için entegre şehir planlama politikaları</t>
  </si>
  <si>
    <t>Yaya altyapısının sağlanması</t>
  </si>
  <si>
    <t>Bisiklet altyapısının sağlanması</t>
  </si>
  <si>
    <t>Günlük yaşam için yerel destinasyonların karışımı</t>
  </si>
  <si>
    <t>Günlük yaşam destinasyonlarına yakın mesafe</t>
  </si>
  <si>
    <t>Sağlıklı gıda ortamları</t>
  </si>
  <si>
    <t>Çevresel tasarım yoluyla suçun önlenmesi</t>
  </si>
  <si>
    <t>İklime dayanıklı şehir politikaları</t>
  </si>
  <si>
    <t>Kentsel hava kalitesi ve doğaya dayalı çözümler</t>
  </si>
  <si>
    <t>Kentsel hava kalitesi ve doğaya dayalı çözüm politikaları</t>
  </si>
  <si>
    <t>Toplu taşıma politikası</t>
  </si>
  <si>
    <t>İstihdam ve hizmetlere toplu taşıma erişimi için gereklilikler</t>
  </si>
  <si>
    <t>Toplu taşıma kullanımına yönelik hedefler</t>
  </si>
  <si>
    <t>Toplu taşıma erişimi</t>
  </si>
  <si>
    <t>Kentsel sınırlar</t>
  </si>
  <si>
    <t>Kentsel özellikler</t>
  </si>
  <si>
    <t>Renk skalası</t>
  </si>
  <si>
    <t>Alıntı</t>
  </si>
  <si>
    <t>Özet</t>
  </si>
  <si>
    <t>Bu çalışma Creative Commons CC BY-NC Atıf-GayriTicari 4.0 Uluslararası Lisansı kapsamında lisanslanmıştır.</t>
  </si>
  <si>
    <t>Rapor tasarımı ve düzenleme: {editor_names}</t>
  </si>
  <si>
    <t>Çeviri: {translation_names}</t>
  </si>
  <si>
    <t>fr</t>
  </si>
  <si>
    <t>Rapport sur le Défi des 1000 villes</t>
  </si>
  <si>
    <t>Indicateurs politiques pour des villes saines et durables</t>
  </si>
  <si>
    <t>Indicateurs politiques et spatiaux pour des villes saines et durables</t>
  </si>
  <si>
    <t>Indicateurs spatiaux pour des villes saines et durables</t>
  </si>
  <si>
    <t>Les résultats préliminaires ne sont pas destinés à être rendus publics tant que les résultats et les interprétations ne sont pas validés et approuvés.</t>
  </si>
  <si>
    <t>Les données de la liste de contrôle des politiques n'ont pas pu être chargées et ont été ignorées. Voir https://healthysustainablecities.github.io/software/#Policy-checklist</t>
  </si>
  <si>
    <t>PROJET SEULEMENT</t>
  </si>
  <si>
    <t>Collaboration mondiale sur les indicateurs de villes saines et durables</t>
  </si>
  <si>
    <t>Contexte de {city_name}</t>
  </si>
  <si>
    <t>Niveaux de gouvernement</t>
  </si>
  <si>
    <t>Démographie et équité en santé</t>
  </si>
  <si>
    <t>Contexte de catastrophe environnementale</t>
  </si>
  <si>
    <t>Contexte supplémentaire</t>
  </si>
  <si>
    <t>Modifiez le fichier de configuration de la région pour fournir un contexte d'arrière-plan pour votre région d'étude. Veuillez résumer brièvement l'emplacement, l'histoire et la topographie, le cas échéant.</t>
  </si>
  <si>
    <t>Les niveaux de politique gouvernementale suivants ont été analysés pour {city_name} : {policy_checklist_levels}.</t>
  </si>
  <si>
    <t>Les risques environnementaux qui pourraient avoir un impact sur la zone urbaine au cours de la décennie à venir comprennent : {policy_checklist_hazards}.</t>
  </si>
  <si>
    <t>Détaillez toute autre considération relative aux inégalités en matière de santé urbaine et à la géographie dans cette ville, ou toute considération relative aux données qui pourrait influencer l’interprétation des résultats.</t>
  </si>
  <si>
    <t>Métropolitain</t>
  </si>
  <si>
    <t>Régional</t>
  </si>
  <si>
    <t>État</t>
  </si>
  <si>
    <t>De violentes tempêtes</t>
  </si>
  <si>
    <t>Inondations</t>
  </si>
  <si>
    <t>Feux de brousse/feux de forêt</t>
  </si>
  <si>
    <t>Vagues de chaleur</t>
  </si>
  <si>
    <t>Froid extrême</t>
  </si>
  <si>
    <t>Typhons</t>
  </si>
  <si>
    <t>Ouragans</t>
  </si>
  <si>
    <t>Tremblements de terre</t>
  </si>
  <si>
    <t>La région d'étude utilisée pour calculer les indicateurs spatiaux pour la population de {city_name} présentés dans ce rapport a été mise en évidence sur la carte ci-dessous à l'aide de lignes parallèles.</t>
  </si>
  <si>
    <t>Région d'étude</t>
  </si>
  <si>
    <t>Légende de carte</t>
  </si>
  <si>
    <t>Limite administrative ({source})</t>
  </si>
  <si>
    <t>Limite urbaine ({source})</t>
  </si>
  <si>
    <t>Limite de la région d'étude ({source})</t>
  </si>
  <si>
    <t>intersection de la limite administrative et de la limite urbaine</t>
  </si>
  <si>
    <t>kilomètres</t>
  </si>
  <si>
    <t>par km²</t>
  </si>
  <si>
    <t>Magasin de nourriture</t>
  </si>
  <si>
    <t>Épicerie</t>
  </si>
  <si>
    <t>Tout espace public ouvert</t>
  </si>
  <si>
    <t>Grand espace public ouvert</t>
  </si>
  <si>
    <t>Arrêt des transports en commun</t>
  </si>
  <si>
    <t>Transports publics avec service régulier</t>
  </si>
  <si>
    <t>Transports publics avec service régulier (non évalué)</t>
  </si>
  <si>
    <t>Possibilité de marcher dans un quartier par rapport à 25 villes à l'échelle internationale</t>
  </si>
  <si>
    <t>Faible</t>
  </si>
  <si>
    <t>Moyenne</t>
  </si>
  <si>
    <t>Haut</t>
  </si>
  <si>
    <t>Non</t>
  </si>
  <si>
    <t>Oui</t>
  </si>
  <si>
    <t>{percent} de la population de {city_name} vit à moins de 500 m des transports en commun</t>
  </si>
  <si>
    <t>{percent} de la population de {city_name} vit à moins de 500 m des transports en commun dont la fréquence moyenne en semaine est de 20 minutes ou plus.</t>
  </si>
  <si>
    <t>{percent} de la population de {city_name} vit à moins de 500 m d'un espace public ouvert d'au moins 1,5 hectare.</t>
  </si>
  <si>
    <t>{percent} de la population de {city_name} vit dans des quartiers atteignant le seuil de densité de population pour une probabilité de 80 % de marcher pour se déplacer ({n} personnes {per_unit})</t>
  </si>
  <si>
    <t>{percent} de la population de {city_name} vit dans des quartiers répondant au seuil de densité d'intersections de rues pour une probabilité de 80 % de marcher pour se déplacer ({n} intersections {per_unit})</t>
  </si>
  <si>
    <t>{percent} de la population de {city_name} vit dans des quartiers dont le score de potentiel piétonnier est inférieur à la médiane de 25 villes à l'échelle internationale (encadré 1)</t>
  </si>
  <si>
    <t>Politiques identifiées</t>
  </si>
  <si>
    <t>% de la population ayant accès à moins de 500 m à :</t>
  </si>
  <si>
    <t>Densité de population du quartier (par km²)</t>
  </si>
  <si>
    <t>Densité des intersections de quartier (par km²)</t>
  </si>
  <si>
    <t>Écart médian et interquartile pour 25 villes à l’échelle internationale (encadré 1)</t>
  </si>
  <si>
    <t>Les cartes de répartition spatiale présentées dans ce rapport affichent les résultats pour les zones avec des estimations de population selon {config[population][name]}.</t>
  </si>
  <si>
    <t>Veuillez fournir une photo « image de héros » haute résolution montrant une rue ou un espace public convivial et accessible à pied pour cette ville, idéalement au format .jpg avec des dimensions dans un rapport de 21:10 (par exemple 2 100 px par 1 000 px)</t>
  </si>
  <si>
    <t>Veuillez fournir une photo "image de héros" haute résolution montrant une rue ou un espace public convivial et accessible à pied pour cette ville, idéalement au format .jpg avec des dimensions dans un rapport de 1:1 (par exemple 1 000 px par 1 000 px).</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</si>
  <si>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ainsi que la présence et la qualité des politiques d'urbanisme qui favorisent la santé et la durabilité. Les résultats pourraient éclairer les changements nécessaires aux politiques municipales locales. Les cartes montrent la répartition des caractéristiques de conception urbaine et de transport à travers {city_name} et identifient les zones qui pourraient bénéficier le plus d'interventions visant à créer des environnements sains et durables.</t>
  </si>
  <si>
    <t>Ce rapport décrit les performances de {city_name} sur une sélection d'indicateurs de villes saines et durables. Dans le cadre du Défi 1000 villes, nous avons examiné la présence et la qualité des politiques d'urbanisme qui favorisent la santé et la durabilité. Les résultats pourraient éclairer les changements nécessaires aux politiques municipales locales.</t>
  </si>
  <si>
    <t>Ce rapport décrit les performances de {city_name} sur une sélection d'indicateurs spatiaux et politiques de villes saines et durables. Dans le cadre du Défi 1000 villes, nous avons examiné la répartition spatiale des caractéristiques de conception urbaine et de transport qui favorisent la santé et la durabilité. Les cartes montrent la répartition des caractéristiques de conception urbaine et de transport à travers {city_name} et identifient les zones qui pourraient bénéficier le plus d'interventions visant à créer des environnements sains et durables.</t>
  </si>
  <si>
    <t>Pourcentage de la population ayant accès aux commodités à moins de 500 mètres (m)</t>
  </si>
  <si>
    <t>Accessibilité à pied et accès à la destination</t>
  </si>
  <si>
    <t>Les politiques publiques sont essentielles pour soutenir la conception et la création de villes et de quartiers sains et durables. La liste de contrôle politique du Défi 1000 villes a été utilisée pour évaluer la présence et la qualité des politiques alignées sur les preuves et les principes pour des villes saines et durables.</t>
  </si>
  <si>
    <t>Score de présence des politiques</t>
  </si>
  <si>
    <t>Présence de politiques urbaines et de transport soutenant la santé et la durabilité</t>
  </si>
  <si>
    <t>Score de qualité des politiques</t>
  </si>
  <si>
    <t>Évaluation de la qualité des politiques mesurables et alignées sur les données probantes sur les villes-santé</t>
  </si>
  <si>
    <t>Exigences en matière d'urbanisme</t>
  </si>
  <si>
    <t>Les quartiers accessibles à pied offrent des possibilités de modes de vie actifs, sains et durables grâce à une densité de population suffisante, mais non excessive, pour soutenir la fourniture adéquate d'équipements locaux, y compris les services de transports publics. Ils ont également des utilisations du sol mixtes et des rues bien reliées, pour garantir un accès proche et pratique aux destinations. Des infrastructures piétonnes de haute qualité et la réduction du trafic grâce à la gestion de la demande d’utilisation de la voiture peuvent également encourager la marche comme moyen de transport.</t>
  </si>
  <si>
    <t>Inégalités en matière de potentiel piétonnier</t>
  </si>
  <si>
    <t>Encadré 1 : Étude du Lancet Global Health Series portant sur 25 villes à l’échelle internationale</t>
  </si>
  <si>
    <t>Le 1000 Cities Challenge étend les méthodes d’évaluation de la santé et de la durabilité des villes décrites dans la série 2022 du Lancet Global Health sur la conception urbaine, les transports et la santé. Les indicateurs politiques et spatiaux ont été calculés, analysés et rapportés dans plusieurs langues pour 25 villes différentes dans 19 pays et 6 continents. Ces villes constituent une référence utile pour les comparaisons, mais ne constituent pas un échantillon représentatif de toutes les villes du monde. Pour plus de détails, veuillez consulter la série 2022 The Lancet Global Health sur la conception urbaine, les transports et la santé (https://www.thelancet.com/series/urban-design-2022).</t>
  </si>
  <si>
    <t>Des seuils d’aménagement urbain pour favoriser la marche</t>
  </si>
  <si>
    <t>La série 2022 du Lancet Global Health Series a révélé que pour atteindre une probabilité d'au moins 80 % de se déplacer à pied comme moyen de transport, un quartier urbain moyen aurait besoin d'une densité de population d'au moins 5 700 habitants au km² et d'une connectivité routière d'au moins 100 intersections par km², soit environ et selon le contexte. Des preuves préliminaires ont montré qu'une densité d'intersection de rues supérieure à 250 par km² et des quartiers ultra-denses (&gt; 15 000 personnes par km²) peuvent avoir des avantages décroissants pour l'activité physique. Il s’agit d’un sujet important pour les recherches futures.</t>
  </si>
  <si>
    <t>Probabilité de marcher pour se déplacer</t>
  </si>
  <si>
    <t>5 700 personnes par km²</t>
  </si>
  <si>
    <t>100 carrefours par km²</t>
  </si>
  <si>
    <t>seuil cible</t>
  </si>
  <si>
    <t>Politique identifiée</t>
  </si>
  <si>
    <t>Conforme aux données probantes sur les villes saines</t>
  </si>
  <si>
    <t>Cible mesurable</t>
  </si>
  <si>
    <t>Seuil fondé sur des données probantes</t>
  </si>
  <si>
    <t>Légende : Oui ✔ Non ✘ Mixte ✔/✘ Non applicable -</t>
  </si>
  <si>
    <t>Politiques d’urbanisme intégrées pour la santé et la durabilité</t>
  </si>
  <si>
    <t>De nombreux secteurs participent à la création de villes saines et durables, notamment l’aménagement du territoire, les transports, le logement, les parcs, le développement économique et les infrastructures. Une planification intégrée est nécessaire pour garantir l’alignement des politiques entre les secteurs. Les considérations de santé doivent être intégrées dans les politiques de transport et urbaines, et les investissements dans les transports actifs et publics doivent être prioritaires.</t>
  </si>
  <si>
    <t>Une politique des transports avec des actions axées sur la santé</t>
  </si>
  <si>
    <t>Une politique urbaine avec des actions axées sur la santé</t>
  </si>
  <si>
    <t>Exigences en matière d’évaluation de l’impact sur la santé dans la politique urbaine/des transports</t>
  </si>
  <si>
    <t>La politique urbaine/des transports vise explicitement une planification urbaine intégrée</t>
  </si>
  <si>
    <t>Informations accessibles au public sur les dépenses publiques pour les différents modes de transport</t>
  </si>
  <si>
    <t>Politiques de praticité piétonnière et d’accès aux destinations</t>
  </si>
  <si>
    <t>Exigences de connectivité des rues</t>
  </si>
  <si>
    <t>Restrictions de stationnement pour décourager l'utilisation de la voiture</t>
  </si>
  <si>
    <t>Exigences de sécurité routière</t>
  </si>
  <si>
    <t>Mise à disposition d'infrastructures piétonnes</t>
  </si>
  <si>
    <t>Mise à disposition d'infrastructures cyclables</t>
  </si>
  <si>
    <t>Objectifs de participation à la marche</t>
  </si>
  <si>
    <t>Objectifs de participation cycliste</t>
  </si>
  <si>
    <t>Exigences de densité de logement</t>
  </si>
  <si>
    <t>Limites du développement de nouveaux logements</t>
  </si>
  <si>
    <t>Mélange de types/tailles de logements</t>
  </si>
  <si>
    <t>Mélange de destinations locales pour la vie quotidienne</t>
  </si>
  <si>
    <t>À proximité des destinations de vie quotidienne</t>
  </si>
  <si>
    <t>Exigences en matière de répartition de l'emploi</t>
  </si>
  <si>
    <t>Ratio emplois/logements</t>
  </si>
  <si>
    <t>Environnements alimentaires sains</t>
  </si>
  <si>
    <t>Prévention du crime grâce à la conception environnementale</t>
  </si>
  <si>
    <t>Politiques des villes résilientes au climat</t>
  </si>
  <si>
    <t>Qualité de l'air urbain et solutions basées sur la nature</t>
  </si>
  <si>
    <t>Politiques relatives à la qualité de l’air urbain et aux solutions fondées sur la nature</t>
  </si>
  <si>
    <t>Des politiques de transports pour limiter la pollution de l’air</t>
  </si>
  <si>
    <t>Politiques d’aménagement du territoire pour réduire l’exposition à la pollution atmosphérique</t>
  </si>
  <si>
    <t>Couvert forestier et exigences en matière de verdissement urbain</t>
  </si>
  <si>
    <t>Protection et promotion de la biodiversité urbaine</t>
  </si>
  <si>
    <t>Réduction des risques de catastrophe climatique</t>
  </si>
  <si>
    <t>Face au changement climatique, les environnements bâtis doivent être conçus pour réduire les impacts sur la santé des événements météorologiques extrêmes de plus en plus fréquents et graves, tels que les vagues de chaleur, les inondations, les feux de brousse/feux de forêt et les tempêtes extrêmes.</t>
  </si>
  <si>
    <t>Stratégies d’adaptation et de réduction des risques de catastrophe</t>
  </si>
  <si>
    <t>Politique des transports publics</t>
  </si>
  <si>
    <t>Conditions d'accès des transports publics à l'emploi et aux services</t>
  </si>
  <si>
    <t>Exigences minimales pour l'accès aux transports publics</t>
  </si>
  <si>
    <t>Objectifs d'utilisation des transports publics</t>
  </si>
  <si>
    <t>Politique des espaces publics ouverts</t>
  </si>
  <si>
    <t>Exigences minimales pour l'accès aux espaces publics ouverts</t>
  </si>
  <si>
    <t>Accès aux transports en commun</t>
  </si>
  <si>
    <t>Accès aux espaces publics ouverts</t>
  </si>
  <si>
    <t>Un accès facile à des transports publics fréquents est un déterminant clé de systèmes de transport sains et durables. Les transports publics à proximité des logements et des emplois augmentent la part modale des déplacements en transports publics, encourageant ainsi la marche liée aux transports ; offrir un accès aux emplois et services régionaux; améliorer la santé, le développement économique et l’inclusion sociale ; et réduire la pollution et les émissions de carbone. La fréquence des services favorise également l'utilisation des transports en commun, en plus de la proximité des gares ou des arrêts.</t>
  </si>
  <si>
    <t>L’accès local à des espaces publics ouverts de haute qualité favorise l’activité physique récréative et la santé mentale. L'espace public ouvert à proximité crée des environnements conviviaux et attrayants, contribue à rafraîchir la ville et protège la biodiversité. À mesure que les villes se densifient et que les espaces ouverts privés diminuent, il est essentiel de fournir davantage d’espaces publics ouverts pour la santé de la population. Avoir un espace public ouvert à moins de 400 m des habitations peut encourager la marche. L'accès à des parcs plus grands peut également être important.</t>
  </si>
  <si>
    <t>Les politiques d’aménagement du territoire et de transport jouent un rôle clé dans la limitation de la pollution atmosphérique, avec de multiples avantages pour la santé et la durabilité. Les solutions fondées sur la nature, notamment le verdissement urbain et la protection de la biodiversité urbaine, présentent des avantages pour la santé mentale en augmentant le contact avec la nature. Les espaces verts et la couverture végétale peuvent rafraîchir les villes et contribuer à renforcer la résilience face à la chaleur extrême.</t>
  </si>
  <si>
    <t>Exemple de rapport uniquement. Copiez et modifiez l'exemple de fichier .yml dans le dossier configuration/regions pour définir votre propre région d'étude à des fins d'analyse et de création de rapports. Après la configuration et l'analyse, des rapports sur les politiques et/ou les indicateurs spatiaux peuvent être générés selon les instructions indiquées à l'adresse suivante.</t>
  </si>
  <si>
    <t>Tous les détails des données et des méthodes sont disponibles sur</t>
  </si>
  <si>
    <t>Données démographiques</t>
  </si>
  <si>
    <t>Limites urbaines</t>
  </si>
  <si>
    <t>Caractéristiques urbaines</t>
  </si>
  <si>
    <t>Échelle de couleurs</t>
  </si>
  <si>
    <t>Résumé</t>
  </si>
  <si>
    <t>Ce travail est sous licence Creative Commons CC BY-NC Attribution-NonCommercial 4.0 International License.</t>
  </si>
  <si>
    <t>Membres de l'équipe municipale : {author_names}</t>
  </si>
  <si>
    <t>Ajoutez des noms d'auteurs en modifiant les paramètres de création de rapports de configuration de région à l'aide d'un éditeur de texte</t>
  </si>
  <si>
    <t>Conception et édition du rapport : {editor_names}</t>
  </si>
  <si>
    <t>Traduction : {translation_names}</t>
  </si>
  <si>
    <t>Examen des politiques mené par</t>
  </si>
  <si>
    <t>French</t>
  </si>
  <si>
    <t>Française</t>
  </si>
  <si>
    <t>version_date</t>
  </si>
  <si>
    <t>都市の境界 ({source})</t>
  </si>
  <si>
    <t>都市計画上の要件</t>
  </si>
  <si>
    <t>自転車インフラの整備</t>
  </si>
  <si>
    <t>住宅密度に関する要件</t>
  </si>
  <si>
    <t>グリーンフィールドにおける住宅開発の制限</t>
  </si>
  <si>
    <t>雇用の分布に関する要件</t>
  </si>
  <si>
    <t>気候災害リスクの軽減</t>
  </si>
  <si>
    <t>土地利用と交通政策は、大気汚染を制限する上で重要な役割を果たしており、健康と持続可能性にさまざまなメリットをもたらします。都市緑化や都市における生物多様性保護などの自然ベースのソリューションは、自然との接触を増やすことで精神衛生上の利点をもたらします。緑地と植生は都市を冷却し、猛暑に対する回復力を高めるのに役立ちます。</t>
  </si>
  <si>
    <t>予備的な結果は、結果と解釈が検証され承認されるまでは公開されません。</t>
  </si>
  <si>
    <t>政策チェックリスト・データをロードできなかったため、スキップされました。 https://healthysustainablecities.github.io/software/#Policy-checklist を参照してください。</t>
  </si>
  <si>
    <t>健康で持続可能な都市指標に向けた世界的な連携</t>
  </si>
  <si>
    <t>地域設定ファイルを編集して、調査地域の背景情報を提供してください。必要に応じて、位置、歴史、地形を簡単に要約してください。</t>
  </si>
  <si>
    <t>地域設定ファイルの「人口統計と健康の公平性」セクションを編集して、社会経済的な人口統計の特徴と、この都市部に存在する主要な健康上の課題と不平等をハイライトしてください。</t>
  </si>
  <si>
    <t>この都市の都市部の健康上の不平等と地理に関するその他の考慮事項、または調査結果の解釈に影響を与える可能性のあるデータの考慮事項を詳しく説明してください。</t>
  </si>
  <si>
    <t>ローカル</t>
  </si>
  <si>
    <t>国</t>
  </si>
  <si>
    <t>サイクロン</t>
  </si>
  <si>
    <t>行政界 ({source})</t>
  </si>
  <si>
    <t>行政界と都市境界の交差部分</t>
  </si>
  <si>
    <t>km²あたり</t>
  </si>
  <si>
    <t>全ての公的オープンスペース</t>
  </si>
  <si>
    <t>広い公的オープンスペース</t>
  </si>
  <si>
    <t>特定された政策</t>
  </si>
  <si>
    <t>500m以内でアクセスできる人口の割合:</t>
  </si>
  <si>
    <t>近隣の人口密度 (km²あたり)</t>
  </si>
  <si>
    <t>ウォーカビリティと目的地へのアクセス</t>
  </si>
  <si>
    <t>政策存在スコア</t>
  </si>
  <si>
    <t>健康と持続可能性をサポートする都市・交通政策の存在</t>
  </si>
  <si>
    <t>政策品質スコア</t>
  </si>
  <si>
    <t>健康な都市に関するエビデンスに沿った測定可能な政策の品質評価</t>
  </si>
  <si>
    <t>ウォーカブルな地域は、公共交通サービスを含む地域のアメニティの適切な提供を支えるのに十分、かつ過剰ではない人口密度によって、アクティブで健康的で持続可能なライフスタイルの機会を提供します。また、目的地に近く便利なアクセスを確保するために、混合土地利用と交通の便の良い街路が備わっています。質の高い歩行者インフラと自動車利用の需要管理による交通量の削減も、移動手段として徒歩を促すことができます。</t>
  </si>
  <si>
    <t>ウォーカビリティの不平等</t>
  </si>
  <si>
    <t>歩行を促進する都市デザインのしきい値</t>
  </si>
  <si>
    <t>政策が存在</t>
  </si>
  <si>
    <t>健康な都市のエビデンスに適合</t>
  </si>
  <si>
    <t>測定可能な目標</t>
  </si>
  <si>
    <t>エビデンスに基づいた閾値</t>
  </si>
  <si>
    <t>キー: はい ✔ いいえ ✘ 混在 ✔/✘ 該当なし -</t>
  </si>
  <si>
    <t>健康的で持続可能な都市の創出には、土地利用、交通、住宅、公園、経済開発、インフラなど、多くの部門が関与しています。セクター全体で政策の整合性を確保するには、統合された計画が必要です。健康への配慮を交通政策や都市政策に組み込み、アクティブな交通や公共交通への投資を優先する必要があります。</t>
  </si>
  <si>
    <t>都市・交通政策における健康影響評価の要求</t>
  </si>
  <si>
    <t>総合的な都市計画を明確に志向する都市・交通政策</t>
  </si>
  <si>
    <t>各交通手段に対する政府支出に関する公開情報</t>
  </si>
  <si>
    <t>ウォーカビリティと目的地へのアクセスに関する政策</t>
  </si>
  <si>
    <t>街路の接続性に関する要件</t>
  </si>
  <si>
    <t>車の使用を減らすための駐車制限</t>
  </si>
  <si>
    <t>交通安全に関する要件</t>
  </si>
  <si>
    <t>歩行者の目標値</t>
  </si>
  <si>
    <t>自転車利用の目標値</t>
  </si>
  <si>
    <t>住宅建築の高さ制限</t>
  </si>
  <si>
    <t>住宅の種類/サイズの混在</t>
  </si>
  <si>
    <t>日常生活のための身近な目的地の混在</t>
  </si>
  <si>
    <t>日常生活のための身近な目的地への近接性</t>
  </si>
  <si>
    <t>雇用と住居の比率</t>
  </si>
  <si>
    <t>防犯環境設計</t>
  </si>
  <si>
    <t>樹冠および都市緑化に関する要件</t>
  </si>
  <si>
    <t>都市の生物多様性の保護・促進</t>
  </si>
  <si>
    <t>気候変動に直面して、熱波、洪水、森林火災/山火事、極端な嵐など、ますます頻繁になる深刻な異常気象による健康影響を軽減するように都市環境をデザインする必要があります。</t>
  </si>
  <si>
    <t>雇用およびサービスへの公共交通アクセスの要件</t>
  </si>
  <si>
    <t>公共交通アクセスの最小要件</t>
  </si>
  <si>
    <t>公共交通利用の目標値</t>
  </si>
  <si>
    <t>公的オープンスペース政策</t>
  </si>
  <si>
    <t>公的オープンスペースへのアクセスの最小要件</t>
  </si>
  <si>
    <t>公共交通アクセス</t>
  </si>
  <si>
    <t>公的オープンスペースへのアクセス</t>
  </si>
  <si>
    <t>要旨</t>
  </si>
  <si>
    <t>あなたの都市の結果を確認した後、地域設定ファイル内の各言語で設定された「要旨」テキストを変更して、文脈に応じた要旨を提供してください。</t>
  </si>
  <si>
    <t>テキストエディタを使用して地域設定レポーティング設定を編集して作成者名を追加してください</t>
  </si>
  <si>
    <t>政策レビューの実施</t>
  </si>
  <si>
    <t>{city_name}について次のレベルの政策が分析されました: {policy_checklist_levels}。</t>
  </si>
  <si>
    <t>今後10年間に都市部に影響を与える可能性のある環境上のハザードには、{policy_checklist_hazards}が含まれます。</t>
  </si>
  <si>
    <t>地方</t>
  </si>
  <si>
    <t>このレポートで示されている{city_name}の人口の空間指標を計算する調査地域は、以下の地図で斜線を使用して強調表示されています。</t>
  </si>
  <si>
    <t>公共交通の停留所</t>
  </si>
  <si>
    <t>世界25都市と比較した近隣のウォーカビリティ</t>
  </si>
  <si>
    <t>{city_name}の人口の{percent}が公共交通機関から500メートル以内に住んでいます</t>
  </si>
  <si>
    <t>{city_name}の人口の{percent}が、平日の平均運行頻度20分以内の公共交通機関から500メートル以内に住んでいます</t>
  </si>
  <si>
    <t>{city_name}の人口の{percent}が、少なくとも1.5ヘクタールの公的オープンスペースから500メートル以内に住んでいます</t>
  </si>
  <si>
    <t>{city_name}の人口の{percent}は、移動手段としての徒歩移動の確率が80%である人口密度のしきい値を満たす地域に住んでいます ({n} 人 {per_unit})</t>
  </si>
  <si>
    <t>{city_name}の人口の{percent}は、移動手段としての徒歩移動の確率が80%である道路交差点密度のしきい値を満たす地域に住んでいます (交差点 {n} か所 {per_unit})</t>
  </si>
  <si>
    <t>{city_name}の人口の{percent}は、ウォーカビリティ・スコアが世界25都市の中央値を下回る地域に住んでいます (ボックス 1)</t>
  </si>
  <si>
    <t>近隣の交差点密度 (km²あたり)</t>
  </si>
  <si>
    <t>世界25都市の中央値と四分位範囲 (ボックス 1)</t>
  </si>
  <si>
    <t>このレポートの空間分布マップは、{config[population][name]}による人口推定結果を表示しています。</t>
  </si>
  <si>
    <t>この都市の賑わうウォーカブルな街路または公共スペースを示す高解像度の「ヒーロー イメージ」写真を、理想的には21:10の比率の.jpg形式 (例: 2100px x 1000px) で提供してください。</t>
  </si>
  <si>
    <t>この都市の賑わうウォーカブルな街路または公共スペースを示す高解像度の「ヒーローイメージ」写真を、理想的には1:1の寸法 (例: 1000px x 1000px) の.jpg形式で提供してください。</t>
  </si>
  <si>
    <t>このレポートでは、健康で持続可能な都市のために選定された空間指標と政策指標に対して{city_name}がどのような成績を示しているかを概説します。1000 Cities Challengeの一環として、私たちは都市デザインと交通特性の空間的分布と、健康と持続可能性を促進する都市計画政策の存在と質を調査しました。この調査結果は、都市政策に必要な改善点を示す可能性があります。この地図は、{city_name}全体の都市デザインと交通特性の分布を示し、健康的で持続可能な環境づくりのための介入から最も恩恵を受ける可能性のあるエリアを特定します。</t>
  </si>
  <si>
    <t>このレポートでは、健康で持続可能な都市のために選定された指標に対して{city_name}がどのような成績を示しているかを概説します。1000 Cities Challengeの一環として、私たちは健康と持続可能性を促進する都市計画政策の存在と質を調査しました。この調査結果は、都市政策に必要な改善点を示す可能性があります。</t>
  </si>
  <si>
    <t>このレポートでは、健康で持続可能な都市のために選定された空間指標と政策指標に対して{city_name}がどのような成績を示しているかを概説します。1000 Cities Challengeの一環として、私たちは健康と持続可能性を促進する都市デザインと交通特性の空間分布を調査しました。この地図は、{city_name}全体の都市デザインと交通特性の分布を示し、健康的で持続可能な環境づくりのための介入から最も恩恵を受ける可能性のあるエリアを特定します。</t>
  </si>
  <si>
    <t>500メートル (m) 以内でアメニティにアクセスできる人口の割合</t>
  </si>
  <si>
    <t>公共政策は、健康で持続可能な都市や近隣のデザインと創造をサポートするために不可欠です。1000 Cities Challenge政策チェックリストは、健康で持続可能な都市のためのエビデンスと原則に沿った政策の存在と質を評価するために使用されました。</t>
  </si>
  <si>
    <t>ボックス 1: 世界25都市を対象としたLancet Global Health Seriesの研究</t>
  </si>
  <si>
    <t>1000 Cities Challengeは、都市デザイン、交通、健康に関する2022年のLancet Global Health Seriesで概説されている都市の健康と持続可能性を評価する方法を拡張するものです。6大陸、19ヶ国、25の多様な都市について、政策および空間指標が計算、分析され、多言語で報告されました。これらの都市は比較に有用な参考情報を提供しますが、国際的にすべての都市の代表的なサンプルではありません。詳細については、都市デザイン、交通、健康に関する2022年のLancet Global Health Series (https://www.thelancet.com/series/urban-design-2022) をご覧ください。</t>
  </si>
  <si>
    <t>2022年のLancet Global Health Seriesでは、移動手段として徒歩を選ぶ確率が少なくとも80%を達成するには、平均的な都市の近隣において少なくとも5,700人/km²の人口密度と、少なくとも100か所/km²の交差点による道路接続が必要であるとされています。そして予備的なエビデンスながら、道路の交差点密度が250/km²を超え、超過密地域(15,000人/1km²以上)では、コンテキストに応じて身体活動のメリットが減少する可能性があることが示されています。これは将来の研究にとって重要なテーマです。</t>
  </si>
  <si>
    <t>移動手段として歩行を選ぶ確率</t>
  </si>
  <si>
    <t>都市の大気質と自然ベースのソリューション政策</t>
  </si>
  <si>
    <t>災害への適応とリスク軽減戦略</t>
  </si>
  <si>
    <t>頻繁に運行される公共交通への容易なアクセスは、健康で持続可能な交通システムの重要な決定要因です。住宅や雇用の近くに公共交通があると、公共交通による移動割合が増加し、移動のための歩行が促進され、地域の雇用やサービスへのアクセスを提供し、健康、経済発展、社会的包括性を向上させ、汚染と炭素排出量を削減します。駅や停留所への近接性だけでなく、運行頻度も公共交通の利用を促進します。</t>
  </si>
  <si>
    <t>質の高い公的オープンスペースへの地域内アクセスは、レクリエーションによる身体活動と精神的健康を促進します。近くの公的オープンスペースは、魅力的でにぎわいのある環境を作り出し、都市を涼しく保ち、生物多様性を保護します。都市が密集し、私的なオープンスペースが減少するにつれて、より多くの公的オープンスペースを提供することが人々の健康にとって重要です。住宅から400メートル以内に公的オープンスペースがあると、歩行が促進されます。大きな公園へのアクセスも重要な場合があります。</t>
  </si>
  <si>
    <t>レポート例のみ。Configuration/regionsフォルダー内の.ymlファイルの例をコピーして編集し、分析とレポート用に独自の調査地域を定義します。構成と分析に続いて、政策指標/空間指標のレポートを、次の指示に従って生成します</t>
  </si>
  <si>
    <t>データと手法の詳細については、次のURLを参照してください。</t>
  </si>
  <si>
    <t>これは、クリエイティブコモンズCC BY-NC表示-非営利4.0国際ライセンスに基づいてライセンスされています。</t>
  </si>
  <si>
    <t>都市のチームメンバー: {author_names}</t>
  </si>
  <si>
    <t>Policy quality score for measurable policies aligned with evidence on healthy cities</t>
  </si>
  <si>
    <t>Spanish - Latin America</t>
  </si>
  <si>
    <t>Español de Latinoamerica</t>
  </si>
  <si>
    <t>Reporte del Desafío de las 1000 Ciudades</t>
  </si>
  <si>
    <t>Indicadores de políticas y espaciales para ciudades saludables y sostenibles</t>
  </si>
  <si>
    <t xml:space="preserve"> No se han podido cargar los datos de la Lista de comprobación de políticas y se han omitido.  Consulte https://healthysustainablecities.github.io/software/#Policy-checklist</t>
  </si>
  <si>
    <t xml:space="preserve">Colaboración Global de Indicadores de Ciudades Saludables y Sostenibles </t>
  </si>
  <si>
    <t>Contexto para {city_name}</t>
  </si>
  <si>
    <t>Contexto de desastres ambientales</t>
  </si>
  <si>
    <t>Edite el archivo de configuración de la región para contextualizar su región de estudio. Resuma brevemente la ubicación, la historia y la topografía, según corresponda.</t>
  </si>
  <si>
    <t xml:space="preserve">Entre los riesgos ambientales que pueden afectar el área urbana durante la próxima década se encuentran: {policy_checklist_hazards}.  </t>
  </si>
  <si>
    <t>Indique cualquier otra consideración relacionada con las inequidades en salud urbana y la geografía de esta ciudad, o aspectos de los datos que puedan influir en la interpretación de los resultados.</t>
  </si>
  <si>
    <t>Tifones</t>
  </si>
  <si>
    <t>La región de estudio utilizada para calcular los indicadores espaciales para la población de {city_name} presentada en este informe, se muestra en el mapa a continuación mediante sombreado de líneas paralelas.</t>
  </si>
  <si>
    <t xml:space="preserve">Caminabilidad a nivel vecindarios en relación con 25 ciudades a nivel internacional </t>
  </si>
  <si>
    <t>El {percent} de la población de {city_name} vive a menos de 500 m de transporte público con una frecuencia de llegada promedio de 20 minutos o más entre semana</t>
  </si>
  <si>
    <t>El {percent} de la población de {city_name} vive a menos de 500 m de espacios públicos abiertos de al menos 1.5 hectáreas de tamaño.</t>
  </si>
  <si>
    <t>El {percent} de la población de {city_name} vive en vecindarios que alcanzan el umbral de densidad de población para alcanzar un  80% de probabilidad caminar para desplazarse ({n} personas {per_unit})</t>
  </si>
  <si>
    <t>El {percent} de la población de {city_name} vive en vecindarios que alcanzan el umbral de densidad de intersecciones de calles para alcanzar un 80 % de probabilidad de caminar por transporte ({n} intersecciones {per_unit})</t>
  </si>
  <si>
    <t>El {percent} de la población de {city_name} vive en vecindarios con una puntuación de caminabilidad inferior al promedio de 25 ciudades a nivel internacional (Recuadro 1).</t>
  </si>
  <si>
    <t>% de población con acceso a 500 m o menos a:</t>
  </si>
  <si>
    <t>Densidad de población del vecindario  (por km²)</t>
  </si>
  <si>
    <t>Densidad de intersecciones del vecindario (por km²)</t>
  </si>
  <si>
    <t>Los mapas de distribución espacial que aparecen en este reporte muestran resultados para áreas con estimaciones de población según {config[population][name]}.</t>
  </si>
  <si>
    <t>Proporcione una foto de alta resolución que muestre una calle o un espacio público agradable y transitable de esta ciudad, preferiblemente en formato .jpg con unas dimensiones de 21:10 (p. ej., 2100px por 1000px).</t>
  </si>
  <si>
    <t>Proporcione una foto de alta resolución que muestre una calle o un espacio público agradable y transitable de esta ciudad, preferiblemente en formato .jpg con unas dimensiones de 1:1 (p. ej., 1000px by 1000px)</t>
  </si>
  <si>
    <t>Este informe describe el desempeño de {city_name} en una selección de indicadores de ciudades saludables y sostenibles. Como parte del Desafío de las 1000 Ciudades, examinamos la presencia y calidad de políticas de planeación urbana que promueven la salud y la sostenibilidad. Los hallazgos pueden informar cambios necesarios en las políticas locales de la ciudad.</t>
  </si>
  <si>
    <t>Este informe describe el desempeño de {city_name} en una selección de indicadores espaciales y políticos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intervenciones para crear entornos saludables y sostenibles.</t>
  </si>
  <si>
    <t>Porcentaje de población con acceso a servicios a 500 metros (m) o menos.</t>
  </si>
  <si>
    <t>Caminabilidad y acceso a destinos</t>
  </si>
  <si>
    <t>Las políticas públicas son esenciales para apoyar el diseño y la creación de ciudades y barrios saludables y sostenibles. Se utilizó la Lista de comprobación de políticas del Desafío de las 1000 Ciudades para evaluar la presencia y calidad de políticas alineadas con la evidencia y los principios de las ciudades saludables y sostenibles.</t>
  </si>
  <si>
    <t>Puntuación de la calidad de las políticas medibles alineadas con la evidencia sobre ciudades saludables</t>
  </si>
  <si>
    <t>Los vecindarios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</si>
  <si>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Inequidades en la caminabilidad</t>
  </si>
  <si>
    <t>Cuadro 1: Estudio en The Lancet Global Health de 25 ciudades a nivel internacional</t>
  </si>
  <si>
    <t>Umbrales de diseño urbano para fomentar los desplazamientos a pie</t>
  </si>
  <si>
    <t>La serie de 2022 de The Lancet Global Health encontró que para lograr al menos un 80% de probabilidad de realizar algún desplazamiento a pie por transporte, un vecindario urbano promedio necesitaría una densidad de población de al menos 5,700 personas por km² y una conectividad de calles de al menos 100 intersecciones por km², aproximadamente y dependiendo del contexto. Los resultados preliminares mostraron que la densidad de intersecciones de calles superior a 250 por km² y los vecindarios ultradensos (&gt; 15,000 personas por km²) pueden tener menores beneficios para la actividad física. Este es un tema relevante para futuras investigaciones.</t>
  </si>
  <si>
    <t>Probabilidad de realizar algún desplazamiento a pie por transporte</t>
  </si>
  <si>
    <t>5,700 personas por km²</t>
  </si>
  <si>
    <t>Son muchos los sectores involucrados en la creación de ciudades saludables y sostenibles: uso del suelo, transporte, vivienda, parques, desarrollo económico e infraestructuras. Es necesaria una planificación integrada para garantizar la alineación entre las políticas de todos los sectores. La salud debe integrarse en las políticas de transporte y urbanas, y debe darse prioridad a la inversión en transporte activo y público.</t>
  </si>
  <si>
    <t>Políticas de transporte con acciones enfocadas en la salud</t>
  </si>
  <si>
    <t>Políticas urbanas con acciones enfocadas en la salud</t>
  </si>
  <si>
    <t>Requisitos de evaluación del impacto sobre la salud en la política urbana y de transportes</t>
  </si>
  <si>
    <t>Las políticas urbanas y de transporte apunta explícitamente a una planificación urbana integrada</t>
  </si>
  <si>
    <t>Políticas de caminabilidad y acceso a destinos</t>
  </si>
  <si>
    <t>Requisitos de conectividad de calles</t>
  </si>
  <si>
    <t>Objetivos de participación en desplazamientos a pie</t>
  </si>
  <si>
    <t>Requisitos de densidad residencial</t>
  </si>
  <si>
    <t>Límites al desarrollo de viviendas nuevas</t>
  </si>
  <si>
    <t>Mezcla de tipos y tamaños de viviendas</t>
  </si>
  <si>
    <t>Mezcla de destinos locales para la vida diaria</t>
  </si>
  <si>
    <t>Distancia cercana a destinos de la vida diaria</t>
  </si>
  <si>
    <t>Proporción de empleos y viviendas</t>
  </si>
  <si>
    <t>Políticas de uso del suelo para reducir la exposición a la contaminación del aire</t>
  </si>
  <si>
    <t>Requisitos de cobertura de árboles y vegetación urbana</t>
  </si>
  <si>
    <t>Ante el cambio climático, los entornos construidos deben diseñarse para reducir los impactos en la salud de fenómenos meteorológicos extremos cada vez más frecuentes y severos, como olas de calor, inundaciones, incendios forestales y tormentas extremas.</t>
  </si>
  <si>
    <t>Estrategias de adaptación y reducción del riesgo de desastres naturales</t>
  </si>
  <si>
    <t>Políticas de transporte público</t>
  </si>
  <si>
    <t>Políticas de espacios públicos abiertos</t>
  </si>
  <si>
    <t>Requisitos mínimos para el acceso al espacio público abierto</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</si>
  <si>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los desplazamientos a pie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</si>
  <si>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contribuye a enfriar las ciudades y a proteger la biodiversidad. Conforme las ciudades se densifican y el número de espacios abiertos privados disminuye, proveer de espacios públicos es crucial para la salud poblacional. Tener un espacio público a menos de 400 metros de la vivienda puede favorecer los desplazamiento a pie. El acceso a parques de mayor tamaño también puede ser importante.</t>
  </si>
  <si>
    <t>Las políticas de uso del suelo y transporte desempeñan un papel clave para limitar la contaminación del aire, con múltiples beneficios para la salud y la sostenibilidad. Las soluciones basadas en la naturaleza, como el reverdecimiento urbano y la protección de la biodiversidad urbana, tienen beneficios para la salud mental al aumentar el contacto con la naturaleza. Los espacios verdes y la cubierta vegetal pueden enfriar las ciudades y ayudar a desarrollar resiliencia al calor extremo.</t>
  </si>
  <si>
    <t>Este reporte es únicamente un ejemplo. Copie y edite el archivo .yml de ejemplo en la carpeta configuración/regiones para definir su propia región de estudio para análisis e informes. Después de la configuración y el análisis, se pueden generar informes de políticas y/o indicadores espaciales de acuerdo con las instrucciones en</t>
  </si>
  <si>
    <t>Todos los detalles sobre los datos y los métodos están disponibles en</t>
  </si>
  <si>
    <t>Eugen Resendiz</t>
  </si>
  <si>
    <t xml:space="preserve">Este informe describe el desempeño de {city_name} en una selección de indicadores espaciales y de políticas de ciudades saludables y sostenibles. Como parte del Desafío de las 1000 Ciudades, examinamos la distribución espacial del diseño urbano, las características del transporte y la presencia y calidad de políticas de planeación urbana que promueven la salud y la sostenibilidad. 
Los resultatos pueden informar cambios necesarios en las políticas locales de la ciudad. Los mapas muestran la distribución de las características de diseño urbano y transporte en {city_name} e identifican áreas que podrían beneficiarse más de intervenciones para crear entornos saludables y sostenibles.
</t>
  </si>
  <si>
    <t>El Desafío de las 1000 Ciudades amplía los métodos de evaluación de la salud y la sostenibilidad de las ciudades descritos en la serie de 2022 de The Lancet Global Health sobre diseño urbano, transporte y salud.  Se calcularon, analizaron y divulgaron en varios idiomas indicadores políticos y espaciales de 25 ciudades de 19 países y 6 continentes. Estas ciudades constituyen una referencia útil para realizar comparaciones, pero no son una muestra representativa de todas las ciudades del mundo.
Para más detalles, consulte la serie de 2022 de The Lancet Global Health sobre diseño urbano, transporte y salud (https://www.thelancet.com/series/urban-design-2022).</t>
  </si>
  <si>
    <t>Local/Municipal</t>
  </si>
  <si>
    <t>A região de estudo utilizada para calcular os indicadores espaciais para a população de {city_name} apresentados neste relatório foi destacada no mapa abaixo usando sombreamento de linhas paralelas.</t>
  </si>
  <si>
    <t>{percent} da população de {city_name} que vive a menos de 500 metros de transporte público</t>
  </si>
  <si>
    <t>{percent} da população de {city_name} que vive num raio de 500 m de espaços públicos abertos com pelo menos 1,5 hectares de tamanho</t>
  </si>
  <si>
    <t>As políticas públicas são essenciais para apoiar a concepção e a criação de cidades e bairros saudáveis e sustentáveis. A Lista de Verificação de Políticas do “Desafio 1000 Cidades“ foi usada para avaliar a presença e a qualidade de políticas alinhadas com evidências e princípios para cidades saudáveis e sustentáveis.</t>
  </si>
  <si>
    <t>Caixa 1: Estudo “The Lancet Global Health Series” de 25 cidades internacionalmente</t>
  </si>
  <si>
    <t>A política urbana/de transportes visa explicitamente o planejamento urbano integrado</t>
  </si>
  <si>
    <t>Política de espaços públicos abertos</t>
  </si>
  <si>
    <t>รัฐ</t>
  </si>
  <si>
    <t>Demografia ed equità nella salute</t>
  </si>
  <si>
    <t>Modifica il file di configurazione della regione fornendo il contesto di base relativo alla tua regione di studio. Si prega di riassumere brevemente la posizione, la storia e la topografia, se pertinenti.</t>
  </si>
  <si>
    <t>Statale </t>
  </si>
  <si>
    <t>Incendi boschivi</t>
  </si>
  <si>
    <t>La regione di studio utilizzata per calcolare gli indicatori spaziali presentati in questo rapporto e relativi alla popolazione di {city_name} è stata evidenziata nella mappa sottostante da un'ombreggiatura a linee parallele.</t>
  </si>
  <si>
    <t>intersezione tra il confine amministrativo e il confine urbano</t>
  </si>
  <si>
    <t>Qualsiasi spazio pubblico all’aperto</t>
  </si>
  <si>
    <t>Medio</t>
  </si>
  <si>
    <t>Sì</t>
  </si>
  <si>
    <t>Il {percent} della popolazione di {city_name} vive entro 500 metri da uno spazio pubblico all’aperto di almeno 1,5 ettari</t>
  </si>
  <si>
    <t>Le mappe della distribuzione spaziale presentate in questo rapporto mostrano i risultati per le aree con stime della popolazione secondo {config[population][name]}.</t>
  </si>
  <si>
    <t>Punteggio relativo alla presenza di una determinata politica</t>
  </si>
  <si>
    <t>Presenza di politiche urbanistiche e dei trasporti a supporto della salute e della sostenibilità</t>
  </si>
  <si>
    <t>Requisiti della pianificazione urbana</t>
  </si>
  <si>
    <t>Disuguaglianze nel grado di camminabilità</t>
  </si>
  <si>
    <t>Soglie di progettazione urbanistica per favorire gli spostamenti a piedi</t>
  </si>
  <si>
    <t>La Lancet Global Health Series del 2022 ha rilevato che per raggiungere almeno l’80% di probabilità di intraprendere un qualche spostamento a piedi, in media un quartiere avrebbe bisogno di una densità di popolazione di almeno 5700 persone km² e di una connettività stradale di almeno 100 intersezioni per km², cifre approssimate ed in funzione del contesto. Evidenze preliminari hanno dimostrato che la densità degli incroci stradali superiore a 250 per km² e i quartieri ultra-densi (&gt; 15.000 persone per km²) possono portare a minori benefici sulla promozione dell’attività fisica. Questo è un importante argomento per la ricerca nel campo.</t>
  </si>
  <si>
    <t>Probabilità di intraprendere un qualche spostamento a piedi</t>
  </si>
  <si>
    <t>In linea con le evidenze osservate in città sane</t>
  </si>
  <si>
    <t>Soglia informata dall'evidenza</t>
  </si>
  <si>
    <t>Politica urbanistica con azioni incentrate sulla salute</t>
  </si>
  <si>
    <t>Informazioni disponibili sulla spesa pubblica per le diverse modalità di trasporto</t>
  </si>
  <si>
    <t>Fornitura di infrastruttura ciclabile</t>
  </si>
  <si>
    <t>Obiettivi sull’adesione alla mobilità a piedi</t>
  </si>
  <si>
    <t>Obiettivi sull’adesione alla mobilità in bici</t>
  </si>
  <si>
    <t>Requisiti sulla densità abitativa</t>
  </si>
  <si>
    <t>Mix di tipologie/dimensioni delle abitazioni</t>
  </si>
  <si>
    <t>Mix di destinazioni locali utili nella vita quotidiana</t>
  </si>
  <si>
    <t>A breve distanza dalle destinazioni utili nella vita quotidiana</t>
  </si>
  <si>
    <t>Rapporto tra posti di lavoro e abitazioni</t>
  </si>
  <si>
    <t>Contesti alimentari sani</t>
  </si>
  <si>
    <t>Politiche relative a città resilienti al clima</t>
  </si>
  <si>
    <t>Politiche relative ai trasporti per limitare l’inquinamento atmosferico</t>
  </si>
  <si>
    <t>Politiche relative all’uso del territorio per ridurre l’esposizione all’inquinamento atmosferico</t>
  </si>
  <si>
    <t>Requisiti relativi alla copertura arborea e al verde urbano</t>
  </si>
  <si>
    <t>Di fronte al cambiamento climatico, il costruito deve essere progettato per ridurre gli impatti sulla salute di eventi meteorologici estremi sempre più frequenti e gravi, come ondate di caldo, inondazioni, incendi boschivi e tempeste violente.</t>
  </si>
  <si>
    <t>Requisiti relativi all'accesso al posto di lavoro e ai servizi tramite il trasporto pubblico</t>
  </si>
  <si>
    <t>Obiettivi relativi all'utilizzo del trasporto pubblico</t>
  </si>
  <si>
    <t>Politica relativa agli spazi pubblici aperti</t>
  </si>
  <si>
    <t>L’accesso localizzato a spazi pubblici aperti di alta qualità promuove l’attività fisica a scopo ricreativo e la salute mentale. La vicinanza di spazi aperti pubblici crea ambienti conviviali ed attraenti, aiutando a ridurre le temperature percepite in città e proteggondo la biodiversità. Man mano che le città si densificano e gli spazi aperti privati diminuiscono, fornire più spazi aperti pubblici è fondamentale per la salute della popolazione. Avere spazi pubblici aperti entro 400 m dall’abitazione privata può incoraggiare gli spostamenti a piedi. Anche l’accesso ai parchi più grandi può essere importante.</t>
  </si>
  <si>
    <t>Le politiche relative all’uso del territorio e ai trasporti svolgono un ruolo chiave nel limitare l’inquinamento atmosferico, con molteplici benefici per la salute e la sostenibilità. Le soluzioni basate sulla natura, compreso il verde urbano e la protezione della biodiversità urbana, apportano benefici alla salute mentale aumentando il contatto con la natura. Gli spazi verdi e la copertura vegetale possono rinfrescare le città e contribuire a rafforzare la resilienza al caldo estremo.</t>
  </si>
  <si>
    <t>Solo rapporto di esempio. Copia e modifica il file .yml di esempio nella cartella configurazione/regioni per definire la tua regione di studio per l'analisi e il reporting. A seguito della configurazione e dell'analisi, è possibile generare il report relativo alle politiche e/o agli indicatori spaziali secondo le indicazioni riportate in</t>
  </si>
  <si>
    <t>I dettagli completi sulle fonti di dati e sui metodi sono disponibili all'indirizzo</t>
  </si>
  <si>
    <t>Dopo aver esaminato i risultati per la tua città, fornisci un sommario contestualizzato modificando il testo del "riepilogo" per ciascuna lingua configurata all'interno del file di configurazione della regione.</t>
  </si>
  <si>
    <t>Questo lavoro è stato rilasciato in accordo alla licenza internazionale Creative Commons CC BY-NC Attribuzione-Non commerciale 4.0.</t>
  </si>
  <si>
    <t>Membri del team: {author_names}</t>
  </si>
  <si>
    <t>Restriccions d'alçada d'edificis residencials</t>
  </si>
  <si>
    <t>Residential building height restrictions</t>
  </si>
  <si>
    <t>قيود ارتفاع المباني السكنية</t>
  </si>
  <si>
    <t>Ograničenja visine stambenih zgrada</t>
  </si>
  <si>
    <t>Omezení výšky obytných budov</t>
  </si>
  <si>
    <t>Højdebegrænsninger for boligbyggeri</t>
  </si>
  <si>
    <t>Hoogtebeperkingen voor woongebouwen</t>
  </si>
  <si>
    <t>Asuinrakennusten korkeusrajoitukset</t>
  </si>
  <si>
    <t>Restrictions de hauteur des bâtiments résidentiels</t>
  </si>
  <si>
    <t>Höhenbeschränkungen für Wohngebäude</t>
  </si>
  <si>
    <t>Περιορισμοί ύψους κτιρίου κατοικιών</t>
  </si>
  <si>
    <t>Ƙuntatawa tsayin ginin wurin zama</t>
  </si>
  <si>
    <t>आवासीय भवन की ऊंचाई पर प्रतिबंध</t>
  </si>
  <si>
    <t>Pembatasan ketinggian bangunan tempat tinggal</t>
  </si>
  <si>
    <t>주거용 건물 높이 제한</t>
  </si>
  <si>
    <t>Nga here teitei o te whare noho</t>
  </si>
  <si>
    <t>आवासीय भवन उचाइ प्रतिबन्धहरू</t>
  </si>
  <si>
    <t>محدودیت ارتفاع ساختمان مسکونی</t>
  </si>
  <si>
    <t>Restricciones de altura de edificios residenciales</t>
  </si>
  <si>
    <t>குடியிருப்பு கட்டிட உயர கட்டுப்பாடுகள்</t>
  </si>
  <si>
    <t>Konut binası yükseklik sınırlamaları</t>
  </si>
  <si>
    <t>Hạn chế chiều cao xây dựng nhà ở</t>
  </si>
  <si>
    <t>Edit the 'Demographics and health equity' section of the region configuration file to highlight socio-economic demographic characteristics and key health challenges and inequities present in this urban area.</t>
  </si>
  <si>
    <t>قم بتحرير قسم "التركيبة السكانية والعدالة الصحية" في ملف تكوين المنطقة لتسليط الضوء على الخصائص الديموغرافية الاجتماعية والاقتصادية والتحديات الصحية الرئيسية وعدم المساواة الموجودة في هذه المنطقة الحضرية.</t>
  </si>
  <si>
    <t>Editeu la secció "Demogràfica i equitat sanitària" del fitxer de configuració de la regió per destacar les característiques demogràfiques socioeconòmiques i els principals reptes i desigualtats de salut presents en aquesta àrea urbana.</t>
  </si>
  <si>
    <t>Uredite odjeljak 'Demografija i zdravstvena jednakost' konfiguracijske datoteke regije kako biste istaknuli socioekonomske demografske karakteristike i ključne zdravstvene izazove i nejednakosti prisutne u ovom urbanom području.</t>
  </si>
  <si>
    <t>Upravte část „Demografie a rovnost ve zdraví“ v konfiguračním souboru regionu, abyste zdůraznili socioekonomické demografické charakteristiky a klíčové zdravotní problémy a nerovnosti přítomné v této městské oblasti.</t>
  </si>
  <si>
    <t>Rediger sektionen "Demografi og sundhedslighed" i regionens konfigurationsfil for at fremhæve socioøkonomiske demografiske karakteristika og centrale sundhedsudfordringer og uligheder i dette byområde.</t>
  </si>
  <si>
    <t>Bewerk de sectie 'Demografie en gezondheidsgelijkheid' van het regioconfiguratiebestand om de sociaal-economische demografische kenmerken en de belangrijkste gezondheidsuitdagingen en ongelijkheden in dit stedelijk gebied te benadrukken.</t>
  </si>
  <si>
    <t>Modifiez la section « Démographie et équité en santé » du fichier de configuration de la région pour mettre en évidence les caractéristiques démographiques socio-économiques et les principaux défis et inégalités en matière de santé présents dans cette zone urbaine.</t>
  </si>
  <si>
    <t>Bearbeiten Sie den Abschnitt „Demografie und gesundheitliche Chancengleichheit“ der Regionskonfigurationsdatei, um sozioökonomische demografische Merkmale sowie die wichtigsten gesundheitlichen Herausforderungen und Ungleichheiten in diesem Stadtgebiet hervorzuheben.</t>
  </si>
  <si>
    <t>Επεξεργαστείτε την ενότητα "Δημογραφικά στοιχεία και ισότητα υγείας" του αρχείου διαμόρφωσης περιοχής για να επισημάνετε τα κοινωνικοοικονομικά δημογραφικά χαρακτηριστικά και τις βασικές προκλήσεις και ανισότητες υγείας που υπάρχουν σε αυτήν την αστική περιοχή.</t>
  </si>
  <si>
    <t>Shirya sashin 'Kididdiga da daidaiton lafiya' na fayil ɗin daidaitawar yanki don haskaka halayen alƙaluman zamantakewa da tattalin arziƙi da mahimman ƙalubalen lafiya da rashin daidaito da ake samu a wannan yanki na birni.</t>
  </si>
  <si>
    <t>इस शहरी क्षेत्र में मौजूद सामाजिक-आर्थिक जनसांख्यिकीय विशेषताओं और प्रमुख स्वास्थ्य चुनौतियों और असमानताओं को उजागर करने के लिए क्षेत्र कॉन्फ़िगरेशन फ़ाइल के 'जनसांख्यिकी और स्वास्थ्य समानता' अनुभाग को संपादित करें।</t>
  </si>
  <si>
    <t>Edit bagian 'Demografi dan kesetaraan kesehatan' pada file konfigurasi wilayah untuk menyoroti karakteristik demografi sosio-ekonomi serta tantangan dan kesenjangan kesehatan utama yang ada di wilayah perkotaan ini.</t>
  </si>
  <si>
    <t>Whakatikahia te wahanga 'Taipori me te tika hauora' o te konae whirihoranga rohe ki te whakaatu i nga ahuatanga taupori-hapori-ohanga me nga wero hauora matua me nga kore tika kei roto i tenei taone nui.</t>
  </si>
  <si>
    <t>यस सहरी क्षेत्रमा अवस्थित सामाजिक-आर्थिक जनसांख्यिकीय विशेषताहरू र प्रमुख स्वास्थ्य चुनौतीहरू र असमानताहरू हाइलाइट गर्न क्षेत्र कन्फिगरेसन फाइलको 'जनसांख्यिकी र स्वास्थ्य इक्विटी' खण्ड सम्पादन गर्नुहोस्।</t>
  </si>
  <si>
    <t>Edite la sección 'Demografía y equidad en salud' del archivo de configuración de la región para resaltar las características demográficas socioeconómicas y principales retos e inequidades en salud presentes en esta área urbana.</t>
  </si>
  <si>
    <t>இந்த நகர்ப்புறத்தில் உள்ள சமூக-பொருளாதார மக்கள்தொகை பண்புகள் மற்றும் முக்கிய சுகாதார சவால்கள் மற்றும் ஏற்றத்தாழ்வுகளை முன்னிலைப்படுத்த பிராந்திய உள்ளமைவு கோப்பின் 'மக்கள்தொகை மற்றும் சுகாதார சமபங்கு' பகுதியைத் திருத்தவும்.</t>
  </si>
  <si>
    <t>{percent} na yawan jama'a a cikin {city_name} suna zaune a unguwannin da ke saduwa da madaidaicin madaidaicin titin don yuwuwar kashi 80% na shiga kowane tafiya don sufuri ({n} mahadar {per_unit})</t>
  </si>
  <si>
    <t>akowace km²</t>
  </si>
  <si>
    <t>Yawan yawan jama'ar makwafta (akowace km²)</t>
  </si>
  <si>
    <t>Matsakaicin maƙwabcin maƙwabta (akowace km²)</t>
  </si>
  <si>
    <t>Jerin Lafiya na Duniya na Lancet na 2022 ya gano cewa don cimma aƙalla kashi 80% na yuwuwar shiga kowane tafiya don sufuri, matsakaicin ƙauyen birni zai buƙaci yawan jama'a na aƙalla mutane 5700 km² da haɗin kan titi na aƙalla mahadar 100 akowace km², kusan kuma dangane da mahallin. Shaida ta farko ta nuna cewa yawan mahaɗar titi sama da 250 akowace km² da ƙauyuka masu yawa (&gt; mutane 15,000 akowace km²) na iya samun raguwar fa'idodin motsa jiki. Wannan muhimmin batu ne don bincike na gaba.</t>
  </si>
  <si>
    <t>5,700 mutane akowace km²</t>
  </si>
  <si>
    <t>100 mahadar akowace km²</t>
  </si>
  <si>
    <t>无法加载政策清单数据因此已被跳过。详情请参阅 https://healthysustainablecities.github.io/software/#Policy-checklist</t>
  </si>
  <si>
    <t>全球健康与可持续城市指标合作</t>
  </si>
  <si>
    <t>编辑区域配置文件的“人口统计和健康公平”部分，以突出该城市地区存在的社会经济人口特征以及主要健康挑战和不平等问题。</t>
  </si>
  <si>
    <t>详细说明与该城市的城市健康不平等和地理特征相关的任何其他因素，或可能影响结果解释的数据因素。</t>
  </si>
  <si>
    <t>大都市</t>
  </si>
  <si>
    <t>省份 </t>
  </si>
  <si>
    <t>旋风</t>
  </si>
  <si>
    <t>提供定期运营服务的公共交通</t>
  </si>
  <si>
    <t>提供定期运营服务的公共交通(未评估)</t>
  </si>
  <si>
    <t>{city_name} 的 {percent} 人口居住在公共交通 500m 范围内</t>
  </si>
  <si>
    <t>{city_name} 中有 {percent} 的人口居住在满足80%步行交通出行概率的人口密度阈值（{n} 人 {per_unit} ）的社区</t>
  </si>
  <si>
    <t>{city_name} 的 {percent} 人口居住在满足80%步行交通出行概率的街道交叉口密度阈值（{n} 个交叉口 {per_unit}）的社区</t>
  </si>
  <si>
    <t>500米范围内能够到达以下地点的人口百分比：</t>
  </si>
  <si>
    <t>社区人口密度（每平方公里）</t>
  </si>
  <si>
    <t>社区路口密度（每平方公里）</t>
  </si>
  <si>
    <t>本报告概述了{city_name} 在一系列健康和可持续城市的空间和政策指标上的表现。作为 1000 个城市挑战赛的一部分，我们研究了城市设计和交通特征的空间分布，以及促进健康和可持续发展的城市规划政策的存在和质量。研究结果可以为当地城市政策所需的改进提供依据。这些地图显示了整个{city_name}的城市设计和交通特征的分布，并确定了最能从创建健康和可持续环境的干预措施中受益的区域。</t>
  </si>
  <si>
    <t>本报告概述了{city_name} 在一系列健康和可持续城市指标上的表现。作为 1000 个城市挑战赛的一部分，我们检视了促进健康和可持续发展的城市规划政策的存在和质量。研究结果可以为当地城市政策所需的改变提供信息依据。</t>
  </si>
  <si>
    <t>本报告概述了{city_name} 在健康和可持续城市的一系列空间和政策指标方面的表现。作为 1000 个城市挑战赛的一部分，我们研究了促进健康和可持续发展的城市设计和交通特征的空间分布。这些地图显示了整个{city_name}的城市设计和交通特征的分布，并确定了最能从创建健康和可持续环境的干预措施中受益的区域。</t>
  </si>
  <si>
    <t>500 米范围内可到达便利设施的人口百分比</t>
  </si>
  <si>
    <t>公共政策对于支持健康和可持续城市和社区的设计和创建至关重要。 1000 个城市挑战政策清单已用于评估符合健康和可持续城市的证据和规范的政策的存在和质量。</t>
  </si>
  <si>
    <t>政策存在得分</t>
  </si>
  <si>
    <t>存在支持健康和可持续发展的城市和交通政策</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</si>
  <si>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行的社区必须具备足够维持该社区生活的基本设施，包括公共交通服务。同时拥有土地混合利用及四通八达的街道网络，以确保居民能便 捷地步行到达各个目的地。此外，优良的行人基础设施建设和有效的汽车需求管理所带来的交通流量减少，也可以鼓励居民以步行的方式来 代替交通工具。</t>
  </si>
  <si>
    <t>1000 个城市挑战赛扩展了 2022 年《柳叶刀》全球健康系列中关于城市设计、交通和健康的城市健康和可持续性评估方法。针对 19 个国家和 6 大洲的 25 个不同城市，以多种语言计算、分析和报告了政策和空间指标。这些城市为其他国际城市的比较提供了有用的参考，但他们并不是国际上所有城市的代表性样本。如需了解更多详情，请参阅 2022 年《柳叶刀》全球健康系列关于城市设计、交通和健康的文章 (https://www.thelancet.com/series/urban-design-2022)。</t>
  </si>
  <si>
    <t>促进步行的城市设计阈值</t>
  </si>
  <si>
    <t>2022 年《柳叶刀》全球健康系列发现，要实现至少 80% 的步行交通概率，城市社区平均大约需要至少 5700 人平方公里的人口密度和每平方公里至少 100 个十字路口的街道连通性。初步证据表明，每平方公里 250 个以上的街道交叉口密度和超密集社区（每平方公里 &gt; 15,000 人）可能对身体活动的益处减少。这是未来研究的一个重要课题。</t>
  </si>
  <si>
    <t>进行步行交通的概率</t>
  </si>
  <si>
    <t>许多部门都参与创建健康和可持续发展的城市，包括土地使用、交通、住房、公园、经济发展和基础设施。城市需要进行综合规划以确保跨部门之间政策的协调一致性。交通和城市政策需要纳入健康考虑，并应优先考虑对主动交通和公共交通的投资。</t>
  </si>
  <si>
    <t>具有以健康导向行动为重点的交通政策。</t>
  </si>
  <si>
    <t>具有以健康导向行动为重点的城市政策</t>
  </si>
  <si>
    <t>城市/交通政策中具有健康影响评估的要求</t>
  </si>
  <si>
    <t>步行适宜性和目的地可达性政策</t>
  </si>
  <si>
    <t>住多样性房类型/尺寸</t>
  </si>
  <si>
    <t>当地日常生活目的地的多样性</t>
  </si>
  <si>
    <t>预防犯罪的环境设计</t>
  </si>
  <si>
    <t>气候灾害风险的减少</t>
  </si>
  <si>
    <t>气候适应和减少灾害风险的战略</t>
  </si>
  <si>
    <t>公共开放空间可达性性的最低要求</t>
  </si>
  <si>
    <t>公共交通可达性</t>
  </si>
  <si>
    <t>公共开放空间可达性</t>
  </si>
  <si>
    <t>公共交通的频繁和便利程度是健康和可持续交通系统的一个关键因素。增加位于住宅和办公室附近的公共交通上落客点，能有效促进公共交通的使用量，从而鼓励区内居民多通过步行往返车站，同时有利于居民前往区内就业和使用服务设施，以达致改善健康、社会包容性，发展经济和减少污染及碳排放的目标。此外，公共交通服务的频繁程度亦可以鼓励市民使用公共交通工具。</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</si>
  <si>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提供住宅400米范围内的公共开放空间，亦有助于鼓励市民更多地在街上步行。另外，这些开放空间的面积大小同样有着不可忽视的重要性。</t>
  </si>
  <si>
    <t>摘要</t>
  </si>
  <si>
    <t>请提供一张高分辨率的"主题图片",展示这座城市宜人、适合步行的城市街道或公共空间,最好是尺寸比例为21:10的.jpg格式(例如2100像素x1000像素)。</t>
  </si>
  <si>
    <t>请提供一张高分辨率的"主题图片",展示这座城市宜人、适合步行的城市街道或公共空间,最好是尺寸比例为1:1的.jpg格式(例如1000像素x1000像素)。</t>
  </si>
  <si>
    <t>無法載入政策清單資料並已被跳過。請參閱 https://healthysustainablecities.github.io/software/#Policy-checklist</t>
  </si>
  <si>
    <t>編輯區域配置文件的「人口統計和健康公平」部分，以突出該城市地區存在的社會經濟人口特徵以及主要健康挑戰和不平等問題。</t>
  </si>
  <si>
    <t>詳細說明與該城市的城市健康不平等和地理特徵相關的任何其他因素，或可能影響結果解釋的數據因素。</t>
  </si>
  <si>
    <t>省份</t>
  </si>
  <si>
    <t>旋風</t>
  </si>
  <si>
    <t>提供定期運營服務的公共交通</t>
  </si>
  <si>
    <t>提供定期運營服務的公共交通(未評估)</t>
  </si>
  <si>
    <t>{city_name} 的 {percent} 人口居住在公共交通 500m 範圍內</t>
  </si>
  <si>
    <t>{city_name} 中有 {percent} 的人口居住在滿足80%步行交通出行概率的人口密度閾值（{n} 人 {per_unit}）的社區</t>
  </si>
  <si>
    <t>{city_name} 的 {percent} 人口居住在滿足80%步行交通出行概率的街道交叉口密度閾值（{n} 個交叉口 {per_unit}）的社區</t>
  </si>
  <si>
    <t>500m 範圍內能夠到達以下地點的人口百分比：</t>
  </si>
  <si>
    <t>社區人口密度（每平方公里）</t>
  </si>
  <si>
    <t>社區路口密度（每平方公里）</t>
  </si>
  <si>
    <t>請提供一張高解析度的"主題圖片",展示這座城市宜人、適合步行的城市街道或公共空間,最好是尺寸比例為21:10的.jpg格式(例如2100像素x1000像素)。</t>
  </si>
  <si>
    <t>本報告概述了{city_name} 在一系列健康與永續城市的空間和政策指標上的表現。作為 1000 個城市挑戰賽的一部分，我們研究了城市設計和交通特徵的空間分佈，以及促進健康和永續發展的城市規劃政策的存在和品質。研究結果可以為當地城市政策所需的改進提供依據。這些地圖顯示了整個{city_name}的城市設計和交通特徵的分佈，並確定了最能從創建健康和永續環境的干預措施中受益的區域。</t>
  </si>
  <si>
    <t>本報告概述了{city_name} 在一系列健康與永續城市指標上的表現。作為 1000 個城市挑戰賽的一部分，我們檢視了促進健康和永續發展的城市規劃政策的存在和品質。研究結果可以為當地城市政策所需的改變提供資訊依據。</t>
  </si>
  <si>
    <t>本報告概述了{city_name} 在健康與永續城市的一系列空間和政策指標的表現。作為 1000 個城市挑戰賽的一部分，我們研究了促進健康和永續發展的城市設計和交通特徵的空間分佈。這些地圖顯示了整個{city_name}的城市設計和交通特徵的分佈，並確定了最能從創建健康和永續環境的干預措施中受益的區域。</t>
  </si>
  <si>
    <t>500 公尺範圍內可到達便利設施的人口百分比 (m)</t>
  </si>
  <si>
    <t>公共政策對於支持健康和永續城市和社區的設計和創建至關重要。 1000 個城市挑戰政策清單已用於評估與健康和永續城市的證據和規範的政策的存在和品質。</t>
  </si>
  <si>
    <t>存在支持健康和永續發展的城市和交通政策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</si>
  <si>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擁有土地混合利用及四通八達的街道網絡，以確保居民能便捷地步行到達各目的地。此外，優良的行人基礎建設和通過有效管理汽車的需求來減少交通流量，也可以鼓勵居民以步行的方式來替代使用交通工具。</t>
  </si>
  <si>
    <t>1000 個城市挑戰賽擴展了 2022 年《柳葉刀》全球健康系列中關於城市設計、交通和健康的城市健康和永續性評估方法。針對 19 個國家和 6 大洲的 25 個不同城市，以多種語言計算、分析和報告了政策和空間指標。這些城市為其他國際城市的比較提供了有用的參考，但他們並不是國際上所有城市的代表性樣本。如需了解更多詳情，請參閱 2022 年《柳葉刀》全球健康系列關於城市設計、交通和健康的文章 (https://www.thelancet.com/series/urban-design-2022)。</t>
  </si>
  <si>
    <t>促進步行的城市設計閾值</t>
  </si>
  <si>
    <t>2022 年《柳葉刀》全球健康系列發現，要實現至少 80% 的步行交通機率，城市社區平均大約需要至少 5700 人平方公里的人口密度和每平方公里至少 100 個十字路口的街道連通性。初步證據表明，每平方公里 250 個以上的街道交叉口密度和超密集社區（每平方公里 &gt; 15,000 人）可能對身體活動的益處減少。這是未來研究的重要課題。</t>
  </si>
  <si>
    <t>進行步行交通的機率</t>
  </si>
  <si>
    <t>許多部門都參與創造健康和永續發展的城市，包括土地使用、交通、住房、公園、經濟發展和基礎設施。城市需要進行綜合規劃以確保跨部門之間政策的協調一致性。交通和城市政策需要納入健康考慮，並應優先考慮對主動交通和公共交通的投資。</t>
  </si>
  <si>
    <t>具有以健康導向行動為重點的交通政策</t>
  </si>
  <si>
    <t>具有以健康導向行動為重點的城市政策</t>
  </si>
  <si>
    <t>城市/交通政策中具有健康影響的評估要求</t>
  </si>
  <si>
    <t>步行適宜性與目的地可達性政策</t>
  </si>
  <si>
    <t>多樣性住房類型/尺寸</t>
  </si>
  <si>
    <t>當地日常生活目的地的多樣性</t>
  </si>
  <si>
    <t>預防犯罪的環境設計</t>
  </si>
  <si>
    <t>氣候災害風險的減少</t>
  </si>
  <si>
    <t>氣候調適和減少災害風險的策略</t>
  </si>
  <si>
    <t>公共交通可達性的最低要求</t>
  </si>
  <si>
    <t>公共開放空間可達性的最低要求</t>
  </si>
  <si>
    <t>公共交通的頻繁和便利程度是健康和可持續交通系統的一個關鍵因素。增加位於住宅和辦公室附近的公共交通上落客點，能有效促進公共交通的使用量，從而鼓勵區內居民多通過步行往返車站，同時有利於居民前往區內就業和使用服務設施，以達致改善健康、社會包容性，發展經濟和減少污染及碳排放的目標。此外，公共交通服務的頻繁程度亦可以鼓勵市民使用公共交通工具。</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</si>
  <si>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提供住宅400米範圍內的公共開放空間，亦有助鼓勵市民更多在街上步行。另外，這些開放空間的面積大小同樣有著不 可忽視的重要性。</t>
  </si>
  <si>
    <t>請提供一張高解析度的"主題圖片",展示這座城市宜人、適合步行的城市街道或公共空間,最好是尺寸比例為1:1的.jpg格式(例如1000像素x1000像素)。</t>
  </si>
  <si>
    <t>當地</t>
  </si>
  <si>
    <t>區域</t>
  </si>
  <si>
    <t>國家</t>
  </si>
  <si>
    <t>当地</t>
  </si>
  <si>
    <t>区域</t>
  </si>
  <si>
    <t>国家</t>
  </si>
  <si>
    <t>zh_Hant</t>
  </si>
  <si>
    <t>validated</t>
  </si>
  <si>
    <t>Português de Portugal</t>
  </si>
  <si>
    <t>Níveis de govern</t>
  </si>
  <si>
    <t xml:space="preserve"> Edite a secção “Demografia e equidade na saúde” do ficheiro de configuração da região para destacar as características demográficas socioeconómicas e os principais desafios e desigualdades na saúde presentes nesta área urbana.</t>
  </si>
  <si>
    <t>Os riscos ambientais que podem ter impacto  na área urbana na próxima década incluem: {policy_checklist_hazards}.</t>
  </si>
  <si>
    <t>{percent} da população de {city_name} vive em bairros com pontuação de caminhabilidade abaixo da mediana de 25 cidades em todo o mundo (Quadro 1)</t>
  </si>
  <si>
    <t>Por favor, forneça uma foto de " hero image" de alta resolução mostrando um convívio, walkable city steet ou espaço público para esta cidade, idealmente em .jpg formato com dimensões na proporção de 21:10 (por exemplo, 2100px por 1000px)</t>
  </si>
  <si>
    <t>Por favor, forneça uma foto de "i hero image" de alta resolução mostrando um convívio, um espaço público ambulante e urbano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</si>
  <si>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planeamento urbano que promovem a saúde e a sustentabilidade. As descobertas podem informar as mudanças necessárias nas políticas locais da cidade.</t>
  </si>
  <si>
    <t>Políticas integradas de planeamento urbano para saúde e sustentabilidade</t>
  </si>
  <si>
    <t xml:space="preserve"> Restrições de altura de edifícios residenciais</t>
  </si>
  <si>
    <t>Informe del Desafío de las 1000 Ciudades</t>
  </si>
  <si>
    <t xml:space="preserve">Colaboración global sobre indicadores de ciudades saludables y sostenibles </t>
  </si>
  <si>
    <t>Edite el archivo de configuración de la región para proporcionar los antecedentes contextuales para su región de estudio. Resuma brevemente la ubicación, la historia y la topografía, según corresponda.</t>
  </si>
  <si>
    <t>Detalle cualquier otra consideración relacionada con las desigualdades en salud urbana y la geografía en esta ciudad, o consideraciones sobre los datos que podrían influir en la interpretación de los hallazgos.</t>
  </si>
  <si>
    <t>A continuación, la región de estudio utilizada para calcular los indicadores espaciales para la población de {city_name}, presentada en este informe, se resalta en el mapa mediante sombreado de líneas paralelas.</t>
  </si>
  <si>
    <t>El {percent} de la población de {city_name} vive a menos de 500 m del transporte público con una frecuencia promedio de 20 minutos o menos en días laborables.</t>
  </si>
  <si>
    <t>El {percent} de la población de {city_name} vive en vecindarios que alcanzan el umbral de densidad de intersecciones de calles para tener un 80 % de probabilidad de caminar para desplazarse ({n} intersecciones {per_unit})</t>
  </si>
  <si>
    <t>Densidad de intersecciones del barrio (por km²)</t>
  </si>
  <si>
    <t>Por favor, proporcionad una imagen icónica de alta resolución que muestre una calle o un espacio público agradable y caminable en esta ciudad, idealmente en formato .jpg con las proporciones 21:10 (por ejemplo, 2100px por 1000px)</t>
  </si>
  <si>
    <t>Por favor, proporcionad una imagen icónica de alta resolución que muestre una calle o un espacio público agradable y caminable en esta ciudad, idealmente en formato .jpg con las proporciones 1:1 (por ejemplo, 1000px por 1000px)</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</si>
  <si>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así como la presencia y calidad de políticas de planificación urbana que promueven la salud y la sostenibilidad. Los hallazgos podrían informar los cambios necesarios en las políticas locales de la ciudad. Los mapas muestran la distribución de las características de diseño urbano y transporte en {city_name} e identifican áreas que podrían beneficiarse más de las intervenciones para crear entornos saludables y sostenibles.</t>
  </si>
  <si>
    <t>Este informe resume los resultados de {city_name} en una selección de indicadores de ciudades saludables y sostenibles. Como parte del Desafío de las 1000 Ciudades, examinamos la presencia y calidad de políticas de planificación urbana que promueven la salud y la sostenibilidad. Los hallazgos podrían informar los cambios necesarios en las políticas locales de la ciudad.</t>
  </si>
  <si>
    <t>Este informe resume los resultados de {city_name} en una selección de indicadores espaciales y sobre políticas de ciudades saludables y sostenibles. Como parte del Desafío de las 1000 Ciudades, examinamos la distribución espacial del diseño urbano y las características del transporte que promueven la salud y la sostenibilidad. Los mapas muestran la distribución de las características de diseño urbano y transporte en {city_name} e identifican áreas que podrían beneficiarse más de las intervenciones para crear entornos saludables y sostenibles.</t>
  </si>
  <si>
    <t>Las políticas públicas son esenciales para apoyar el diseño y la creación de ciudades y barrios saludables y sostenibles. La Lista de Verificación de Políticas del Desafío de las 1000 Ciudades se utilizó para evaluar la presencia y calidad de políticas alineadas con la evidencia científica y los principios para ciudades saludables y sostenibles.</t>
  </si>
  <si>
    <t>Puntuación sobre la presencia de políticas</t>
  </si>
  <si>
    <t>Puntuación sobre la calidad de las políticas</t>
  </si>
  <si>
    <t>Calificación de la calidad de las políticas cuantificables alineadas con la evidencia sobre ciudades saludables</t>
  </si>
  <si>
    <t>Los barrios caminables ofrecen la oportunidad de disfrutar de estilos de vida activos, saludables y sostenibles, al tener unos umbrales de densidad de población suficientes, pero no excesivos, que hacen posible una oferta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</si>
  <si>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Umbrales de diseño urbano para promover los desplazamientos a pie.</t>
  </si>
  <si>
    <t>umbral de referencia</t>
  </si>
  <si>
    <t>Umbral basado en evidencia científica</t>
  </si>
  <si>
    <t>La política urbana y de transporte apuesta explícitamente por una planificación urbana integrada</t>
  </si>
  <si>
    <t>Políticas de caminabilidad y de acceso a destinos</t>
  </si>
  <si>
    <t>Dotación de infraestructura peatonal</t>
  </si>
  <si>
    <t>Dotación de infraestructura para la bicicleta</t>
  </si>
  <si>
    <t>Limitaciones en la construcción de viviendas en zonas verdes</t>
  </si>
  <si>
    <t>Ratio entre empleo y vivienda</t>
  </si>
  <si>
    <t>Prevención de la delincuencia a través del diseño del entorno</t>
  </si>
  <si>
    <t>Políticas sobre calidad del aire urbano y sobre soluciones basadas en la naturaleza</t>
  </si>
  <si>
    <t>Requisitos de cobertura de árboles y reverdecimiento urbano</t>
  </si>
  <si>
    <t>Requisitos para el acceso en transporte público a lugares de trabajo y servicios</t>
  </si>
  <si>
    <t>Un fácil acceso a un servicio de transporte público frecuente es un determinante clave de un sistema de movilidad saludable y sostenible. La oferta de transporte público cerca de las viviendas y puestos de trabajo aumenta la cuota modal de los desplazamientos en transporte público, fomentando a su vez el desplazamiento a pie; aumenta el acceso a puestos de trabajo y servicios regionales; mejora la salud, fomentando el desarrollo económico y la inclusión social, así como reduciendo la contaminación y las emisiones de carbono. La frecuencia de los servicios también fomenta el uso del transporte público, además de la proximidad a las estaciones o paradas.</t>
  </si>
  <si>
    <t>Informe de ejemplo únicamente. Copie y edite el archivo .yml de ejemplo en la carpeta configuración/regiones para definir su propia región de estudio para el análisis y la elaboración de informes. Después de la configuración y el análisis, se pueden generar informes de políticas y/o indicadores espaciales de acuerdo con las instrucciones en</t>
  </si>
  <si>
    <t>Agregue nombres de autores editando los ajustes de la configuración de la región usando un editor de texto</t>
  </si>
  <si>
    <t>Javier Molina-García, Ana Queralt, Xavier Delclòs Alió, Joan Carles Martori, Anna Puig-Ribera &amp; Guillem Vich</t>
  </si>
  <si>
    <t>Google Noto Sans Simplified</t>
  </si>
  <si>
    <t>Google Noto Sans Hong Kong</t>
  </si>
  <si>
    <t>Google Noto Sans Devanagari</t>
  </si>
  <si>
    <t>Google Noto Sans Japanese</t>
  </si>
  <si>
    <t>Noto Sans Korean</t>
  </si>
  <si>
    <t>Google Noto Sans Tamil</t>
  </si>
  <si>
    <t>Google Krub</t>
  </si>
  <si>
    <t>Звіт 1000 Cities Challenge</t>
  </si>
  <si>
    <t>Індикатори політики для здорових і сталих міст</t>
  </si>
  <si>
    <t>Політика та просторові показники для здорових та стійких міст</t>
  </si>
  <si>
    <t>Просторові показники для здорових і стійких міст</t>
  </si>
  <si>
    <t>Попередні висновки не призначені для публічного оприлюднення, доки результати та інтерпретації не будуть перевірені та затверджені.</t>
  </si>
  <si>
    <t>Дані контрольного списку політики не вдалося завантажити, тому їх було пропущено. Перегляньте https://healthysustainablecities.github.io/software/#Policy-checklist</t>
  </si>
  <si>
    <t>ТІЛЬКИ ЧЕРНЕТКА</t>
  </si>
  <si>
    <t>Співпраця глобальних індикаторів здорового та сталого міста</t>
  </si>
  <si>
    <t>Контекст {city_name}</t>
  </si>
  <si>
    <t>Рівні влади</t>
  </si>
  <si>
    <t>Демографія та справедливість у сфері охорони здоров’я</t>
  </si>
  <si>
    <t>Контекст екологічної катастрофи</t>
  </si>
  <si>
    <t>Додатковий контекст</t>
  </si>
  <si>
    <t>Відредагуйте файл конфігурації регіону, щоб надати фоновий контекст для вашого досліджуваного регіону. Будь ласка, коротко опишіть розташування, історію та топографію, якщо це доречно.</t>
  </si>
  <si>
    <t>Для {city_name} було проаналізовано такі рівні державної політики: {policy_checklist_levels}.</t>
  </si>
  <si>
    <t>Відредагуйте розділ «Демографія та справедливість у сфері охорони здоров’я» конфігураційного файлу регіону, щоб висвітлити соціально-економічні демографічні характеристики та основні проблеми здоров’я та нерівність у цьому міському районі.</t>
  </si>
  <si>
    <t>Екологічні небезпеки, які можуть вплинути на міську територію протягом наступного десятиліття, включають: {policy_checklist_hazards}.</t>
  </si>
  <si>
    <t>Деталізуйте будь-які інші міркування, пов’язані з нерівностями у здоров’ї в містах і географією цього міста, або міркування щодо даних, які можуть вплинути на інтерпретацію результатів.</t>
  </si>
  <si>
    <t>Місцевий</t>
  </si>
  <si>
    <t>митрополит</t>
  </si>
  <si>
    <t>Регіональний</t>
  </si>
  <si>
    <t>Держава</t>
  </si>
  <si>
    <t>Національний</t>
  </si>
  <si>
    <t>Сильні шторми</t>
  </si>
  <si>
    <t>повені</t>
  </si>
  <si>
    <t>Лісові пожежі/лісові пожежі</t>
  </si>
  <si>
    <t>Теплові хвилі</t>
  </si>
  <si>
    <t>Сильний холод</t>
  </si>
  <si>
    <t>Тайфуни</t>
  </si>
  <si>
    <t>Урагани</t>
  </si>
  <si>
    <t>циклони</t>
  </si>
  <si>
    <t>землетруси</t>
  </si>
  <si>
    <t>Досліджуваний регіон, використаний для розрахунку просторових показників для населення {city_name}, представлених у цьому звіті, виділено на карті нижче за допомогою паралельних ліній.</t>
  </si>
  <si>
    <t>Регіон дослідження</t>
  </si>
  <si>
    <t>Легенда карти</t>
  </si>
  <si>
    <t>перетин адміністративної межі та межі міста</t>
  </si>
  <si>
    <t>Н</t>
  </si>
  <si>
    <t>км</t>
  </si>
  <si>
    <t>м</t>
  </si>
  <si>
    <t>за км²</t>
  </si>
  <si>
    <t>Продуктовий ринок</t>
  </si>
  <si>
    <t>Крамниця</t>
  </si>
  <si>
    <t>Будь-який публічний відкритий простір</t>
  </si>
  <si>
    <t>Великий відкритий громадський простір</t>
  </si>
  <si>
    <t>Зупинка громадського транспорту</t>
  </si>
  <si>
    <t>Громадський транспорт з регулярним сполученням</t>
  </si>
  <si>
    <t>Громадський транспорт з регулярним сполученням (не оцінено)</t>
  </si>
  <si>
    <t>Доступність мікрорайону відносно 25 міст світу</t>
  </si>
  <si>
    <t>Низький</t>
  </si>
  <si>
    <t>Середній</t>
  </si>
  <si>
    <t>Високий</t>
  </si>
  <si>
    <t>Немає</t>
  </si>
  <si>
    <t>Так</t>
  </si>
  <si>
    <t>{percent} населення міста {city_name} проживає в межах 500 метрів від громадського транспорту</t>
  </si>
  <si>
    <t>{percent} населення міста {city_name} живе в радіусі 500 метрів від громадського транспорту, середня частота якого становить 20 хвилин або більше</t>
  </si>
  <si>
    <t>{percent} населення міста {city_name} проживає в межах 500 метрів від громадського простору площею щонайменше 1,5 гектара</t>
  </si>
  <si>
    <t>{percent} населення міста {city_name} проживає в районах, які відповідають порогу щільності населення для 80% ймовірності йти пішки на транспорті ({n} людей {per_unit})</t>
  </si>
  <si>
    <t>{percent} населення міста {city_name} живе в районах, які відповідають порогу щільності перехресть вулиць для 80% ймовірності йти пішки на транспорті ({n} перехресть {per_unit})</t>
  </si>
  <si>
    <t>{percent} населення міста {city_name} живе в районах, показник доступності яких є нижчим за середній показник 25 міст світу (вставка 1)</t>
  </si>
  <si>
    <t>Політика визначена</t>
  </si>
  <si>
    <t>% населення з доступом до 500 м до:</t>
  </si>
  <si>
    <t>Щільність населення околиць (на км²)</t>
  </si>
  <si>
    <t>Щільність мікрорайону (на км²)</t>
  </si>
  <si>
    <t>Медіана та інтерквартильний діапазон для 25 міст у всьому світі (вставка 1)</t>
  </si>
  <si>
    <t>Карти просторового розподілу, представлені в цьому звіті, відображають результати для територій з оцінками населення відповідно до {config[population][name]}.</t>
  </si>
  <si>
    <t>Будь ласка, надайте «зображення головного героя» з високою роздільною здатністю, яке показує дружню міську вулицю чи громадський простір цього міста, в ідеалі, у форматі .jpg зі співвідношенням 21:10 (наприклад, 2100 пікселів на 1000 пікселів)</t>
  </si>
  <si>
    <t>Будь ласка, надайте фотографію головного героя з високою роздільною здатністю, яка показує дружню міську вулицю чи громадський простір цього міста, найкраще у форматі .jpg зі співвідношенням 1:1 (наприклад, 1000 пікселів на 1000 пікселів)</t>
  </si>
  <si>
    <t>У цьому звіті описано, як {city_name} впливає на вибір просторових і політичних показників здорових і стійких міст. У рамках конкурсу 1000 Cities Challenge ми перевірили просторовий розподіл міського дизайну та транспортних особливостей, а також наявність і якість політик містобудування, які сприяють здоров’ю та стійкості. Отримані результати можуть внести зміни в місцеву міську політику.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</si>
  <si>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У цьому звіті описано, як {city_name} працює за вибором показників здорових і стійких міст. У рамках конкурсу 1000 Cities Challenge ми перевірили наявність і якість політики міського планування, яка сприяє здоров’ю та сталому розвитку. Отримані результати можуть внести зміни в місцеву міську політику.</t>
  </si>
  <si>
    <t>У цьому звіті описано, як {city_name} впливає на вибір просторових і політичних показників здорових і стійких міст. У рамках конкурсу 1000 Cities Challenge ми досліджували просторовий розподіл міського дизайну та транспортних особливостей, які сприяють здоров’ю та стійкості. Карти показують розподіл міського дизайну та транспортних особливостей у місті {city_name} і визначають райони, які можуть отримати найбільшу вигоду від заходів зі створення здорового та стійкого середовища.</t>
  </si>
  <si>
    <t>Відсоток населення з доступом до зручностей у межах 500 метрів (м)</t>
  </si>
  <si>
    <t>Прохідність і доступ до пункту призначення</t>
  </si>
  <si>
    <t>Державна політика має важливе значення для підтримки проектування та створення здорових і стійких міст і районів. Для оцінки наявності та якості політик, узгоджених із фактичними даними та принципами здорових і стійких міст, використовувався контрольний список політики «1000 міст».</t>
  </si>
  <si>
    <t>Оцінка присутності політики</t>
  </si>
  <si>
    <t>Наявність міської та транспортної політики, що підтримує здоров'я та стійкість</t>
  </si>
  <si>
    <t>Оцінка якості політики</t>
  </si>
  <si>
    <t>Рейтинг якості політики для вимірюваної політики, узгодженої з доказами здорових міст</t>
  </si>
  <si>
    <t>Містобудівні вимоги</t>
  </si>
  <si>
    <t>Зручні для прогулянок райони створюють можливості для активного, здорового та сталого способу життя завдяки достатній, але не надмірній щільності населення, що забезпечує адекватне забезпечення місцевих зручностей, включаючи послуги громадського транспорту. Вони також мають змішане землекористування та добре зв’язані вулиці, щоб забезпечити близький і зручний доступ до місць призначення. Високоякісна пішохідна інфраструктура та зменшення трафіку через управління попитом на використання автомобіля також можуть заохочувати пішки в якості транспорту.</t>
  </si>
  <si>
    <t>Нерівності в прохідності</t>
  </si>
  <si>
    <t>Вставка 1: дослідження Lancet Global Health Series у 25 містах світу</t>
  </si>
  <si>
    <t>Конкурс 1000 Cities Challenge розширює методи оцінки здоров’я та стійкості міст, викладені в серії досліджень Lancet Global Health Series за 2022 рік щодо міського дизайну, транспорту та охорони здоров’я. Політичні та просторові показники були розраховані, проаналізовані та представлені кількома мовами для 25 різних міст у 19 країнах і на 6 континентах. Ці міста є корисною довідкою для порівняння, але не є репрезентативною вибіркою всіх міст у всьому світі. Щоб отримати докладніші відомості, будь ласка, перегляньте 2022 рік The Lancet Global Health Series про міський дизайн, транспорт і здоров’я (https://www.thelancet. com/series/urban-design-2022).</t>
  </si>
  <si>
    <t>Пороги міського дизайну для сприяння ходьбі</t>
  </si>
  <si>
    <t>Дослідження Lancet Global Health Series 2022 показали, що для досягнення принаймні 80% ймовірності будь-якої прогулянки на транспорті середній міський район потребує щільності населення щонайменше 5700 осіб на км² і вуличного зв’язку щонайменше 100 перехресть на км², приблизно і в залежності від контексту. Попередні дані показали, що щільність перехресть понад 250 на км² і надщільні райони (&gt; 15 000 осіб на км²) можуть мати меншу користь для фізичної активності. Це важлива тема для майбутніх досліджень.</t>
  </si>
  <si>
    <t>Ймовірність зайнятися будь-яким ходінням на транспорті</t>
  </si>
  <si>
    <t>5700 осіб на км²</t>
  </si>
  <si>
    <t>100 перехресть на км²</t>
  </si>
  <si>
    <t>цільовий поріг</t>
  </si>
  <si>
    <t>Збігається з доказами здорових міст</t>
  </si>
  <si>
    <t>Вимірна ціль</t>
  </si>
  <si>
    <t>Доказовий поріг</t>
  </si>
  <si>
    <t>Ключ: Так ✔ Ні ✘ Змішаний ✔/✘ Не застосовується -</t>
  </si>
  <si>
    <t>Інтегрована політика міського планування для здоров’я та сталого розвитку</t>
  </si>
  <si>
    <t>Багато секторів беруть участь у створенні здорових і стійких міст, включаючи землекористування, транспорт, житло, парки, економічний розвиток та інфраструктуру. Інтегроване планування потрібне для забезпечення узгодженості політики між секторами. Питання охорони здоров’я повинні бути включені в транспортну та міську політику, а інвестиції в активний і громадський транспорт мають бути пріоритетними.</t>
  </si>
  <si>
    <t>Транспортна політика з діями, орієнтованими на здоров'я</t>
  </si>
  <si>
    <t>Міська політика з діями, орієнтованими на здоров’я</t>
  </si>
  <si>
    <t>Вимоги до оцінки впливу на здоров'я в міській/транспортній політиці</t>
  </si>
  <si>
    <t>Міська/транспортна політика чітко спрямована на комплексне планування міста</t>
  </si>
  <si>
    <t>Загальнодоступна інформація про державні витрати на різні види транспорту</t>
  </si>
  <si>
    <t>Правила проходження та доступу до пункту призначення</t>
  </si>
  <si>
    <t>Вимоги до підключення вулиць</t>
  </si>
  <si>
    <t>Обмеження паркування, щоб перешкодити використанню автомобіля</t>
  </si>
  <si>
    <t>Вимоги безпеки руху</t>
  </si>
  <si>
    <t>Облаштування пішохідної інфраструктури</t>
  </si>
  <si>
    <t>Забезпечення велоінфраструктури</t>
  </si>
  <si>
    <t>Цілі участі в ходьбі</t>
  </si>
  <si>
    <t>Цілі участі в велосипедних прогулянках</t>
  </si>
  <si>
    <t>Вимоги до щільності житла</t>
  </si>
  <si>
    <t>Обмеження висоти житлових будинків</t>
  </si>
  <si>
    <t>Обмеження на будівництво житла з нуля</t>
  </si>
  <si>
    <t>Поєднання типів/розмірів житла</t>
  </si>
  <si>
    <t>Поєднання місцевих місць для щоденного життя</t>
  </si>
  <si>
    <t>Недалека відстань до місць повсякденного проживання</t>
  </si>
  <si>
    <t>Вимоги до розподілу на роботу</t>
  </si>
  <si>
    <t>Співвідношення робочих місць і житла</t>
  </si>
  <si>
    <t>Середовище здорового харчування</t>
  </si>
  <si>
    <t>Профілактика злочинності через екологічний дизайн</t>
  </si>
  <si>
    <t>Політика міст, стійких до зміни клімату</t>
  </si>
  <si>
    <t>Якість міського повітря та рішення, засновані на природі</t>
  </si>
  <si>
    <t>Якість міського повітря та політика екологічних рішень</t>
  </si>
  <si>
    <t>Транспортна політика щодо обмеження забруднення повітря</t>
  </si>
  <si>
    <t>Політика землекористування для зменшення впливу забруднення повітря</t>
  </si>
  <si>
    <t>Вимоги до крони дерев та озеленення міст</t>
  </si>
  <si>
    <t>Захист і просування міського біорізноманіття</t>
  </si>
  <si>
    <t>Зменшення ризику кліматичних катастроф</t>
  </si>
  <si>
    <t>З огляду на зміну клімату, архітектурне середовище має бути розроблено таким чином, щоб зменшити вплив на здоров’я все більш частих і суворих екстремальних погодних явищ, таких як хвилі спеки, повені, лісові пожежі та сильні шторми.</t>
  </si>
  <si>
    <t>Стратегії адаптації та зменшення ризику стихійних лих</t>
  </si>
  <si>
    <t>Політика громадського транспорту</t>
  </si>
  <si>
    <t>Вимоги до доступу громадського транспорту до роботи та послуг</t>
  </si>
  <si>
    <t>Мінімальні вимоги до доступу громадського транспорту</t>
  </si>
  <si>
    <t>Цілі використання громадського транспорту</t>
  </si>
  <si>
    <t>Політика відкритого громадського простору</t>
  </si>
  <si>
    <t>Мінімальні вимоги до публічного доступу у відкритий простір</t>
  </si>
  <si>
    <t>Проїзд громадським транспортом</t>
  </si>
  <si>
    <t>Громадський відкритий простір</t>
  </si>
  <si>
    <t>Легкий доступ до громадського транспорту, який часто їздить, є ключовим чинником здорових і стійких транспортних систем. Громадський транспорт поблизу житла та місця роботи збільшує частку поїздок у громадському транспорті, таким чином заохочуючи пішки, пов’язані з транспортом; надання доступу до регіональних робочих місць і послуг; покращення здоров'я, економічного розвитку та соціальної інклюзивності; а також зменшення забруднення та викидів вуглецю. Частота послуг також заохочує до використання громадського транспорту, на додаток до станцій або зупинок.</t>
  </si>
  <si>
    <t>Місцевий доступ до високоякісного громадського відкритого простору сприяє рекреаційній фізичній активності та психічному здоров’ю. Громадський відкритий простір поблизу створює дружнє, привабливе середовище, допомагає охолодити місто та захищає біорізноманіття. Оскільки міста згущуються, а приватний відкритий простір зменшується, надання більшої кількості громадських відкритих просторів має вирішальне значення для здоров’я населення. Наявність відкритого громадського простору в межах 400 м від будинків може сприяти прогулянкам. Доступ до великих парків також може бути важливим.</t>
  </si>
  <si>
    <t>Землекористування та транспортна політика відіграють ключову роль в обмеженні забруднення повітря, що приносить багато переваг для здоров’я та сталого розвитку. Рішення, засновані на природі, включаючи озеленення міст і захист міського біорізноманіття, мають переваги для психічного здоров’я завдяки збільшенню контакту з природою. Зелені зони та рослинний покрив можуть охолоджувати міста та сприяти підвищенню стійкості до екстремальної спеки.</t>
  </si>
  <si>
    <t>Лише приклад звіту. Скопіюйте та відредагуйте приклад файлу .yml у папці конфігурації/регіонів, щоб визначити свій власний досліджуваний регіон для аналізу та звітування. Після конфігурації та аналізу звіти про політику та/або просторові індикатори можуть бути створені відповідно до вказівок на</t>
  </si>
  <si>
    <t>Повна інформація про дані та методи доступна за адресою</t>
  </si>
  <si>
    <t>Дані про населення</t>
  </si>
  <si>
    <t>Міські межі</t>
  </si>
  <si>
    <t>Містобудівні особливості</t>
  </si>
  <si>
    <t>Колірна гамма</t>
  </si>
  <si>
    <t>Цитування</t>
  </si>
  <si>
    <t>Резюме</t>
  </si>
  <si>
    <t>Після перегляду результатів для вашого міста надайте контекстуалізований підсумок, змінивши текст «резюме» для кожної налаштованої мови у файлі конфігурації регіону.</t>
  </si>
  <si>
    <t>Цей твір ліцензовано за міжнародною ліцензією Creative Commons CC BY-NC Attribution-NonCommercial 4.0.</t>
  </si>
  <si>
    <t>Члени міської команди: {author_names}</t>
  </si>
  <si>
    <t>Додайте імена авторів, відредагувавши налаштування звітів про конфігурацію регіону за допомогою текстового редактора</t>
  </si>
  <si>
    <t>Розробка та редагування звіту: {editor_names}</t>
  </si>
  <si>
    <t>Переклад: {translation_names}</t>
  </si>
  <si>
    <t>Огляд політики проведено</t>
  </si>
  <si>
    <t>Адмінмежа ({source})</t>
  </si>
  <si>
    <t>Міська межа ({source})</t>
  </si>
  <si>
    <t>Межа регіону дослідження ({source})</t>
  </si>
  <si>
    <t>Ukrainian</t>
  </si>
  <si>
    <t>Український</t>
  </si>
  <si>
    <t>Requisitos de distribuição espacial dos empregos</t>
  </si>
  <si>
    <t>Proporção entre empregos e residências</t>
  </si>
  <si>
    <t>Prevenção de crimes por meio do desenho dos ambientes</t>
  </si>
  <si>
    <t>Qualidade do ar e soluções baseadas na natureza</t>
  </si>
  <si>
    <t>Qualidade do ar e políticas de soluções baseadas na natureza</t>
  </si>
  <si>
    <t>Requisitos mínimos para acesso aos transportes públicos</t>
  </si>
  <si>
    <t>Metas para o uso dos transportes públicos</t>
  </si>
  <si>
    <t>O acesso a espaços abertos públicos de alta qualidade promove a atividade física de lazer ou recreativa e a saúde mental. Os espaços públicos abertos criam ambientes convidativos e atraentes, ajudam a resfriar as cidades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é importante.</t>
  </si>
  <si>
    <t>Indicadores de políticas públicas para cidades saudáveis e sustentáveis</t>
  </si>
  <si>
    <t>Indicadores de políticas públicas e espaciais para cidades saudáveis e sustentáveis</t>
  </si>
  <si>
    <t>Os achados preliminares não se destinam à divulgação pública até que os resultados e as interpretações sejam validados e aprovados.</t>
  </si>
  <si>
    <t>SOMENTE RASCUNHO</t>
  </si>
  <si>
    <t>Colaboração Global para Indicadores de Cidades Saudáveis e Sustentáveis</t>
  </si>
  <si>
    <t>Contexto de desastres ambientais</t>
  </si>
  <si>
    <t>Edite o arquivo de configuração da região para fornecer contexto geral para sua região de estudo. Por favor, resuma brevemente a localização, história e topografia, quando relevante.</t>
  </si>
  <si>
    <t>Edite a se ção “Demografia e equidade na saúde” do arquivo de configuração da região para destacar as características demográficas e socioeconômicas e os principais desafios e desigualdades em saúde presentes nesta área urbana.</t>
  </si>
  <si>
    <t>Detalhe quaisquer outras considerações relacionadas com as desigualdades na saúde urbana e a geografia desta cidade, ou considerações sobre dados que possam influenciar a interpretação dos resultados.</t>
  </si>
  <si>
    <t>Estadual</t>
  </si>
  <si>
    <t>Incêndios florestais</t>
  </si>
  <si>
    <t>interseção do limite administrativo e do limite urbano</t>
  </si>
  <si>
    <t>{percent} da população de {city_name} que vive a menos de 500 m de transporte público com frequência média de 20 minutos ou mais durante a semana</t>
  </si>
  <si>
    <t>{percent} da população de {city_name} que vive em bairros que atendem ao limiar de densidade populacional para 80% de probabilidade de praticar qualquer caminhada para transporte ({n} pessoas {per_unit})</t>
  </si>
  <si>
    <t>{percent} da população de {city_name} que vive em bairros que atendem ao limiar de densidade de interseções de ruas com 80% de probabilidade de caminhar para se deslocar ({n} interseções {per_unit})</t>
  </si>
  <si>
    <t>{percent} da população de {city_name} que vive em bairros com pontuação de caminhabilidade abaixo da mediana de 25 cidades em todo o mundo (Quadro 1)</t>
  </si>
  <si>
    <t>% da população com acesso em um raio de 500m a:</t>
  </si>
  <si>
    <t>Densidade populacional da vizinhança (por km²)</t>
  </si>
  <si>
    <t>Densidade de interseções na vizinhança (por km²)</t>
  </si>
  <si>
    <t>Por favor, forneça uma imagem principal / imagem em destaque de alta resolução mostrando uma rua ou espaço público sociável e caminhável para esta cidade, idealmente em formato .jpg com dimensões na proporção de 21:10 (por exemplo, 2100px por 1000px)</t>
  </si>
  <si>
    <t>Por favor, forneça uma imagem principal / imagem em destaque de alta resolução mostrando uma rua ou espaço público sociável e caminhável para esta cidade, idealmente em formato .jpg com dimensões na proporção de 1:1 (por exemplo, 1000px por 1000px)</t>
  </si>
  <si>
    <t>Este relatório descreve o desempenho de {city_name} em uma seleção de indicadores de cidades saudáveis e sustentáveis. Como parte do Desafio 1000 Cidades, examinamos a presença e a qualidade das políticas de planejamento urbano que promovem a saúde e a sustentabilidade. As descobertas podem subsidiar as mudanças necessárias nas políticas locais da cidade.</t>
  </si>
  <si>
    <t>Percentagem da população com acesso a oportunidades urbanas num raio de 500 metros (m)</t>
  </si>
  <si>
    <t>Caminhabilidade e acesso a destinos</t>
  </si>
  <si>
    <t>Classificação da qualidade das políticas mensuráveis alinhadas com evidências sobre cidades saudáveis</t>
  </si>
  <si>
    <t>Os bairros caminháveis oferecem oportunidades para estilos de vida ativos, saudáveis e sustentáveis por terem densidade populacional suficiente, mas não excessiva ; para apoiar a oferta adequada de oportunidades locais, incluindo serviços de transporte público. Os bairros caminháveis também têm usos mistos do solo e ruas bem conectadas, para garantir acesso próximo e conveniente aos destinos. Infraestrutura de pedestres de alta qualidade e redução do tráfego motorizado por meio do gerenciamento da demanda do uso do carro também podem incentivar a caminhada como forma de transporte ou deslocamento.</t>
  </si>
  <si>
    <t>O “Desafio 1000 Cidades” amplia os métodos para avaliar a saúde e a sustentabilidade das cidades descritas na Série Global de Saúde da Lancet de 2022 sobre desenho urbano, transporte e saúde. Os indicadores políticos e espaciais foram calculados, analisados e comunicados em vários idiomas para 25 cidades diversas em 19 países e 6 continentes. Estas cidades fornecem uma referência útil para comparações, mas não constituem uma amostra representativa de todas as cidades a nível internacional. Para obter mais detalhes, consulte a série “The Lancet Global Health 2022” sobre design urbano, transporte e saúde (https://www.thelancet.com/series/urban-design-2022).</t>
  </si>
  <si>
    <t>Limiar alvo</t>
  </si>
  <si>
    <t>Limiar informado por evidências</t>
  </si>
  <si>
    <t>Muitos se tores estão envolvidos na criação de cidades saudáveis e sustentáveis, incluindo o uso do solo, transportes, habitação, parques, desenvolvimento econômico e infra estruturas. É necessário um planejamento integrado para garantir o alinhamento das políticas entre os se tores. As considerações de saúde têm de ser incorporadas nas políticas urbanas e de transportes, e o investimento em transportes ativos e públicos deve ser priorizado.</t>
  </si>
  <si>
    <t>Requisitos de avaliação de impacto sobre a saúde na política urbana/de transportes</t>
  </si>
  <si>
    <t>Políticas de caminhabilidade e acesso a destinos</t>
  </si>
  <si>
    <t>Metas para o uso da bicicleta</t>
  </si>
  <si>
    <t>Requisitos de densidade residencial</t>
  </si>
  <si>
    <t>Restrições de altura de edifícios residenciais</t>
  </si>
  <si>
    <t>Limites a à urbanização em cinturões verdes</t>
  </si>
  <si>
    <t>Mistura de tipos/tamanhos de residências</t>
  </si>
  <si>
    <t>Mistura de destinos locais para a vida cotidiana</t>
  </si>
  <si>
    <t>Proximidade dos destinos de vida cotidiana</t>
  </si>
  <si>
    <t>Requisitos de cobertura arbórea e ecologização urbana</t>
  </si>
  <si>
    <t>Face às alterações climáticas, os ambientes construídos precisam de ser concebidos para reduzir os impactos sobre a saúde de eventos climáticos extremos cada vez mais frequentes e graves, como ondas de calor, inundações, incêndios florestais e tempestades extremas.</t>
  </si>
  <si>
    <t>Requisitos para o acesso por transporte público aos empregos e serviços</t>
  </si>
  <si>
    <t>O fácil acesso aos transportes públicos de alta frequência é um fator determinante fundamental para sistemas de transporte saudáveis e sustentáveis. Os transportes públicos próximos às residências e aos locais de trabalho aumenta a participação modal nas viagens ,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dos transportes públicos, além da proximidade de estações ou paradas.</t>
  </si>
  <si>
    <t>As políticas de uso do solo e de transportes desempenham um papel fundamental na limitação da poluição atmosférica, com múltiplos benefícios para a saúde e a sustentabilidade. As soluções baseadas na natureza, incluindo a ecologização urbana e a proteção da biodiversidade urbana, trazem benefícios para a saúde mental, aumentando o conta to com a natureza. Os espaços verdes e a cobertura vegetal podem arrefecer as cidades e ajudar a criar resiliência ao calor extremo.</t>
  </si>
  <si>
    <t>Exemplo meramente ilustrativo . Copie e edite o arquivo .yml de exemplo na pasta de configuração/regiões para definir sua própria região de estudo para análise e relatórios. Após a configuração e análise, os relatórios de políticas e/ou indicadores espaciais podem ser gerados de acordo com as instruções em</t>
  </si>
  <si>
    <t>Este relatório descreve o desempenho de {city_name} em uma seleção de indicadores espaciais e políticos de cidades saudáveis e sustentáveis. Como parte do Desafio 1000 Cidades, examina mos a distribuição espacial de atributos do desenho urbano e das características dos transportes, bem como a presença e qualidade das políticas de planejamento urbano que promovem a saúde e a sustentabilidade.
As descobertas podem subsidiar as mudanças necessárias nas políticas locais da cidade. Os mapas mostram a distribuição do desenho urbano e dos recursos de transporte em {city_name} e identificam áreas que poderiam ser mais beneficiadas por intervenções para criar ambientes saudáveis e sustentáveis.</t>
  </si>
  <si>
    <t>Este relatório descreve o desempenho de {city_name} em uma seleção de indicadores espaciais e políticos de cidades saudáveis e sustentáveis. Como parte do Desafio 1000 Cidades, examinamos a distribuição espacial de atributos do desenho urbano e dos recursos de transporte que promovem a saúde e a sustentabilidade.
Os mapas mostram a distribuição de atributos do desenho urbano e dos recursos de transporte em {city_name} e identificam áreas que poderiam ser mais beneficiadas por intervenções para criar ambientes saudáveis e sustentáveis.</t>
  </si>
  <si>
    <t>A Série Global de Saúde da Lancet de 2022 descobriu que, para atingir pelo menos 80% de probabilidade de praticar qualquer caminhada para transporte, um bairro urbano típico precisaria de uma densidade populacional de pelo menos 5.700 pessoas por km² e conectividade viária de pelo menos 100 cruzamentos por km², aproximadamente e dependendo do contexto.
Evidências preliminares mostraram que a densidade de cruzamentos de ruas acima de 250 por km² e bairros ultradensos (&gt; 15.000 pessoas por km²) podem diminuir as oportunidades para a prática de atividade física. Este é um tópico importante para pesquisas futuras.</t>
  </si>
  <si>
    <t>Júlio Celso Vargas, Alex Antonio Florindo, Ligia Vizeu Barrozo &amp; Giovani Longo Rosa</t>
  </si>
  <si>
    <t>Hatsarin muhalli da zai iya yin tasiri a cikin birni cikin shekaru goma masu zuwa sun haɗa da: {policy_checklist_hazards}.</t>
  </si>
  <si>
    <t xml:space="preserve"> Edite la sección 'Demografía e igualdad en salud' del archivo de configuración de la región para resaltar las características socioeconómicas de la población y los desafíos y desigualdades en salud clave que están presentes en esta área urbana.</t>
  </si>
  <si>
    <t>Los peligros ambientales que pueden afectar el área urbana durante la próxima década incluyen: {policy_checklist_hazards} .</t>
  </si>
  <si>
    <t>metropolitano</t>
  </si>
  <si>
    <t>regional</t>
  </si>
  <si>
    <t>autonómico</t>
  </si>
  <si>
    <t>nacional</t>
  </si>
  <si>
    <t>% de población con acceso a menos de 500 m a:</t>
  </si>
  <si>
    <t>Porcentaje de población con acceso a servicios a menos de 500 metros (m)</t>
  </si>
  <si>
    <t>El Desafío de las 1000 Ciudades amplía los métodos para evaluar la salud y la sostenibilidad de las ciudades descritos en The Lancet Global Health Series 2022 sobre diseño urbano, transporte y salud. Se calcularon, analizaron y proporcionaron indicadores sobre políticas e indicadores espaciales en varios idiomas para 25 ciudades diversas de 19 países y 6 continentes. Estas ciudades proporcionan una referencia útil para realizar comparaciones, pero no son una muestra representativa de todas las ciudades a nivel internacional. Para obtener más detalles, consulte The Lancet Global Health Series 2022 sobre diseño urbano, transporte y salud (https://www.thelancet.com/series/urban-design-2022).</t>
  </si>
  <si>
    <t>The Lancet Global Health Series 2022 encontraron que para lograr al menos un 80% de probabilidad de realizar algún desplazamiento a pie como medio de transporte, un vecindario promedio necesitaría una densidad de población de al menos 5700 personas por km² y una conectividad de calles de al menos 100 intersecciones por km², aproximadamente y dependiendo del contexto. La evidencia preliminar mostró que la densidad de intersecciones de calles por encima de 250 por km² y los vecindarios ultradensos (&gt; 15.000 personas por km²) pueden tener efectos negativos para la actividad física. Este es un tema importante para futuras investigaciones.</t>
  </si>
  <si>
    <t>Probabilidad de realizar alguna caminata para transporte</t>
  </si>
  <si>
    <t>Muchos sectores  participan en la creación de ciudades saludables y sostenibles, incluidos el uso del suelo, el transporte, la vivienda, los parques, el desarrollo económico y la infraestructura. Se requiere una planificación integrada para garantizar la alineación de las políticas en todos los sectores. Es necesario incorporar consideraciones de salud en las políticas urbanas y de transporte, y se debe dar prioridad a la inversión en transporte activo y público.</t>
  </si>
  <si>
    <t>Restricciones en la altura de edificios residenciales</t>
  </si>
  <si>
    <t>El acceso local a un espacio público abierto de alta calidad promueve la actividad física recreativa y la salud mental. La cercanía a estos espacios crea entornos agradables para la convivencia, ayuda a refrescar la ciudad y protege la biodiversidad. A medida que las ciudades se densifican y los espacios abiertos privados disminuyen, la provisión de espacios públicos abiertos es fundamental para la salud de la población. Disponer de un espacio público abierto a menos de 400 metros de la vivienda puede favorecer el desplazamiento a pie. El acceso a parques grandes  también puede ser importante.</t>
  </si>
  <si>
    <t>Las políticas de uso del suelo y transporte desempeñan un papel clave a la hora de limitar la contaminación del aire, con múltiples beneficios para la salud y la sostenibilidad. Las soluciones basadas en la naturaleza, incluido el reverdecimiento urbano y la protección de la biodiversidad urbana, tienen beneficios para la salud mental al aumentar el contacto con la naturaleza. Los espacios verdes y la cubierta vegetal pueden refrescar las ciudades y ayudar a desarrollar resiliencia al calor extremo.</t>
  </si>
  <si>
    <t>Javier Molina-García, Ana Queralt, Xavier Delclòs Alió, Joan Carles Martori, Anna Puig-Ribera &amp; Guillem Vich.</t>
  </si>
  <si>
    <t>fuertes tormentas</t>
  </si>
  <si>
    <t>inundaciones</t>
  </si>
  <si>
    <t>incendios forestales</t>
  </si>
  <si>
    <t>olas de calor</t>
  </si>
  <si>
    <t>frío extremo</t>
  </si>
  <si>
    <t>tifones</t>
  </si>
  <si>
    <t>huracanes</t>
  </si>
  <si>
    <t>ciclones</t>
  </si>
  <si>
    <t>terremotos</t>
  </si>
  <si>
    <t>WORD</t>
  </si>
  <si>
    <t>CHAR</t>
  </si>
  <si>
    <t>Wrapmode</t>
  </si>
  <si>
    <t>ภาษา​ไทย</t>
  </si>
  <si>
    <t>รายงาน​ความ​ท้าทาย 1,000 เมือง</t>
  </si>
  <si>
    <t>ตัว​ชี้​วัด​นโยบาย​เพื่อ​เมือง​ที่​มี​สุขภาพ​ดี​และ​ยั่งยืน</t>
  </si>
  <si>
    <t>ตัว​ชี้​วัด​นโยบาย​และ​เชิง​พื้นที่​สำหรับ​เมือง​ที่​มี​สุขภาพ​ดี​และ​ยั่งยืน</t>
  </si>
  <si>
    <t>ตัว​ชี้​วัด​เชิง​พื้นที่​สำหรับ​เมือง​ที่​มี​สุขภาพ​ดี​และ​ยั่งยืน</t>
  </si>
  <si>
    <t>การ​ค้น​พบ​เบื้อง​ต้น​ไม่​ได้​มี​ไว้​สำหรับ​การ​เผย​แพร่​สู่​สาธารณะ​จน​กว่า​ผลลัพธ์​และ​การ​ตี​ความ​จะ​ได้​รับ​การ​ตรวจ​สอบ​และ​อนุมัติ</t>
  </si>
  <si>
    <t>โหลด​ข้อมูล​รายการ​ตรวจ​สอบนโยบาย​ไม่​ได้​และ​ถูก​ข้าม​ไป ดู https://healthysustainablecities.github.io/software/#Policy-checklist</t>
  </si>
  <si>
    <t>ฉบับ​ร่าง​เท่า​นั้น</t>
  </si>
  <si>
    <t>ความ​ร่วม​มือ​ด้าน​ตัว​ชี้​วัด​เมือง​ที่​ดี​ต่อ​สุขภาพ​และ​ยั่งยืน​ระดับ​โลก</t>
  </si>
  <si>
    <t>บริบท​ของ {city_name}</t>
  </si>
  <si>
    <t>ระดับ​ของ​รัฐบาล</t>
  </si>
  <si>
    <t>ประชากร​และ​ความ​เท่า​เทียม​ด้าน​สุขภาพ</t>
  </si>
  <si>
    <t>บริบท​ภัยพิบัติ​ด้าน​สิ่ง​แวด​ล้อม</t>
  </si>
  <si>
    <t>บริบท​เพิ่ม​เติม</t>
  </si>
  <si>
    <t>แก้ไข​ไฟล์​รูป​ร่าง​ของ​พื้นที่​เพื่อ​เตรียม​การ​บริบท​ภูมิหลัง​ของ​พื้นที่​การ​ศึกษา กรุณา​สรุป​เกี่ยวกับ​ท้อง​ที่ ประวัติ และ​ลักษณะ​ของ​ภูมิประเทศ โดย​ย่อ​ตาม​ที่​เกี่ยว​ข้อง</t>
  </si>
  <si>
    <t>การ​วิเคราะห์​นโยบาย​ของ​รัฐบาล​ใน​ระดับ​ต่อ​ไป​นี้ สำหรับ {city_name}: {policy_checklist_levels}</t>
  </si>
  <si>
    <t>แก้ไข​ใน​ส่วน​ของ 'ข้อมูล​ประชากร​และ​ความ​เท่า​เทียม​ด้าน​สุขภาพ' ของ​ไฟล์​รูป​ร่าง​ของ​พื้นที่​เพื่อ​เน้น​คุณลักษณะ​ทาง​ประชากร​ศาสตร์​ด้าน​เศรษฐกิจ-สังคม และ​ความ​ไม่​เท่า​เทียม​และ​ความ​ท้าทาย​ด้าน​สุขภาพ​ที่​สำคัญ​ที่​มี​อยู่​ใน​เขต​เมือง​นี้</t>
  </si>
  <si>
    <t>อันตราย​ทาง​สิ่ง​แวด​ล้อม​ที่​อาจ​ส่ง​ผล​กระทบ​ต่อ​เขต​เมือง​ใน​ทศวรรษ​ต่อๆ ไป ได้แก่: {policy_checklist_hazards}.</t>
  </si>
  <si>
    <t>ให้​ราย​ละเอียด​ข้อ​ควร​พิจารณา​อื่นๆ ที่​เกี่ยว​ข้อง​กับ​สภาพ​ทาง​ภูมิศาสตร์​และ​ความ​ไม่​เท่า​เทียม​ด้าน​สุขภาพ​ที่​มี​อยู่​ใน​เมือง​นี้ หรือ​การ​พิจารณา​ข้อมูล​ที่​อาจ​ส่ง​ผล​ต่อ​การ​ตี​ความ​สิ่ง​ที่​ค้น​พบ</t>
  </si>
  <si>
    <t>ส่วน​ท้อง​ถิ่น</t>
  </si>
  <si>
    <t>นคร​หลวง</t>
  </si>
  <si>
    <t>เฉพาะ​ท้อง​ถิ่น</t>
  </si>
  <si>
    <t>ระดับ​ชาติ</t>
  </si>
  <si>
    <t>พายุ​รุนแรง</t>
  </si>
  <si>
    <t>น้ำ​ท่วม</t>
  </si>
  <si>
    <t>ไฟ​ป่า/ไฟ​ป่า</t>
  </si>
  <si>
    <t>คลื่น​ความ​ร้อน</t>
  </si>
  <si>
    <t>หนาว​มาก</t>
  </si>
  <si>
    <t>พายุ​ไต้ฝุ่น</t>
  </si>
  <si>
    <t>พายุ​เฮอริเคน</t>
  </si>
  <si>
    <t>พายุ​ไซโคลน</t>
  </si>
  <si>
    <t>แผ่น​ดิน​ไหว</t>
  </si>
  <si>
    <t>พื้นที่​ศึกษา​ที่​ใช้​ใน​การ​ประเมิน​ตัว​ชี้​วัด​เชิง​พื้นที่​สำหรับ​ประชากร​ของ {city_name} ที่​นำ​เสนอ​ใน​รายงาน​นี้​ได้​ทำ​จุด​เน้น​ไว้​ใน​แผนที่​ด้าน​ล่าง​โดย​ใช้​การ​แร​เงา​เส้น​คู่​ขนาน</t>
  </si>
  <si>
    <t>พื้นที่​ศึกษา</t>
  </si>
  <si>
    <t>คำ​อธิบาย​ใน​แผนที่</t>
  </si>
  <si>
    <t>ขอบ​เขต​ทาง​การบ​ริ​หาร ({source})</t>
  </si>
  <si>
    <t>ขอบ​เขต​ของ​เขต​เมือง ({source})</t>
  </si>
  <si>
    <t>ขอบ​เขต​ของ​พื้นที่​ศึกษา ({source})</t>
  </si>
  <si>
    <t>จุด​แบ่ง​ของ​เขต​ปกครอง​และ​เขต​เมือง</t>
  </si>
  <si>
    <t>ทิศ​เหนือ</t>
  </si>
  <si>
    <t>ต่อ​ตาราง​กิโลเมตร</t>
  </si>
  <si>
    <t>ตลาด​อาหาร</t>
  </si>
  <si>
    <t>ร้าน​สะดวก​ซื้อ</t>
  </si>
  <si>
    <t>พื้นที่​เปิด​โล่ง​สาธารณะ​โดย​ทั่ว​ไป</t>
  </si>
  <si>
    <t>พื้นที่​เปิด​โล่ง​สาธารณะ​ขนาด​ใหญ่</t>
  </si>
  <si>
    <t>ป้าย​จอด​รถ​โดยสาร</t>
  </si>
  <si>
    <t>การ​ขน​ส่ง​สาธารณะ​ที่​มี​บริการ​ปกติ</t>
  </si>
  <si>
    <t>การ​ขน​ส่ง​สาธารณะ​ที่​มี​บริการ​ปกติ (ไม่​ได้​รับ​การ​ประเมิน)</t>
  </si>
  <si>
    <t>ความ​สามารถ​ใน​การ​เดิน​ใน​บริเวณ​ใกล้​เคียง โดย​เปรียบ​เทียบ​กับ 25 เมือง​ใน​ระดับ​สากล</t>
  </si>
  <si>
    <t>ไม่​ใช่</t>
  </si>
  <si>
    <t>{percent} ของ​ประชากร​ใน {city_name} อาศัย​อยู่​ใน​ระยะ 500 ม. จาก​ระบบ​ขน​ส่ง​สาธารณะ</t>
  </si>
  <si>
    <t>{percent} ของ​ประชากร​ใน {city_name} อาศัย​อยู่​ใน​ระยะ 500 เมตร​จาก​ระบบ​ขน​ส่ง​สาธารณะ โดย​มี​ความ​ถี่​เฉลี่ย​ใน​วัน​ธรรมดา 20 นาที​หรือ​ดี​กว่า​นั้น</t>
  </si>
  <si>
    <t>{percent} ของ​ประชากร​ใน {city_name} อาศัย​อยู่​ภาย​ใน 500 เมตร​จาก​พื้นที่​เปิด​โล่ง​สาธารณะ​ที่​มี​ขนาด​อย่าง​น้อย 1.5 เฮกตาร์</t>
  </si>
  <si>
    <t>{percent} ของ​ประชากร​ใน {city_name} อาศัย​อยู่​ใน​ชุมชน​ที่​ตรง​ตาม​เกณฑ์​ความ​หนา​แน่น​ของ​ประชากร โดย​มี​ความ​น่า​จะ​เป็น 80% ที่​จะ​เดิน​เพื่อ​การ​เดิน​ทาง​ใดๆ ({n} คน {per_unit})</t>
  </si>
  <si>
    <t>{percent} ของ​ประชากร​ใน {city_name} อาศัย​อยู่​ใน​ชุมชน​ตรง​ตาม​เกณฑ์​ความ​หนา​แน่น​ของ​ทาง​แยก​ถนน โดย​มี​ความ​น่า​จะ​เป็น 80% ที่​จะ​เดิน​เพื่อ​การ​คมนาคม​ใดๆ ({n} ทาง​แยก {per_unit})</t>
  </si>
  <si>
    <t>{percent} ของ​ประชากร​ใน {city_name} อาศัย​อยู่​ใน​ชุมชน​ที่​มี​คะแนน​ความ​สามารถ​ใน​การ​เดิน​ต่ำ​กว่า​ค่า​มัธยฐาน​ของ 25 เมือง​ทั่ว​โลก (กล่อง​ที่ 1)</t>
  </si>
  <si>
    <t>นโยบาย​ที่​ระบุ</t>
  </si>
  <si>
    <t>% ของ​ประชากร​ที่​เข้า​ถึง​ได้​ภาย​ใน​ระยะ 500 ม. เพื่อ:</t>
  </si>
  <si>
    <t>ความ​หนา​แน่น​ของ​ประชากร​ใน​ชุมชน (ต่อ​ตาราง​กิโลเมตร)</t>
  </si>
  <si>
    <t>ความ​หนา​แน่น​ของ​ทาง​แยก​ใน​ชุมชน (ต่อ​ตาราง​กิโลเมตร)</t>
  </si>
  <si>
    <t>ค่า​มัธยฐาน​และ​พิสัย​ระ​หว่าง​ควอ​ไทล์สำหรับ 25 เมือง​ทั่ว​โลก (กล่อง​ที่ 1)</t>
  </si>
  <si>
    <t>แผนที่​การ​กระจาย​เชิง​พื้นที่​ที่​แสดง​ใน​รายงาน​นี้​แสดง​ผล​สำหรับ​พื้นที่​ที่​มี​การ​ประมาณ​จำนวน​ประชากร​ตาม {config[population][name]}</t>
  </si>
  <si>
    <t>โปรด​จัดเตรียม​ภาพ​ถ่าย 'ภาพ​หลัก' ที่​มี​ความ​ละเอียด​สูง​ซึ่ง​แสดง​ถนน​ใน​เมือง​ที่​น่า​เดิน​เล่น​หรือ​สามารถ​จัด​งาน​รื่นเริง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21:10 (เช่น 2100px x 1000px)</t>
  </si>
  <si>
    <t>โปรด​จัดเตรียม​ภาพ​ถ่าย 'ภาพ​หลัก' ที่​มี​ความ​ละเอียด​สูง ซึ่ง​แสดง​ถนน​ใน​เมือง​ที่​น่า​เดิน​เล่น​หรือ​สามารถ​จัด​งาน​รื่นเริง หรือ​พื้นที่​สาธารณะ​ของ​เมือง โดย​ควร​อยู่​ใน​รูป​แบบ .jpg โดย​มี​ขนาด​ใน​อัตรา​ส่วน 1:1 (เช่น 1,000 พิก​เซล x 1,000 พิก​เซล)</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</si>
  <si>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 ตลอดจน​การ​มี​อยู่​และ​คุณภาพ​ของ​นโยบาย​การ​วาง​ผัง​เมือง​ที่​ส่ง​เสริม​สุขภาพ​และ​ความ​ยั่งยืน        สิ่ง​ที่​ค้น​พบ​นี้​สามารถ​บ่ง​ชี้​ถึง​การ​เปลี่ยน​แปลง​ที่​จำ​เป็นต่อ​นโยบาย​ของ​เมือง​ใน​ระดับ​ท้อง​ถิ่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</si>
  <si>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รายงาน​นี้​สรุป​ว่า {city_name} มี​การ​ดำเนิน​งาน​อย่าง​ไร​ใน​การ​เลือก​ตัว​ชี้​วัด​ของ​เมือง​ที่​มี​สุขภาพ​ดี​และ​ยั่งยืน ใน​ฐานะ​เป็น​ส่วน​หนึ่ง​ของ 1,000 เมือง​ที่​มี​ความ​ท้าทาย เรา​ได้​ตรวจ​สอบ​การ​มี​อยู่​และ​คุณภาพ​ของ​นโยบาย​การ​วาง​ผัง​เมือง​ที่​ส่ง​เสริม​สุขภาพ​และ​ความ​ยั่งยืน สิ่ง​ที่​ค้น​พบ​นี้​สามารถ​บ่ง​ชี้​การ​เปลี่ยน​แปลง​ที่​จำ​เป็นต่อ​นโยบาย​เมือง​ใน​ระดับ​ท้อง​ถิ่น​ได้</t>
  </si>
  <si>
    <t>รายงาน​นี้​สรุป​ว่า {city_name} ดำเนิน​การ​อย่าง​ไร​กับ​การ​เลือก​ตัว​ชี้​วัด​เชิง​พื้นที่​และ​นโยบาย​ของ​เมือง​ที่​มี​สุขภาพ​ดี​และ​ยั่งยืน ใน​ฐานะ​เป็น​ส่วน​หนึ่ง​ของ 1,000 เมือง​ที่​ท้าทาย เรา​ได้​ตรวจ​สอบ​การ​กระจาย​เชิง​พื้นที่​ของ​การ​ออก​แบบ​ชุมชน​เมือง​และ​ลักษณะ​การ​คมนาคม​ขน​ส่ง​ที่​ส่ง​เสริม​สุขภาพ​และ​ความ​ยั่งยืน แผนที่​แสดง​การ​กระจาย​ตัว​ของ​การ​ออก​แบบ​ชุมชน​เมือง​และ​การ​คมนาคม​ทั่ว {city_name} และ​ระบุ​พื้นที่​ที่​อาจ​ได้​รับ​ประโยชน์​สูง​สุด​จาก​การ​ดำเนิน​งาน​เพื่อ​สร้าง​สภาพ​แวด​ล้อม​ที่​ดี​ต่อ​สุขภาพ​และ​ยั่งยืน</t>
  </si>
  <si>
    <t>ร้อย​ละ​ของ​ประชากร​ที่​สามารถ​เข้า​ถึง​สิ่ง​อำนวย​ความ​สะดวก​ใน​ระยะ 500 เมตร (ม.)</t>
  </si>
  <si>
    <t>ความ​สามารถ​ใน​การ​เดิน​และ​การ​เข้า​ถึง​จุดหมาย​ปลาย​ทาง</t>
  </si>
  <si>
    <t>นโยบาย​สาธารณะ​มี​ความ​สำคัญ​ต่อ​การ​สนับสนุน​การ​ออก​แบบ​และ​การ​สร้าง​ชุมชน​และ​เมือง​สุขภาพ​ดี​และ​ยั่งยืน รายการ​ตรวจ​สอบนโยบาย​ความ​ท้าทาย 1,000 เมือง​สำหรับ​ใช้​เพื่อ​ประเมิน​การ​มี​อยู่​และ​คุณภาพ​ของ​นโยบาย​ที่​สอด​คล้อง​กับ​หลัก​ฐาน​และ​หลัก​การ​สำหรับ​เมือง​ที่​มี​สุขภาพ​ดี​และ​ยั่งยืน</t>
  </si>
  <si>
    <t>คะแนน​แสดง​การ​มี​อยู่​ของ​นโยบาย</t>
  </si>
  <si>
    <t>การ​มี​อยู่​ของ​นโยบาย​เมือง​และ​การ​ขน​ส่ง​ที่​สนับสนุน​สุขภาพ​และ​ความ​ยั่งยืน</t>
  </si>
  <si>
    <t>คะแนน​ที่​แสดง​คุณภาพ​ของ​นโยบาย</t>
  </si>
  <si>
    <t>การ​จัด​อันดับ​คุณภาพ​ของ​นโยบาย​สำหรับ​นโยบาย​ที่​วัด​ผล​ได้​ซึ่ง​มี​ความ​สอด​คล้อง​กับ​หลัก​ฐาน​ว่าด้วย​เมือง​ที่​มี​สุขภาพ​ดี</t>
  </si>
  <si>
    <t>ข้อ​กำหนด​ใน​การ​วาง​ผัง​เมือง</t>
  </si>
  <si>
    <t>โอกาส​ใน​การ​สร้าง​ชุมชน​ที่​สามารถ​เดิน​สัญจร​ได้​เพื่อ​การ​ดำเนิน​ชีวิต​ที่​กระฉับกระเฉง มี​สุขภาพ​ดี และ​ยั่งยืน โดย​การ​มี​ความ​แน่น​ของ​ประชากร​อย่าง​เหมาะ​สม ไม่​มาก​จน​เกิน​ไป เพื่อ​รอง​รับ​การ​จัดเตรียม​สิ่ง​อำนวย​ความ​สะดวก​ใน​ท้อง​ถิ่น​อย่าง​เพียง​พอ รวม​ถึง​บริการ​ขน​ส่ง​สาธารณะ ตลอดจน​มี​การ​ใช้​ประโยชน์​ที่ดิน​แบบ​ผสม​ผสาน​และ​ถนน​ที่​เชื่อม​ต่อ​กัน​อย่าง​ดี เพื่อ​ให้​มั่น่ใจ​ว่า มี​เข้า​ถึง​จุดหมาย​ปลาย​ทาง​ได้​สะดวก​และ​ใกล้​มาก​ที่​สุด โครง​สร้าง​พื้นฐาน​ทาง​เดิน​เท้า​ที่​มี​คุณภาพ​สูง​และ​การ​ลด​การ​จราจร​โดย​ผ่าน​การ​จัดการ​ความ​ต้อง​การ​ด้าน​การ​ใช้​รถ​ยนต์​ยัง​ช่วย​ส่ง​เสริม​การ​เดิน​เพื่อ​การ​สัญจร​อีก​ด้วย</t>
  </si>
  <si>
    <t>ความ​ไม่​เท่าเทียมกัน​ของ​ความ​สามารถ​ใน​การ​เดิน</t>
  </si>
  <si>
    <t>กล่อง​ที่ 1: การ​ศึกษา​เกี่ยวกับ​เรื่อง​สุขภาพ​ใน​ระดับ​โลก​ของ Lancet ใน 25 เมือง​ทั่ว​โลก</t>
  </si>
  <si>
    <t>ความ​ท้าทาย​ของ 1,000 เมือง ได้​ขยาย​วิธี​การ​ใน​การ​ประเมิน​สุขภาพ​และ​ความ​ยั่งยืน​ของ​เมือง​ต่างๆ ที่​ระบุ​ไว้​ใน​บท​ความ​ชุด​สุขภาพ​ใน​ระดับ​โลก​ของ Lancet (Lancet Global Health Series) ปี 2022 ได้​กล่าว​ถึง​การ​ออก​แบบ​เมือง การ​คมนาคม และ​สุขภาพ ตัว​ชี้​วัด​เชิง​พื้นที่​และ​นโยบาย​ได้​รับ​การ​ตรวจ​สอบ วิเคราะห์ และ​รายงาน​ใน​รูป​แบบ​หลาย​ภาษา​สำหรับ 25 เมือง​ที่​มี​ความ​หลากหลาย​อยู่​ใน 19 ประเทศ และ 6 ทวีป เมือง​เหล่า​นี้​ให้​ข้อมูล​อ้าง​อิง​ที่​เป็น​ประโยชน์​สำหรับ​การ​เปรียบ​เทียบ แต่​ไม่​ใช่​ตัว​อย่าง​ที่​เป็น​ตัว​แทน​ของ​เมือง​ทั้ง​หมด​ใน​ระดับ​สากล_x000D_
_x000D_
หาก​ต้อง​การ​ราย​ละเอียด​เพิ่ม​เติม โปรด​ดู บท​ความ​ชุด​สุขภาพ​ระดับ​โลก​ของ Lancet ว่าด้วย การ​ออก​แบบ​ชุมชน​เมือง การ​ขน​ส่ง และ​สุขภาพ ปี 2565  (the 2022 The Lancet Global Health Series on Urban design, transport, and health) (https://www.thelancet.com/series/urban-design-2022)</t>
  </si>
  <si>
    <t>เกณฑ์​การ​ออก​แบบ​ชุมชน​เมือง​เพื่อ​ส่ง​เสริม​การ​เดิน</t>
  </si>
  <si>
    <t>บท​ความ​ชุด​สุขภาพ​ใน​ระดับ​โลก​ของ Lancet (The 2022 Lancet Global Health Series) ได้​ค้น​พบ​ว่า​เพื่อ​ให้​บรรลุ​ความ​น่า​จะ​เป็น​อย่าง​น้อย 80% ใน​การ​เดิน​เพื่อ​การ​สัญจร ชุมชน​เมือง​โดย​เฉลี่ย​จะ​ต้อง​มี​ความ​หนา​แน่น​ของ​ประชากร​อย่าง​น้อย 5,700 คน​ต่อ​ตาราง​กิโลเมตร และ​การ​เชื่อม​ต่อ​ถนน​อย่าง​น้อย 100 ทาง​แยก​ต่อ​ตาราง​กิโลเมตร โดย​ประมาณ และ​ขึ้น​อยู่​กับ​บริบท หลัก​ฐาน​เบื้อง​ต้น​แสดง​ให้​เห็น​ว่า​ความ​หนา​แน่น​ของ​ทาง​แยก​ถนน​ที่​สูงก​ว่า 250  ทาง​แยก​ต่อ​ตาราง​กิโลเมตร และ​ชุมชน​ที่​มี​ความ​หนา​แน่น​สูง​เป็น​พิเศษ (&gt; 15,000 คน​ต่อ​ตาราง​กิโลเมตร) อาจ​ส่ง​ผลดี​ต่อ​การ​ออก​กำลัง​กาย​ลด​ลง นี่​เป็น​หัว​ข้อ​สำคัญ​สำหรับ​การ​วิจัย​ใน​อนาคต</t>
  </si>
  <si>
    <t>ความ​น่า​จะ​เป็น​ใน​การ​มี​ส่วน​ร่วม​ใน​การ​เดิน​เพื่อ​การ​สัญจร</t>
  </si>
  <si>
    <t>5,700 คน​ต่อ​ตาราง​กิโลเมตร</t>
  </si>
  <si>
    <t>100 ทาง​แยก​ต่อ​ตาราง​กิโลเมตร</t>
  </si>
  <si>
    <t>เกณฑ์​เป้าหมาย</t>
  </si>
  <si>
    <t>นโยบาย​ที่​กำหนด</t>
  </si>
  <si>
    <t>สอด​คล้อง​ของ​หลัก​ฐาน​ที่​เกี่ยว​ข้อง​กับ​เมือง​สุขภาพ​ดี</t>
  </si>
  <si>
    <t>เป้าหมาย​ที่​วัด​ได้</t>
  </si>
  <si>
    <t>เกณฑ์​ที่​กำหนด​และ​หลัก​ฐาน</t>
  </si>
  <si>
    <t>คำ​ตอบ: ใช่ (✔) ไม่​ใช่ (✘) ใช่​หรือ​ไม่ (✔/✘) ไม่​เกี่ยว​ข้อง ( - )</t>
  </si>
  <si>
    <t>นโยบาย​การ​วาง​ผัง​เมือง​แบบ​บูรณาการ​เพื่อ​สุขภาพ​และ​ความ​ยั่งยืน</t>
  </si>
  <si>
    <t>หลาย​ภาค​ส่วน​มี​ส่วน​ร่วม​ใน​การ​สร้าง​เมือง​ที่​มี​สุขภาพ​ดี​และ​ยั่งยืน รวม​ถึง​การ​ใช้​ประโยชน์​ที่ดิน การ​ขน​ส่ง ที่​อยู่​อาศัย สวน​สาธารณะ การ​พัฒนา​เศรษฐกิจ และ​โครง​สร้าง​พื้นฐาน การ​วาง​แผน​แบบ​บูรณาการ​จึง​เป็น​สิ่ง​จำ​เป็น เพื่อ​ให้​แน่​ใจ​ว่า​มี​การ​จัด​ความ​สอด​คล้อง​ของ​นโยบาย​ใน​ระหว่าง​ด้าน​ต่างๆ  ข้อ​ควร​พิจารณา​ด้าน​สุขภาพ​คือ ต้อง​บรรจุ​นโยบาย​เมือง​และ​การ​ขน​ส่ง และ​การ​ลง​ทุน​ไว้​ใน​แผน​ปฏิบัติ​การ และ​ควร​จัด​ลำดับ​ความ​สำคัญ​ของ​การ​ขน​ส่ง​สาธารณะ</t>
  </si>
  <si>
    <t>นโยบาย​ด้าน​การ​ขน​ส่ง​ที่​เน้น​การ​ดำเนิน​การ​เพื่อ​ส่ง​เสริม​สุขภาพ</t>
  </si>
  <si>
    <t>นโยบาย​ของ​เมือง​ที่​เน้น​การ​ดำเนิน​การ​เพื่อ​ส่ง​เสริม​สุขภาพ</t>
  </si>
  <si>
    <t>ข้อ​กำหนดการ​ประเมิน​ผล​กระทบ​ด้าน​สุขภาพ​ใน​นโยบาย​เมือง/การ​ขน​ส่ง</t>
  </si>
  <si>
    <t>นโยบาย​เมือง/การ​คมนาคม​มุ่ง​เป้า​ไป​ที่​การ​วาง​ผัง​เมือง​แบบ​บูรณาการ​อย่าง​ชัดเจน</t>
  </si>
  <si>
    <t>ข้อมูล​ที่​เปิด​เผย​ต่อ​สาธารณะ​เกี่ยวกับ​ค่า​ใช้​จ่าย​ภาค​รัฐ​สำหรับ​รูป​แบบ​การ​ขน​ส่ง​ต่างๆ</t>
  </si>
  <si>
    <t>นโยบาย​ความ​สามารถ​ใน​การ​เดิน​และ​การ​เข้า​ถึง​จุดหมาย​ปลาย​ทาง</t>
  </si>
  <si>
    <t>ข้อ​กำหนดการ​เชื่อม​ต่อ​ถนน</t>
  </si>
  <si>
    <t>การ​สร้าง​เงื่อนไข​ใน​การ​จอด​รถ​เพื่อ​ลด​การ​ใช้​รถ​ยนต์</t>
  </si>
  <si>
    <t>ข้อ​กำหนด​ด้าน​ความ​ปลอดภัย​การ​จราจร</t>
  </si>
  <si>
    <t>การ​จัด​หา​โครง​สร้าง​พื้นฐาน​สำหรับ​คน​เดิน​เท้า</t>
  </si>
  <si>
    <t>การ​จัด​หา​โครง​สร้าง​พื้นฐาน​สำหรับ​การ​ขี่​จักรยาน</t>
  </si>
  <si>
    <t>เป้าหมาย​การ​มี​ส่วน​ร่วม​ใน​การ​เดิน</t>
  </si>
  <si>
    <t>เป้าหมาย​การ​มี​ส่วน​ร่วม​ใน​การ​ขี่​จักรยาน</t>
  </si>
  <si>
    <t>ข้อ​กำหนด​ความ​หนา​แน่น​ของ​ที่​อยู่​อาศัย</t>
  </si>
  <si>
    <t>ข้อ​จำกัด​ความ​สูง​ของ​อาคาร​ที่​พัก​อาศัย</t>
  </si>
  <si>
    <t>ข้อ​จำกัด​ใน​การ​พัฒนา​ที่​อยู่​อาศัย​สี​เขียว</t>
  </si>
  <si>
    <t>การ​ผสม​ผสาน​ของ​ประเภท/ขนาด​ของ​ที่​อยู่​อาศัย</t>
  </si>
  <si>
    <t>การ​ผสม​ผสาน​จุดหมาย​ปลาย​ทาง​ใน​ท้อง​ถิ่น​เพื่อ​การ​ดำรง​ชีวิต​ประจำ​วัน</t>
  </si>
  <si>
    <t>การ​เดิน​ทาง​ใน​ระยะ​ใกล้​ใน​ชีวิต​ประจำ​วัน</t>
  </si>
  <si>
    <t>ข้อ​กำหนด​ของ​การ​กระจาย​การ​จ้าง​งาน</t>
  </si>
  <si>
    <t>อัตรา​ส่วน​ของ​งาน​ต่อ​ที่​อยู่​อาศัย</t>
  </si>
  <si>
    <t>สภาพ​แวด​ล้อม​ด้าน​อาหาร​เพื่อ​สุขภาพ</t>
  </si>
  <si>
    <t>การ​ป้องกัน​อาชญากรรม​ด้วย​การ​ออก​แบบ​สิ่ง​แวด​ล้อม</t>
  </si>
  <si>
    <t>นโยบาย​เมือง​ที่​มี​ความ​ยืดหยุ่น​ต่อ​สภาพ​ภูมิ​อากาศ</t>
  </si>
  <si>
    <t>คุณภาพ​อากาศ​ใน​เมือง​และ​วิธี​แก้​ปัญหา​จาก​ธรรมชาติ</t>
  </si>
  <si>
    <t>นโยบาย​คุณภาพ​อากาศ​ใน​เมือง​และ​การ​แก้​ปัญหา​โดย​อิง​ธรรมชาติ</t>
  </si>
  <si>
    <t>นโยบาย​การ​ขน​ส่ง​เพื่อ​จำกัด​มลพิษ​ทาง​อากาศ</t>
  </si>
  <si>
    <t>นโยบาย​การ​ใช้​ประโยชน์​ที่ดิน​เพื่อ​ลด​การ​เพิ่ม​ของ​มลพิษ​ทาง​อากาศ</t>
  </si>
  <si>
    <t>ข้อ​กำหนดการ​ปลูก​ต้นไม้​ให้​ร่ม​เงา​นและ​พื้นที่​สี​เขียว​ใน​เมือง</t>
  </si>
  <si>
    <t>การ​คุ้ม​ครอง​และ​ส่ง​เสริม​ความ​หลากหลาย​ทาง​ชีวภาพ​ใน​เมือง</t>
  </si>
  <si>
    <t>การ​ลด​ความ​เสี่ยง​จาก​ภัยพิบัติ​ด้าน​สภาพ​ภูมิ​อากาศ</t>
  </si>
  <si>
    <t>เมื่อ​เผชิญ​กับ​การ​เปลี่ยน​แปลง​สภาพ​ภูมิ​อากาศ สภาพ​แวด​ล้อม​ที่​สร้าง​ขึ้น​จำ​เป็น​ต้อง​ได้​รับ​การ​ออก​แบบ​เพื่อ​ลด​ผล​กระทบ​ด้าน​สุขภาพ​จาก​เหตุการณ์​สภาพ​อากาศ​สุด​ขั้ว​ที่​เกิด​ขึ้น​บ่อย​ครั้ง​และ​รุนแรง​มาก​ขึ้น เช่น คลื่น​ความ​ร้อน น้ำ​ท่วม ไฟ​ป่า และ​พายุ​ที่​รุนแรง</t>
  </si>
  <si>
    <t>กลยุทธ์​การ​ลด​ความ​เสี่ยง​จาก​ภัยพิบัติ​และ​การ​ปรับ​ตัว</t>
  </si>
  <si>
    <t>นโยบาย​การ​ขน​ส่ง​สาธารณะ</t>
  </si>
  <si>
    <t xml:space="preserve">ข้อ​กำหนด​สำหรับ​การ​เข้า​ถึง​การ​ขน​ส่ง​สาธารณะ​เพื่อ​การ​ทำ​งาน​และ​บริการ​ต่างๆ </t>
  </si>
  <si>
    <t>ข้อ​กำหนด​ขั้น​ต่ำ​สำหรับ​การ​เข้า​ถึง​การ​ขน​ส่ง​สาธารณะ</t>
  </si>
  <si>
    <t>เป้าหมาย​การ​ใช้​การ​ขน​ส่ง​สาธารณะ</t>
  </si>
  <si>
    <t>นโยบาย​พื้นที่​เปิด​โล่ง​สาธารณะ</t>
  </si>
  <si>
    <t>ข้อ​กำหนด​ขั้น​ต่ำ​สำหรับ​การ​เข้า​ถึง​พื้นที่​เปิด​โล่ง​สาธารณะ</t>
  </si>
  <si>
    <t>การ​เข้า​ถึง​การ​ขน​ส่ง​สาธารณะ</t>
  </si>
  <si>
    <t>การ​เข้า​ถึง​พื้นที่​เปิด​โล่ง​สาธารณะ</t>
  </si>
  <si>
    <t>การ​เข้า​ถึง​การ​ขน​ส่ง​สาธารณะ​ที่​มี​ความ​ถี่​โดย​ง่าย เป็น​ปัจจัย​สำคัญ​ของ​ระบบ​การ​ขน​ส่ง​เพื่อ​สุขภาพ​ดี​และ​ยั่งยืน การ​ขน​ส่ง​สาธารณะ​ที่​อยู่​ใกล้​กับ​ที่​อยู่​อาศัย​และ​แหล่ง​ทำ​งาน​ทำ​ให้​เกิด​การ​เพิ่ม​รูป​แบบ​ร่วม​ของ​การ​เดิน​ทาง​ด้วย​ระบบ​ขน​ส่ง​สาธารณะ ดัง​นั้น การ​ส่ง​เสริม​สัญจร​ที่​เกี่ยว​ข้อง​กับ​การ​เดิน จึง​เป็น​การ​เสนอ​การ​เข้า​ถึง​แหล่ง​ทำ​งาน​และ​บริการ​ต่างๆ  ของ​ท้อง​ถิ่น​ที่​ส่ง​เสริม​การ​แก้ไข​ปัญหา​สุขภาพ การ​พัฒนา​เศรษฐกิจ และ​การ​ไม่​แบ่งแยก​ทาง​สังคม และ​ลด​มลพิษ​และ​การ​ปล่อย​ก๊าซ​คาร์บอน ความ​ถี่​ของ​ให้​การ​บริการ​ยัง​ช่วย​ส่ง​เสริม​การ​ใช้​การ​ขน​ส่ง​สาธารณะ นอก​เหนือ​จาก​การ​อาศัย​อยู่​ใกล้​กับ​สถานี​หรือ​ป้าย​หยุด​รถ​โดยสาร</t>
  </si>
  <si>
    <t>การ​เข้า​ถึง​พื้นที่​เปิด​โล่ง​สาธารณะ​คุณภาพ​สูง​ใน​ท้อง​ถิ่น​เป็น​การ​ส่ง​เสริม​กิจกรรม​ทาง​กาย​และ​สุขภาพ​จิต​เพื่อ​การ​พัก​ผ่อน​หย่อน​ใจ พื้นที่​ที่​อยู่​ใกล้​กับ​พื้นที่​เปิด​โล่ง​สาธารณะ​ควร​สร้าง​ให้​มี​สภาพ​แวด​ล้อม​ที่​สนุกสนาน​และ​มี​เสน่ห์​จูง​ใจ ช่วย​ทำ​ให้​เมือง​เย็น​สบาย และ​ปก​ป้อง​ความ​หลากหลาย​ทาง​ชีวภาพ ใน​ขณะ​เดียว​กัน​ก็​ควร​ลด​ความ​หนา​แน่น​ของ​เมือง​และ​พื้นที่​เปิด​โล่ง​ที่​เป็น​ส่วน​ตัว การ​จัด​หา​พื้นที่​เปิด​โล่ง​สาธารณะ​ให้​มี​มาก​ขึ้น​จึง​มี​ความ​สำคัญ​ต่อ​สุขภาพ​ของ​ประชากร การ​มี​พื้นที่​เปิด​สาธารณะ​ภาย​ใน​ระยะ 400 เมตร​จาก​บ้าน​สามารถ​กระตุ้น​ให้​มี​การ​เดิน​ได้ การ​เข้า​ถึง​สวน​สาธารณะ​ขนาด​ใหญ่​ก็​มี​ความ​สำคัญ​เช่น​เดียว​กัน</t>
  </si>
  <si>
    <t>นโยบาย​การ​ประโยชน์​ใช้​ที่ดิน​และ​การ​ขน​ส่ง​มี​บทบาท​สำคัญ​ใน​การ​จำกัด​มลพิษ​ทาง​อากาศ พร้อม​ทั้ง​มี​ประโยชน์​อีก​หลาย​ประการ​ต่อ​สุขภาพ​และ​ความ​ยั่งยืน วิธี​แก้​ปัญหา​ที่​อิง​กับ​ธรรมชาติ รวม​ถึง​การ​ปลูก​พืช​และ​การ​ปก​ป้อง​ความ​หลากหลาย​ทาง​ชีวภาพ มี​ประโยชน์​ต่อ​สุขภาพ​จิต​โดย​เพิ่ม​การ​สัมผัส​กับ​ธรรมชาติ พื้นที่​สี​เขียว​และ​พืช​ที่​ปก​คลุม​ดิน​สามารถ​ทำ​ให้​เมือง​เย็น​ลง​และ​ช่วย​สร้าง​ความ​ยืดหยุ่น​รอง​รับ​ความ​ร้อน​ที่​มี​ความ​รุนแรง</t>
  </si>
  <si>
    <t>รายงาน​ตัว​อย่าง​เท่า​นั้น คัด​ลอก​และ​แก้ไข​ไฟล์​ตัว​อย่าง .yml ใน​โฟลเดอร์​การ​กำหนด​ค่า/ภูมิภาค​เพื่อ​กำหนด​ขอบ​เขต​การ​ศึกษา​สำหรับ​การ​วิเคราะห์​และ​การ​รายงาน หลัง​จาก​การ​กำหนด​ค่า​และ​การวิ​เคราะห์ รายงาน​นโยบาย​และ/หรือ​ตัว​ชี้​วัด​เชิง​พื้นที่​อาจ​ถูก​สร้าง​ขึ้น​ตาม​คำ​แนะ​นำ​ที่</t>
  </si>
  <si>
    <t>ดู​ราย​ละเอียด​ข้อมูล​และ​วิธี​การ​ทั้ง​หมด​ได้​ที่</t>
  </si>
  <si>
    <t>ข้อมูล​ประชากร</t>
  </si>
  <si>
    <t>ขอบ​เขต​เมือง</t>
  </si>
  <si>
    <t>ลักษณะ​ของ​เมือง</t>
  </si>
  <si>
    <t>ระดับ​สี</t>
  </si>
  <si>
    <t>การ​อ้าง​อิง</t>
  </si>
  <si>
    <t>หลัง​จาก​ตรวจ​สอบ​ผลลัพธ์​สำหรับ​เมือง​ของ​คุณ​แล้ว ให้​จัด​ทำ​สรุป​ตาม​บริบท​โดย​แก้ไข​ข้อ​ความ "สรุป" สำหรับ​แต่​ละ​ภาษา​ที่​กำหนด​ค่า​ไว้​ภาย​ใน​ไฟล์​การ​กำหนด​ค่า​ภูมิภาค</t>
  </si>
  <si>
    <t>งาน​นี้​ได้​รับ​อนุญาต​ภาย​ใต้ Creative Commons CC BY-NC Attribution-NonCommercial 4.0 International License</t>
  </si>
  <si>
    <t>สมาชิก​ใน​ทีม​ของ​เมือง: {author_names}</t>
  </si>
  <si>
    <t>เพิ่ม​ชื่อ​ผู้​เขียน​โดย​แก้ไข​การ​ตั้ง​ค่า​การ​รายงาน​การ​กำหนด​ค่า​ภูมิภาค​โดย​ใช้​โปรแกรม​แก้ไข​ข้อ​ความ</t>
  </si>
  <si>
    <t>การ​ออก​แบบ​และ​แก้ไข​รายงาน: {editor_names}</t>
  </si>
  <si>
    <t>การ​แปล: {translation_names}</t>
  </si>
  <si>
    <t>ทบทวน​นโยบาย​โดย</t>
  </si>
  <si>
    <t>กร​สุภา นิตย์​วิมล</t>
  </si>
  <si>
    <t>waree</t>
  </si>
  <si>
    <t>configuration/fonts/fpdf_unicode_font_pack/Waree.ttf</t>
  </si>
  <si>
    <t>configuration/fonts/fpdf_unicode_font_pack/Waree-Bold.ttf</t>
  </si>
  <si>
    <t>configuration/fonts/fpdf_unicode_font_pack/Waree-BoldOblique.ttf</t>
  </si>
  <si>
    <t>configuration/fonts/fpdf_unicode_font_pack/Waree-Oblique.ttf</t>
  </si>
  <si>
    <t>https://github.com/reingart/pyfpdf/releases/download/binary/fpdf_unicode_font_pack.zip</t>
  </si>
  <si>
    <t>&lt;21,-1</t>
  </si>
  <si>
    <t>樋野 公宏</t>
  </si>
  <si>
    <t>翻訳補助: {translation_names}</t>
  </si>
  <si>
    <t>樋野公宏</t>
  </si>
  <si>
    <t>Rossano Schifanella</t>
  </si>
  <si>
    <t>Shiqin Liu, Poh-Chin Lai, Paulina Pui-Yun Wong, Wenhui Cai</t>
  </si>
  <si>
    <t>Kimihiro Hino</t>
  </si>
  <si>
    <t>Hüseyin Küçükali</t>
  </si>
  <si>
    <t>Huseyin Kucukali</t>
  </si>
  <si>
    <t>1000 Şehir Meydan Okuması raporu</t>
  </si>
  <si>
    <t>Sağlıklı ve sürdürülebilir şehirler için politika göstergeleri ve mekansal göstergeler</t>
  </si>
  <si>
    <t>İdari kademeler</t>
  </si>
  <si>
    <t>Çevresel afetlerle ilgili bağlam</t>
  </si>
  <si>
    <t>Çalışma bölgenizin arka plan bilgilerini sağlamak için bölge yapılandırma dosyasını düzenleyin. Lütfen konumu, tarihi ve topografyayı kısaca özetleyin.</t>
  </si>
  <si>
    <t>{city_name} için şu idari kademelerdeki politikalar incelendi: {policy_checklist_levels}.</t>
  </si>
  <si>
    <t>Bu kentsel alana ait sosyoekonomik ve demografik özellikleri ile başlıca sağlık sorunları ve eşitsizliklerini vurgulamak için bölge yapılandırma dosyasının 'Demografi ve sağlık eşitliği' bölümünü düzenleyin.</t>
  </si>
  <si>
    <t>Bu şehirdeki kentsel sağlık eşitsizlikleri ve coğrafya ile ilgili diğer hususları veya bulguların yorumlanmasını etkileyebilecek veriye ilişkin hususları ayrıntılarıyla belirtin.</t>
  </si>
  <si>
    <t>Devlet</t>
  </si>
  <si>
    <t>Orman/çalı yangınları</t>
  </si>
  <si>
    <t>Sıcak hava dalgaları</t>
  </si>
  <si>
    <t>Aşırı soğuklar</t>
  </si>
  <si>
    <t>Siklonlar</t>
  </si>
  <si>
    <t>Bu raporda {city_name} nüfusu için mekansal göstergeleri hesaplamak için kullanılan çalışma bölgesi, aşağıdaki haritada taralı olarak gösterilmiştir.</t>
  </si>
  <si>
    <t>Harita lejantı</t>
  </si>
  <si>
    <t>Gıda marketi</t>
  </si>
  <si>
    <t>Kamuya açık herhangi bir alan</t>
  </si>
  <si>
    <t>Kamuya açık geniş alan</t>
  </si>
  <si>
    <t>Düzenli hizmet veren toplu taşıma</t>
  </si>
  <si>
    <t>Mahalle yürünebilirliği, uluslararası 25 şehre kıyasla</t>
  </si>
  <si>
    <t>Hayır</t>
  </si>
  <si>
    <t>{city_name} nüfusunun {percent} kadarı, toplu taşımaya 500 metre mesafede yaşamaktadır</t>
  </si>
  <si>
    <t>{city_name} nüfusunun {percent} kadarı, 500 metre mesafede bulunan ve hafta içi ortalama en az 20 dakikada bir sıklıkta hizmet veren toplu taşıma imkanına sahip</t>
  </si>
  <si>
    <t>{city_name} nüfusunun {percent} kadarı, kamuya açık en az 15 dönümlük bir alana 500 metre yakında yaşamaktadır</t>
  </si>
  <si>
    <t>{city_name} nüfusunun {percent} kadarı, nüfus yoğunluğu itibarıyla ulaşım amaçlı yürüme olasılığının %80 olduğu mahallelerde yaşıyor ({per_unit} {n} kişi)</t>
  </si>
  <si>
    <t>{city_name} nüfusunun {percent} kadarı, sokak kavşak yoğunluğu itibarıyla ulaşım amaçlı yürüme olasılığının %80 olduğu mahallelerde yaşıyor ({per_unit} {n} kavşak)</t>
  </si>
  <si>
    <t>{city_name} nüfusunun {percent} kadarı, yürünebilirlik puanı uluslararası 25 şehrin ortanca değerinin altında olan mahallelerde yaşıyor (Kutu 1)</t>
  </si>
  <si>
    <t>Tespit edilen politikalar</t>
  </si>
  <si>
    <t>Uluslararası 25 şehir için ortanca ve çeyreklikler arası aralık (Kutu 1)</t>
  </si>
  <si>
    <t>Bu raporda yer alan mekansal dağılım haritaları, {config[population][name]} nüfus tahminleri bulunan alanlara ait sonuçları göstermektedir.</t>
  </si>
  <si>
    <t>Lütfen bu şehir için canlı ve yürünebilir bir caddeyi veya kamusal alanı gösteren yüksek çözünürlüklü bir 'manşet fotoğrafı' ekleyin. İdeal olarak JPG formatında, 21:10 boyutlarında (ör. 2100x1000 piksel) olmalıdır.</t>
  </si>
  <si>
    <t>Lütfen bu şehir için canlı ve yürünebilir bir caddeyi veya kamusal alanı gösteren yüksek çözünürlüklü bir 'manşet fotoğrafı' ekleyin. İdeal olarak JPG formatında, 1:1 boyutlarında (ör. 1000x1000 piksel) olmalıdır.</t>
  </si>
  <si>
    <t>Bu raporda, {city_name} şehrinin sağlıklı ve sürdürülebilir şehirlerin mekansal ve politika göstergeleri açısından durumunu özetlenmiştir. 1000 Şehir Meydan Okuması kapsamında sağlık ve sürdürülebilirliği teşvik eden şehir planlama politikalarının varlığı ve kalitesi incelenmiştir. Rapordaki bulgular yerel şehir politikalarında yapılması gereken değişikliklere yol gösterebilir.</t>
  </si>
  <si>
    <t>Bu raporda, {city_name} şehrinin sağlıklı ve sürdürülebilir şehirlerin mekansal ve politika göstergeleri açısından durumunu özetlenmiştir. 1000 Şehir Meydan Okuması kapsamında kentsel tasarım ve ulaşım özelliklerinin mekansal dağılımı incelenmiştir. Haritalar, kentsel tasarım ve ulaşım özelliklerinin {city_name} genelindeki dağılımını göstermekte, sağlıklı ve sürdürülebilir ortamlar oluşturmaya yönelik müdahalelerden en fazla fayda sağlayabilecek alanları tespit etmektedir.</t>
  </si>
  <si>
    <t>500 metre (m) içinde imkanlara erişimi olan nüfusun yüzdesi</t>
  </si>
  <si>
    <t>Yürünebilirlik ve destinasyon erişimi</t>
  </si>
  <si>
    <t>Kamu politikaları, sağlıklı ve sürdürülebilir şehirlerin ve mahallelerin tasarımını ve oluşturulmasını desteklemek için gereklidir. 1000 Şehir Meydan Okuması Politika Kontrol Listesi, sağlıklı ve sürdürülebilir şehirlere yönelik kanıt ve ilkelerle uyumlu politikaların varlığını ve kalitesini değerlendirmek için kullanılmıştır.</t>
  </si>
  <si>
    <t>Politika varlığı skoru</t>
  </si>
  <si>
    <t>Politika kalite skoru</t>
  </si>
  <si>
    <t>Politikaların sağlıklı şehirlere ilişkin bilimsel kanıtlarla uygunluğu ve ölçülebilirliği</t>
  </si>
  <si>
    <t>Şehir planlama ihtiyaçları</t>
  </si>
  <si>
    <t>Yürünebilir mahalleler, aktif, sağlıklı ve sürdürülebilir yaşam tarzları için fırsatlar sağlar. Bunun için toplu taşıma hizmetleri de dahil olmak üzere yerel imkanların sağlanması için yeterli ancak aşırı olmayan bir nüfus yoğunluğuna sahiptirler. Ayrıca destinasyonlara yakın ve rahat erişim sağlamak için karma arazi kullanımlarına ve iyi bağlantılı sokaklara sahiptirler. Yüksek kaliteli yaya altyapısı ve araba kullanımına yönelik talebin yönetilmesi yoluyla trafiğin azaltılması, ulaşım için yürümeyi de teşvik edebilir.</t>
  </si>
  <si>
    <t>Yürümeyi teşvik eden kentsel tasarım eşikleri</t>
  </si>
  <si>
    <t>2022 Lancet Küresel Sağlık Serisi, ulaşım amacıyla yürüme olasılığının en az %80 olması için, yaklaşık ve bağlama göre değişmekle birlikte, ortalama bir kentsel mahallenin en az 5700 kişi/km² nüfus yoğunluğuna ve en az 100 kavşak/km² sokak bağlantısına ihtiyaç duyacağını ortaya koymuştur. Ön kanıtlar, km² başına 250'nin üzerindeki sokak kavşak yoğunluğunun ve aşırı yoğun mahallelerin (&gt; 15.000 kişi/km²) fiziksel aktivite faydalarını azaltabileceğini göstermektedir. Bu gelecek araştırmalar için önemli bir konudur.</t>
  </si>
  <si>
    <t>Ulaşım amaçlı yürüme olasılığı</t>
  </si>
  <si>
    <t>5.700 kişi/km²</t>
  </si>
  <si>
    <t>100 kavşak/km²</t>
  </si>
  <si>
    <t>hedef eşik değer</t>
  </si>
  <si>
    <t>Politika mevcut</t>
  </si>
  <si>
    <t>Sağlıklı şehir kanıtlarıyla uyumlu</t>
  </si>
  <si>
    <t>İşaretler: Evet ✔ Hayır ✘ Karma ✔/✘ Uygulanamaz -</t>
  </si>
  <si>
    <t>Sağlıklı ve sürdürülebilir şehirlerin oluşturulmasında arazi kullanımı, ulaşım, konut, parklar, ekonomik kalkınma ve altyapı dahil olmak üzere birçok sektör rol oynar. Sektörler arasında politika uyumunu sağlamak için entegre bir planlama gereklidir. Ulaşım ve kent politikalarında sağlık hususlarına yer verilmeli, aktif ve toplu taşıma yatırımları önceliklendirilmelidir.</t>
  </si>
  <si>
    <t>Ulaşım politikasında sağlık odaklı eylemler</t>
  </si>
  <si>
    <t>Kent politikasında sağlık odaklı eylemler</t>
  </si>
  <si>
    <t>Kent/ulaşım politikasında Sağlık Etki Değerlendirmesi gerekliliği</t>
  </si>
  <si>
    <t>Entegre şehir planlamasının kent/ulaşım politikasında açıkça hedeflenmesi</t>
  </si>
  <si>
    <t>Farklı ulaşım türlerine yönelik hükümet harcamalarına ilişkin kamuya açık bilgiler</t>
  </si>
  <si>
    <t>Yürünebilirlik ve destinasyon erişim politikaları</t>
  </si>
  <si>
    <t>Sokak bağlantı gereklilikleri</t>
  </si>
  <si>
    <t>Araba kullanımını caydırmak için park sınırlamaları</t>
  </si>
  <si>
    <t>Trafik güvenliği gereklilikleri</t>
  </si>
  <si>
    <t>Yürüme hedefleri</t>
  </si>
  <si>
    <t>Bisiklete kullanımı hedefleri</t>
  </si>
  <si>
    <t>Konut yoğunluğu gereklilikleri</t>
  </si>
  <si>
    <t>Sıfırdan konut geliştirmede sınırlar</t>
  </si>
  <si>
    <t>Konut türleri/boyutlarının karışımı</t>
  </si>
  <si>
    <t>İstihdam dağılım gereklilikleri</t>
  </si>
  <si>
    <t>İşlerin konutlara oranı</t>
  </si>
  <si>
    <t>Hava kirliliğini sınırlamaya yönelik ulaşım politikaları</t>
  </si>
  <si>
    <t>Hava kirliliğine maruziyetini azaltmaya yönelik arazi kullanım politikaları</t>
  </si>
  <si>
    <t>Ağaç örtüsü ve kentsel yeşillendirme gereklilikleri</t>
  </si>
  <si>
    <t>Kentsel biyoçeşitliliğin korunması ve geliştirilmesi</t>
  </si>
  <si>
    <t>İklim afet riskinin azaltılması</t>
  </si>
  <si>
    <t>İklim değişikliği karşısında yapılı çevrelerin, sıcak hava dalgaları, seller, orman yangınları ve aşırı fırtınalar gibi giderek sıklaşan ve ciddileşen aşırı hava olaylarının sağlık üzerindeki etkilerini azaltacak şekilde tasarlanması gerekmektedir.</t>
  </si>
  <si>
    <t>Adaptasyon ve afet riskini azaltma stratejileri</t>
  </si>
  <si>
    <t>Toplu taşıma erişimi için asgari gereklilikler</t>
  </si>
  <si>
    <t>Kamusal açık alan politikası</t>
  </si>
  <si>
    <t>Kamusal açık alan erişimi için asgari gereklilikler</t>
  </si>
  <si>
    <t>Kamusal açık alan erişimi</t>
  </si>
  <si>
    <t>Yeterli sıklıktaki toplu taşıma araçlarına kolay erişim, sağlıklı ve sürdürülebilir ulaşım sistemlerinin önemli bir belirleyicisidir. Konut ve istihdama yakın toplu taşıma, toplu taşıma yolculuklarının diğer türler içindeki payını arttırır, böylece ulaşım amaçlı yürümeyi teşvik eder; bölgesel işlere ve hizmetlere erişim sunar; sağlık, ekonomik kalkınma ve sosyal kapsayıcılığı iyileştirir; kirliliği ve karbon emisyonlarını azaltır. İstasyon veya durakların yakınlığının yanı sıra hizmet sıklığı da toplu taşıma kullanımını teşvik etmektedir.</t>
  </si>
  <si>
    <t>Yüksek kaliteli kamusal açık alanlara yerel erişim, rekreasyonel fiziksel aktiviteyi ve ruh sağlığını teşvik eder. Yakındaki kamusal açık alanlar canlı ve çekici ortamlar oluşturur, şehrin serinlemesine ve biyoçeşitliliğin korunmasına yardımcı olur. Şehirler yoğunlaşıp özel açık alanlar azaldıkça, daha fazla kamusal açık alan sağlanması toplum sağlığı açısından kritik önem taşımaktadır. Evlerin 400m yakınında kamusal açık alan bulunması yürümeyi teşvik edebilir. Daha geniş parklara erişim de önemli olabilir.</t>
  </si>
  <si>
    <t>Arazi kullanımı ve ulaşım politikaları, hava kirliliğinin sınırlandırılmasında kilit bir rol oynamakta olup sağlık ve sürdürülebilirlik açısından birçok fayda sağlamaktadır. Kentsel yeşillendirme ve kentsel biyoçeşitliliğin korunmasını da içeren doğa temelli çözümler, doğayla teması artırarak ruh sağlığına fayda sağlar. Yeşil alanlar ve bitki örtüsü şehirleri serinletebilir ve aşırı sıcağa karşı dayanıklılık oluşturmaya yardımcı olabilir.</t>
  </si>
  <si>
    <t>Yalnızca örnek rapor. Analiz ve raporlama amacıyla kendi çalışma bölgenizi tanımlamak için, configuration/regions klasöründeki örnek .yml dosyasının bir kopyasını alıp düzenleyin. Konfigürasyon ve analizin ardından politika ve/veya mekansal gösterge raporları, şuradaki talimatlara göre oluşturulabilir.</t>
  </si>
  <si>
    <t>Kullanılan veri ve yöntemlerin ayrıntıları şu adreste mevcuttur:</t>
  </si>
  <si>
    <t>Nüfus verisi</t>
  </si>
  <si>
    <t>Şehrinize ait bulguları inceledikten sonra, bölge yapılandırma dosyasındaki her yapılandırılmış dil için "summary" metnini değiştirerek bağlamsal bir özet yazın.</t>
  </si>
  <si>
    <t>Şehir takımı üyeleri: {author_names}</t>
  </si>
  <si>
    <t>Bir metin düzenleyici aracılığıyla bölge yapılandırma dosyasındaki raporlama ayarlarını düzenleyerek yazar adlarını ekleyin</t>
  </si>
  <si>
    <t>Politika incelemesi yürütücüsü</t>
  </si>
  <si>
    <t>500m
mesafede 
erişebilen 
nüfus 
yüzdesi</t>
  </si>
  <si>
    <t>Bu raporda, {city_name} şehrinin sağlıklı ve sürdürülebilir şehirlerin mekansal ve politika göstergeleri açısından durumunu özetlenmiştir. 1000 Şehir Meydan Okuması kapsamında kentsel tasarım ve ulaşım özelliklerinin mekansal dağılımı, sağlık ve sürdürülebilirliği teşvik eden şehir planlama politikalarının varlığı ve kalitesi incelenmiştir.
Rapordaki bulgular yerel şehir politikalarında yapılması gereken değişikliklere yol gösterebilir. Haritalar, kentsel tasarım ve ulaşım özelliklerinin {city_name} genelindeki dağılımını göstermekte, sağlıklı ve sürdürülebilir ortamlar oluşturmaya yönelik müdahalelerden en fazla fayda sağlayabilecek alanları tespit etmektedir.</t>
  </si>
  <si>
    <t>1000 Şehir Meydan Okuması, Kentsel tasarım, ulaşım ve sağlık konulu 2022 Lancet Küresel Sağlık Serisinde özetlenen şehirlerin sağlık ve sürdürülebilirliğini değerlendirmeye yönelik yöntemleri yaygınlaştırmaktadır. Bu seride 19 ülke ve 6 kıtadaki 25 farklı şehir için politika ve mekansal göstergeler hesaplanmış, analiz edilmiş ve raporlanmıştı. Bu şehirler karşılaştırmalar için bir referans sağlar ancak uluslararası seviyede tüm şehirleri temsil eden bir örnek değildir.
Daha fazla ayrıntı için lütfen Kentsel tasarım, ulaşım ve sağlık konulu 2022 Lancet Küresel Sağlık Serisine bakın (https://www.thelancet.com/series/urban-design-2022).</t>
  </si>
  <si>
    <t>گزارش چالش ۱۰۰۰ شهر</t>
  </si>
  <si>
    <t>شاخص‌های سیاستی برای شهرهای سالم و پایدار</t>
  </si>
  <si>
    <t>شاخص‌های سیاستی و فضایی برای شهرهای سالم و پایدار</t>
  </si>
  <si>
    <t xml:space="preserve">شاخص‌های فضایی برای شهرهای سالم و پایدار
</t>
  </si>
  <si>
    <t xml:space="preserve"> یافته‌های اولیه تا زمان تایید و تصویب نتایج و تفسیرها برای انتشار عمومی در نظر گرفته نشده‌اند.</t>
  </si>
  <si>
    <t>داده‌های چک‌لیست سیاست‌ها قابل بارگذاری نبوده و رد شده‌اند.  لطفاً به آدرس https://healthysustainablecities.github.io/software/#Policy-checklist مراجعه کنید.</t>
  </si>
  <si>
    <t>پیش نویس</t>
  </si>
  <si>
    <t>همکاری جهانی شاخص‌های شهرهای سالم و پایدار</t>
  </si>
  <si>
    <t>سطوح حاکمیتی</t>
  </si>
  <si>
    <t>جمعیت‌شناسی و عدالت سلامت</t>
  </si>
  <si>
    <t>فایل پیکربندی منطقه را ویرایش کنید تا زمینه برای منطقه مورد مطالعه شما فراهم شود. لطفا به طور خلاصه مکان، تاریخ و توپوگرافی را به ارائه دهید.</t>
  </si>
  <si>
    <t>سطوح زیر از سیاست‌های حاکمیتی برای {city_name} مورد تحلیل قرار گرفت: {policy_checklist_levels}.</t>
  </si>
  <si>
    <t>ویرایش بخش "جمعیت شناسی و عدالت سلامت" از فایل پیکربندی منطقه برای مشخص شدن ویژگی های جمعیت شناختی اجتماعی - اقتصادی و چالش های کلیدی سلامت و نابرابری های موجود در این منطقه شهری.</t>
  </si>
  <si>
    <t>خطرات زیست محیطی که ممکن است در طول دهه آینده بر منطقه شهری تاثیر بگذارند عبارتند از: {policy_checklist_hazards}.</t>
  </si>
  <si>
    <t>هرگونه ملاحظات دیگر مرتبط با نابرابری‌های سلامت شهری و جغرافیا در این شهر، یا ملاحظات داده‌ای که می‌توانند بر تفسیر یافته‌ها تأثیر بگذارند را شرح دهید.</t>
  </si>
  <si>
    <t>کلانشهر</t>
  </si>
  <si>
    <t>منطقه‌ای</t>
  </si>
  <si>
    <t>استان</t>
  </si>
  <si>
    <t>بادهای شدید</t>
  </si>
  <si>
    <t>آتش‌سوزی</t>
  </si>
  <si>
    <t>گردباد</t>
  </si>
  <si>
    <t>تندباد</t>
  </si>
  <si>
    <t>زمین لرزه‌ها</t>
  </si>
  <si>
    <t>منطقه مورد مطالعه برای محاسبه شاخص‌های فضایی برای جمعیت {city_name} ارائه شده در این گزارش در نقشه زیر بصورت هاشور خورده، مشخص شده است.</t>
  </si>
  <si>
    <t>منطقه مورد مطالعه</t>
  </si>
  <si>
    <t>راهنمای نقشه</t>
  </si>
  <si>
    <t>حریم شهری ({source})</t>
  </si>
  <si>
    <t>حوزه مطالعاتی ({source})</t>
  </si>
  <si>
    <t>تلاقی مرز اداری و حریم شهری</t>
  </si>
  <si>
    <t>شمال</t>
  </si>
  <si>
    <t>ایستگاه وسایل حمل‌ونقل عمومی</t>
  </si>
  <si>
    <t>حمل‌ونقل عمومی با سرویس منظم</t>
  </si>
  <si>
    <t>حمل‌و‌نقل عمومی با سرویس منظم (ارزیابی نشده)</t>
  </si>
  <si>
    <t>قابلیت پیاده‌پذیری محله نسبت به ۲۵ شهر در سطح بین المللی</t>
  </si>
  <si>
    <t>زیاد</t>
  </si>
  <si>
    <t>آری</t>
  </si>
  <si>
    <t>{percent} از جمعیت در {city_name} در فاصله ۵۰۰ متری حمل‌ونقل عمومی زندگی می‌کنند</t>
  </si>
  <si>
    <t>{percent} از جمعیت در {city_name} در فاصله ۵۰۰ متری حمل‌ونقل عمومی که به طور متوسط در روزهای هفته هر ۲۰ دقیقه یا کمتر خدمات ارائه می‌دهد.</t>
  </si>
  <si>
    <t>{percent} از جمعیت در {city_name} در ۵۰۰ متر فضای باز عمومی به وسعت حداقل 1.5 هکتار زندگی می کنند.</t>
  </si>
  <si>
    <t>{percent} درصد از جمعیت {city_name} در محله‌هایی زندگی می‌کنند که حد آستانه تراکم جمعیت برای ۸۰٪ احتمال انجام هرگونه پیاده‌روی به منظور رفت‌وآمد را دارند ({n} نفر {per_unit}).</t>
  </si>
  <si>
    <t>{percent} درصد از جمعیت {city_name} در محله‌هایی زندگی می‌کنند که حد آستانه تراکم تقاطع خیابان‌ها برای ۸۰٪ احتمال انجام هرگونه پیاده‌روی به منظور رفت‌وآمد را دارند ({n} تقاطع {per_unit}).</t>
  </si>
  <si>
    <t>درصد جمعیت با دسترسی در ۵۰۰ متر به:</t>
  </si>
  <si>
    <t>محدوده میانه و میان چارکی برای ۲۵ شهر در سطح بین المللی (کادر ۱)</t>
  </si>
  <si>
    <t>نقشه‌های توزیع مکانی ارائه شده در این گزارش، نتایج را برای مناطقی با برآورد جمعیت بر اساس {config[population][name]} نمایش می‌دهند.</t>
  </si>
  <si>
    <t>لطفا یک عکس باکیفیت بالا از یک خیابان یا فضای عمومی شهری دلنشین و پیاده‌رو‌محور برای این شهر، ترجیحا به فرمت JPEG با  نسبت ۲۱ به ۱۰ (مثلا ۲۱۰۰ پیکسل در ۱۰۰۰ پیکسل) ارائه کنید.</t>
  </si>
  <si>
    <t>لطفا یک عکس باکیفیت بالا از یک خیابان یا فضای عمومی شهری دلنشین و پیاده‌رو‌محور برای این شهر، ترجیحا به فرمت JPEG با نسبت ۱:۱  (مثلا ۱۰۰۰ پیکسل در ۱۰۰۰ پیکسل) ارائه کنید.</t>
  </si>
  <si>
    <t>این گزارش عملکرد {city_name} را در مجموعه‌ای از شاخص‌های فضایی و سیاستی مربوط به شهرهای سالم و پایدار بررسی می‌کند. به عنوان بخشی از پروژه ۱۰۰۰ شهر، ما توزیع فضایی ویژگی‌های طراحی شهری و حمل‌ونقل و همچنین وجود و کیفیت سیاست‌های برنامه‌ریزی شهری که به سلامت و پایداری کمک می‌کنند را مورد ارزیابی قرار دادیم.
یافته‌های این گزارش می‌تواند به اصلاحات لازم در سیاست‌های محلی شهر کمک کند. نقشه‌ها توزیع ویژگی‌های طراحی شهری و حمل‌ونقل در {city_name} را نشان می‌دهند و مناطقی را که بیشترین نیاز به مداخلات برای ایجاد محیط‌های سالم و پایدار دارند، شناسایی می‌نماید.</t>
  </si>
  <si>
    <t>این گزارش به ارزیابی عملکرد {city_name} بر اساس مجموعه‌ای از شاخص‌های مربوط به شهرهای سالم و پایدار می‌پردازد. در چارچوب پروژه ۱۰۰۰ شهر، ما وجود و کیفیت سیاست‌های برنامه‌ریزی شهری که به ارتقای سلامت و پایداری کمک می‌کنند را بررسی کردیم. یافته‌های این بررسی می‌تواند به اصلاحات مورد نیاز در سیاست‌های محلی در شهر مورد مطالعه کمک کند.</t>
  </si>
  <si>
    <t>این گزارش نحوه عملکرد {city_name} را بر روی مجموعه‌ای از شاخص‌های فضایی و سیاستی شهرهای سالم و پایدار نشان می‌دهد. به عنوان بخشی از چالش ۱۰۰۰ شهر، ما توزیع فضایی طراحی شهری و ویژگی‌های حمل‌ونقل را که سلامت و پایداری را ارتقا می‌دهند، بررسی کردیم. نقشه‌ها توزیع طراحی شهری و ویژگی‌های حمل‌ونقل را در سرتاسر {city_name} نشان می‌دهند و مناطقی را شناسایی می‌کنند که می‌توانند بیشترین بهره را از مداخلات برای ایجاد محیط‌های سالم و پایدار ببرند.</t>
  </si>
  <si>
    <t>درصد جمعیت با دسترسی به امکانات رفاهی در فاصله ۵۰۰ متری (متر)</t>
  </si>
  <si>
    <t xml:space="preserve">سیاست‌های عمومی برای حمایت از طراحی و ایجاد شهرها و محله‌های سالم و پایدار ضروری هستند. از چک‌لیست سیاست‌های چالش ۱۰۰۰ شهر برای ارزیابی وجود و کیفیت سیاست‌هایی که با شواهد و اصول مربوط به شهرهای سالم و پایدار همسو هستند، استفاده شده است.
</t>
  </si>
  <si>
    <t>امتیاز وجود خط مشی</t>
  </si>
  <si>
    <t>نابرابری‌ در پیاده‌پذیری</t>
  </si>
  <si>
    <t>کادر ۱:مجموعه مطالعات The Lancet Global Health  ۲۵ شهر در سطح بین‌المللی</t>
  </si>
  <si>
    <t>چالش ۱۰۰۰ شهر، روش‌های ارزیابی سلامت و پایداری شهرها که در مجموعه مقالات The Lancet Global Health سال ۲۰۲۲ درباره طراحی شهری، حمل‌ونقل و سلامت مطرح شده را گسترش می‌دهد. شاخص‌های سیاستی و فضایی برای ۲۵ شهر مختلف در ۱۹ کشور و ۶ قاره محاسبه، تحلیل و به چندین زبان گزارش شده‌اند. این شهرها مرجع مفیدی برای مقایسه‌ هستند، اما به عنوان معرفی از تمام شهرهای جهان نیستند.
برای جزئیات بیشتر، به مجموعه مقالات The Lancet Global Health سال ۲۰۲۲ درباره طراحی شهری، حمل‌ونقل و سلامت مراجعه کنید. (https://www.thelancet.com/series/urban-design-2022)</t>
  </si>
  <si>
    <t>آستانه‌های طراحی شهری برای ترویج پیاده‌روی</t>
  </si>
  <si>
    <t>مجموعه مقالات The Lancet Global Health در سال ۲۰۲۲ نشان داد که برای دستیابی به حداقل ۸۰٪ احتمال انجام هرگونه پیاده‌روی به منظور حمل‌ونقل، یک محله شهری به‌طور میانگین به تراکم جمعیتی حداقل ۵۷۰۰ نفر در هر کیلومتر مربع و به اتصال خیابانی با حداقل ۱۰۰ تقاطع در هر کیلومتر مربع نیاز دارد. این ارقام تقریبی هستند و بسته به بافت ممکن است متفاوت باشند. شواهد اولیه نشان داده‌اند که تراکم تقاطع‌های خیابانی بیش از ۲۵۰ تقاطع در هر کیلومتر مربع و محله‌های بسیار متراکم (بیش از ۱۵۰۰۰ نفر در هر کیلومتر مربع) ممکن است مزایای کمتری برای فعالیت بدنی داشته باشند. این موضوع اهمیت زیادی برای تحقیقات آینده دارد.</t>
  </si>
  <si>
    <t>احتمال انجام هرگونه پیاده‌روی برای رفت‌و‌آمد</t>
  </si>
  <si>
    <t>۵۷۰۰ نفر در هر کیلومتر مربع</t>
  </si>
  <si>
    <t>سیاست‌های شناسایی‌شده</t>
  </si>
  <si>
    <t>سیاست‌های همسو با شواهد شهرهای سالم</t>
  </si>
  <si>
    <t>آستانه مبتنی بر شواهد</t>
  </si>
  <si>
    <t>کلید: بله ✔ خیر ✘ ترکیبی ✔/✘ قابل اجرا نیست -</t>
  </si>
  <si>
    <t>سیاست‌های یکپارچه برنامه‌ریزی شهری برای سلامت و پایداری</t>
  </si>
  <si>
    <t>حوزه‌های متعددی در ایجاد شهرهای سالم و پایدار دخیل هستند، از جمله کاربری زمین، حمل‌ونقل، مسکن، پارک‌ها، توسعه اقتصادی و زیرساخت‌ها. برنامه‌ریزی یکپارچه برای تضمین هم‌راستایی سیاست‌ها در میان بخش‌ها ضروری است. ملاحظات بهداشتی باید در سیاست‌های حمل‌ونقل و شهری نهادینه شوند و سرمایه‌گذاری در حمل‌ونقل فعال و عمومی اولویت‌بندی شود.</t>
  </si>
  <si>
    <t>سیاست حمل‌ونقل با اقدامات سلامت محور</t>
  </si>
  <si>
    <t>الزامات ارزیابی اثرات سلامت در سیاست‌های شهری/حمل‌ونقلی</t>
  </si>
  <si>
    <t>سیاست شهری/حمل‌ونقل که به‌طور صریح به برنامه‌ریزی یکپارچه شهری می‌پردازد</t>
  </si>
  <si>
    <t>اطلاعات در دسترس عموم در مورد هزینه های دولت برای روش های مختلف حمل‌ونقل</t>
  </si>
  <si>
    <t>سیاست‌های پیاده‌پذیری و دسترسی به مقصدها</t>
  </si>
  <si>
    <t>محدودیت‌های پارکینگ برای کاهش استفاده از خودرو</t>
  </si>
  <si>
    <t>تامین زیرساخت‌های عابرپیاده</t>
  </si>
  <si>
    <t>تامین زیرساخت‌های دوچرخه سواری</t>
  </si>
  <si>
    <t>اهداف مشارکت پیاده‌روی</t>
  </si>
  <si>
    <t>محدودیت‌ها در توسعه مسکن در اراضی بکر</t>
  </si>
  <si>
    <t>تنوع در انواع/اندازه‌های مسکن</t>
  </si>
  <si>
    <t>تنوع در مقاصد محلی برای زندگی روزمره</t>
  </si>
  <si>
    <t>محیط‌های غذایی سالم</t>
  </si>
  <si>
    <t>سیاست‌های شهرهای تاب آور برابر تغییرات اقلیمی</t>
  </si>
  <si>
    <t>سیاست‌های کیفیت هوای شهری و راه‌حل‌های مبتنی بر طبیعت</t>
  </si>
  <si>
    <t>سیاست‌های حمل‌ونقلی برای کاهش آلودگی هوا</t>
  </si>
  <si>
    <t>سیاست‌های کاربری زمین برای کاهش مواجهه با آلودگی هوا</t>
  </si>
  <si>
    <t>الزامات پوشش درختی و فضای سبز شهری</t>
  </si>
  <si>
    <t>حفاظت و ارتقاء تنوع زیستی شهری</t>
  </si>
  <si>
    <t>کاهش ریسک بلایای ناشی از تغییرات اقلیمی</t>
  </si>
  <si>
    <t xml:space="preserve">با توجه به تغییرات اقلیمی، محیط‌های ساخته‌شده باید به‌گونه‌ای طراحی شوند که تأثیرات بهداشتی ناشی از رخدادهای شدید و فزاینده آب و هوایی مانند موج‌های گرما، سیل، آتش‌سوزی‌های جنگلی و طوفان‌های شدید را کاهش دهند.
</t>
  </si>
  <si>
    <t>استراتژی‌های تطبیق و کاهش ریسک در بلایا</t>
  </si>
  <si>
    <t>سیاست حمل‌ونقل عمومی</t>
  </si>
  <si>
    <t xml:space="preserve">الزامات دسترسی به حمل‌ونقل عمومی برای اشتغال و خدمات
</t>
  </si>
  <si>
    <t xml:space="preserve">حداقل الزامات برای دسترسی به حمل‌ونقل عمومی
</t>
  </si>
  <si>
    <t>اهداف استفاده از حمل‌ونقل عمومی</t>
  </si>
  <si>
    <t>دسترسی به حمل‌ونقل عمومی</t>
  </si>
  <si>
    <t xml:space="preserve">دسترسی آسان به حمل‌ونقل عمومی، یکی از عوامل کلیدی در ایجاد سیستم‌ حمل‌ونقل سالم و پایدار است. حمل‌ونقل عمومی در نزدیکی خانه و محل کار، سهم سفرهای حمل‌ونقل عمومی را افزایش می‌دهد و در نتیجه پیاده‌روی مرتبط با رفت‌وآمد را تشویق می‌کند. این امر می‌تواند دسترسی به مشاغل و خدمات منطقه‌ای را فراهم می‌کند. همچنین وضعیت بخش سلامت، توسعه اقتصادی و شمول اجتماعی را بهبود می‌بخشد. در کنار آلودگی هوا و انتشار کربن را نیز کاهش ‌دهد. افزایش میزان خدمات نیز در کنار نزدیکی ایستگاه‌ها، استفاده از حمل‌ونقل عمومی را تشویق می‌کند.
</t>
  </si>
  <si>
    <t xml:space="preserve">دسترسی محلی به فضای باز عمومی باکیفیت، فعالیت بدنی و سلامت روان را ارتقا می‌بخشد. فضای باز عمومی در دسترس  محیط‌های جذاب و دوستانه ایجاد می‌کند، به خنک‌سازی شهر کمک می‌کند و از تنوع زیستی محافظت می‌کند. با افزایش تراکم شهرها و کاهش فضای باز خصوصی، فراهم آوردن فضای باز عمومی بیش از پی برای سلامت جمعیت حائز اهمیت است. وجود فضای باز عمومی در فاصله ۴۰۰ متری از خانه‌ها می‌تواند پیاده‌روی را تشویق کند. دسترسی به پارک‌های بزرگ‌تر نیز ممکن است مهم باشد.
</t>
  </si>
  <si>
    <t>سیاست‌های کاربری زمین و حمل‌ونقل نقش کلیدی در کاهش آلودگی هوا دارند و مزایای متعددی برای سلامت و پایداری به همراه دارند. راه‌حل‌های مبتنی بر طبیعت، از جمله افزایش فضای سبز شهری و حفاظت از تنوع زیستی در شهرها، با افزایش تماس با طبیعت، فوایدی برای سلامت روان دارند. فضاهای سبز و پوشش گیاهی می‌توانند شهرها را خنک کنند و به ایجاد مقاومت در برابر گرمای شدید کمک کنند.</t>
  </si>
  <si>
    <t>این یک گزارش نمونه است. برای تعریف منطقه مورد مطالعه خود جهت تحلیل و گزارش‌گیری، فایل نمونه .yml را در پوشه configuration/regions کپی کرده و ویرایش کنید.  پس از پیکربندی و تجزیه و تحلیل، ممکن است گزارش های سیاست و/یا شاخص فضایی بر اساس دستورالعمل های موجود در</t>
  </si>
  <si>
    <t>جزئیات کامل داده‌ها و روش‌ها در دسترس است در:</t>
  </si>
  <si>
    <t>داده‌های جمعیتی</t>
  </si>
  <si>
    <t>حریم‌های شهری</t>
  </si>
  <si>
    <t>مقیاس رنگی</t>
  </si>
  <si>
    <t>ارجاع</t>
  </si>
  <si>
    <t>پس از بررسی نتایج مربوط به شهر خود، با ویرایش متن "خلاصه" برای هر زبان پیکربندی‌شده در فایل پیکربندی منطقه، خلاصه‌ای با توجه به شرایط خاص فراهم کنید.</t>
  </si>
  <si>
    <t>این اثر تحت مجوز Creative Commons CC BY-NC Attribution-NonCommercial 4.0 International License  منتشر شده است.</t>
  </si>
  <si>
    <t>اعضای تیم: {author_names}</t>
  </si>
  <si>
    <t>برای افزودن نام نویسندگان، تنظیمات گزارش‌دهی پیکربندی منطقه را با استفاده از یک ویرایشگر متن ویرایش کنید.</t>
  </si>
  <si>
    <t>{percent} از جمعیت در {city_name} در محله‌هایی زندگی می‌کنند که امتیاز زیست‌پذیری آنها کمتر از میانگین ۲۵ شهر در سطح بین‌المللی است (جعبه ۱)</t>
  </si>
  <si>
    <t>Vazirmatn</t>
  </si>
  <si>
    <t>https://github.com/rastikerdar/vazirmatn/blob/master/fonts/ttf/Vazirmatn-Bold.ttf</t>
  </si>
  <si>
    <t>https://github.com/rastikerdar/vazirmatn/blob/master/fonts/ttf/Vazirmatn-Regular.ttf</t>
  </si>
  <si>
    <t>Mohammad Sadegh Anisi</t>
  </si>
  <si>
    <t>configuration/fonts/vazirmatn-v33.003/fonts/ttf/Vazirmatn-Bold.ttf</t>
  </si>
  <si>
    <t>configuration/fonts/vazirmatn-v33.003/fonts/ttf/Vazirmatn-Regular.ttf</t>
  </si>
  <si>
    <t>configuration/fonts/vazirmatn-v33.003/fonts/ttf/Vazirmatn-Light.ttf</t>
  </si>
  <si>
    <t xml:space="preserve">Delfien Van Dyck </t>
  </si>
  <si>
    <t>Großstädtisch</t>
  </si>
  <si>
    <t>Extreme Kälte</t>
  </si>
  <si>
    <t>Orkane</t>
  </si>
  <si>
    <t>Wirbelsturm</t>
  </si>
  <si>
    <t>Nachbarschaftsladen</t>
  </si>
  <si>
    <t>Haltestelle der öffentlichen Verkehrsmittel</t>
  </si>
  <si>
    <t>Begehbarkeit der Nachbarschaft im Vergleich zu 25 Städten weltweit</t>
  </si>
  <si>
    <t>Nein</t>
  </si>
  <si>
    <t>{percent} der Bevölkerung in {city_name} leben im Umkreis von 500 m um öffentliche Verkehrsmittel mit einer durchschnittlichen Taktfrequenz von 20 Minuten oder mehr an Wochentagen</t>
  </si>
  <si>
    <t>{percent} der Bevölkerung in {city_name} leben in Vierteln, die den Bevölkerungsdichteschwellenwert für eine 80-prozentige Wahrscheinlichkeit erfüllen, zu Fuß zu gehen, um von A nach B zu kommen ({n} Personen {per_unit})</t>
  </si>
  <si>
    <t>{percent} der Bevölkerung in {city_name} leben in Vierteln, die den Schwellenwert für die Straßenkreuzungsdichte erreichen, sodass eine Wahrscheinlichkeit von 80 % besteht, zu Fuß zu gehen, um von A nach B zu kommen ({n} Kreuzungen {per_unit})</t>
  </si>
  <si>
    <t>Dichte der Kreuzungen in der Nachbarschaft (pro km²)</t>
  </si>
  <si>
    <t>Bitte stellen Sie ein hochauflösendes Foto zur Verfügung, das eine gesellige, begehbare Straße oder einen öffentlichen Raum für diese Stadt zeigt, idealerweise in .jpg Format mit Abmessungen im Verhältnis 21:10 (z. B. 2100px x 1000px)</t>
  </si>
  <si>
    <t>Bitte stellen Sie ein hochauflösendes Foto zur Verfügung, das eine gesellige, begehbare Straße oder einen öffentlichen Raum für diese Stadt zeigt, idealerweise in .jpg Format mit Abmessungen im Verhältnis 1: 1 (z. B. 1000px x 1000px)</t>
  </si>
  <si>
    <t>Begehbarkeit und Zielzugang</t>
  </si>
  <si>
    <t>Öffentliche Richtlinien sind von wesentlicher Bedeutung für die Unterstützung der Gestaltung und Schaffung gesunder und nachhaltiger Städte und Stadtteile. Die Richtlinien-Checkliste „1000 Cities Challenge“ wurde verwendet, um das Vorhandensein und die Qualität von Richtlinien zu bewerten, die auf Erkenntnissen und Grundsätzen für gesunde und nachhaltige Städte ausgerichtet sind.</t>
  </si>
  <si>
    <t>Bewertung der Qualität von messbaren Richtlinien im Einklang mit Erkenntnissen zu gesunden Städten</t>
  </si>
  <si>
    <t>Ungleichheiten bei der Begehbarkeit</t>
  </si>
  <si>
    <t>Die 1000 Cities Challenge erweitert die Methoden zur Bewertung der Gesundheit und Nachhaltigkeit von Städten, die in der Lancet Global Health Series 2022 zu Stadtdesign, Verkehr und Gesundheit beschrieben wurden. Für 25 verschiedene Städte in 19 Ländern und auf 6 Kontinenten wurden politische und räumliche Indikatoren berechnet, analysiert und in mehreren Sprachen berechnet. Diese Städte stellen eine nützliche Referenz für Vergleiche dar, stellen jedoch keine repräsentative Stichprobe aller Städte weltweit dar. Weitere Einzelheiten finden Sie in der The Lancet Global Health Series 2022 zu Stadtdesign, Transport und Gesundheit (https://www.thelancet.com/series/urban-design-2022).</t>
  </si>
  <si>
    <t>Die Lancet Global Health Series 2022 ergab, dass ein durchschnittliches Stadtviertel je nach Kontext eine Bevölkerungsdichte von mindestens 5700 Einwohnern pro km² und eine Straßenanbindung von mindestens 100 Kreuzungen pro km² benötigen würde, um eine Wahrscheinlichkeit von mindestens 80 % zu erreichen, zu Fuß zu gehen, um von A nach B zu gelangen. Vorläufige Erkenntnisse zeigten, dass eine Straßenkreuzungsdichte von über 250 pro km² und extrem dicht besiedelte Stadtviertel (&gt; 15.000 Personen pro km²) möglicherweise einen abnehmenden Nutzen für körperliche Aktivität haben. Dies ist ein wichtiges Thema für zukünftige Forschung.</t>
  </si>
  <si>
    <t>Wahrscheinlichkeit, zu Fuß zu gehen, um von A nach B zu gelangen</t>
  </si>
  <si>
    <t>Viele Sektoren sind an der Schaffung gesunder und nachhaltiger Städte beteiligt, darunter Landnutzung, Verkehr, Wohnen, Parks, wirtschaftliche Entwicklung und Infrastruktur. Um eine sektorübergreifende Ausrichtung der Politik sicherzustellen, ist eine integrierte Planung erforderlich. Gesundheitsaspekte müssen in die Verkehrs- und Stadtpolitik einbezogen werden, und Investitionen in Gehen, Radfahren und öffentliche Verkehrsmittel sollten Vorrang haben.</t>
  </si>
  <si>
    <t>Anforderungen an die Straßenkonnektivität</t>
  </si>
  <si>
    <t xml:space="preserve">Bereitstellung von Infrastruktur für Fußgänger </t>
  </si>
  <si>
    <t>Bereitstellung von Infrastruktur für Radfahrer</t>
  </si>
  <si>
    <t>Anforderungen an die räumliche Verteilung der Beschäftigung</t>
  </si>
  <si>
    <t>Kriminalitätsverhütung durch Umgebungsgestaltung</t>
  </si>
  <si>
    <t>Städtische Luftqualität und Richtlinien zu naturbasierten Lösungsstrategien</t>
  </si>
  <si>
    <t>Angesichts des Klimawandels müssen gebaute Umgebungen so gestaltet werden, dass sie die gesundheitlichen Auswirkungen immer häufigerer und schwerwiegenderer extremer Wetterereignisse, wie Hitzewellen, Überschwemmungen, Busch-/Waldbrände und extreme Stürme, reduzieren.</t>
  </si>
  <si>
    <t>Anpassungsstrategien und Strategien zur Katastrophenvorsorge</t>
  </si>
  <si>
    <t>Anforderungen an den Zugang öffentlicher Verkehrsmittel zu Beschäftigung und Dienstleistungen</t>
  </si>
  <si>
    <t>Zugang zu öffentlichen Verkehrsmitteln</t>
  </si>
  <si>
    <t>Der lokale Zugang zu hochwertigen öffentlichen Freiflächen fördert körperliche Aktivität und psychische Gesundheit. Nah gelegener öffentlicher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</si>
  <si>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Báo cáo Thử Thách 1000 Thành Phố</t>
  </si>
  <si>
    <t>Những phát hiện sơ bộ này không được dự tính để công bố rộng rãi cho đến khi các kết quả và diễn giải được xác nhận và phê duyệt.</t>
  </si>
  <si>
    <t>BẢN  DỰ THẢO</t>
  </si>
  <si>
    <t>Chương trình hợp tác nghiên cứu về các chỉ số cho thành phố lành mạnh và bền vững toàn cầu</t>
  </si>
  <si>
    <t>Các cấp chính sách của chính phủ sau đây đã được phân tích cho {city_name}: {policy_checklist_levels}.</t>
  </si>
  <si>
    <t xml:space="preserve"> Chỉnh sửa phần 'Nhân khẩu học và công bằng sức khỏe' trong tệp cấu hình khu vực để làm nổi bật các đặc điểm về nhân khẩu học kinh tế xã hội cũng như những thách thức và bất bình đẳng chính hiện có về sức khỏe ở khu vực thành thị này.</t>
  </si>
  <si>
    <t>Trình bày chi tiết mọi cân nhắc khác liên quan đến sự bất bình đẳng  sức khỏe đô thị và địa lý ở thành phố này hoặc những cân nhắc về dữ liệu có thể ảnh hưởng đến việc diễn giải các phát hiện.</t>
  </si>
  <si>
    <t>Khu vực đô thị</t>
  </si>
  <si>
    <t>Khu vực ngoại đô / khu vực nông thôn</t>
  </si>
  <si>
    <t>Tỉnh</t>
  </si>
  <si>
    <t>Quốc gia Toàn quốc</t>
  </si>
  <si>
    <t xml:space="preserve">Bão lớn </t>
  </si>
  <si>
    <t>Cháy rừng/cháy rừng tự nhiên</t>
  </si>
  <si>
    <t xml:space="preserve">Sóng nhiệt </t>
  </si>
  <si>
    <t xml:space="preserve"> Rét đậm rét hại </t>
  </si>
  <si>
    <t>Bão nhiệt đới lớn (Tây bắc Thái Bình Dương)</t>
  </si>
  <si>
    <t>Bão nhiệt đới lớn (Đại Tây Dương &amp; đông bắc Thái Bình Dương)</t>
  </si>
  <si>
    <t>Bão nhiệt đới lớn (Ấn Độ Dương &amp; nam Thái Bình Dương)</t>
  </si>
  <si>
    <t>Khu vực nghiên cứu dùng để tính toán các chỉ số không gian cho dân số của {city_name} được trình bày trong báo cáo này đã được đánh dấu trong bản đồ bên dưới bằng mảng  đường kẻ song song.</t>
  </si>
  <si>
    <t xml:space="preserve">Chú thích bản đồ </t>
  </si>
  <si>
    <t>Không gian mở công cộng lớn</t>
  </si>
  <si>
    <t>Giao thông công cộng với dịch vụ thường xuyên</t>
  </si>
  <si>
    <t>Giao thông công cộng với dịch vụ thường xuyên (Không được đánh giá)</t>
  </si>
  <si>
    <t>Khả năng đi bộ trong khu dân cư so với 25 thành phố quốc tế</t>
  </si>
  <si>
    <t>Đúng (Có)</t>
  </si>
  <si>
    <t>{percent} dân số ở {city_name} sống trong phạm vi 500m tới giao thông công cộng</t>
  </si>
  <si>
    <t>{percent} dân số ở {city_name} sống trong phạm vi 500m tới giao thông công cộng với tần suất hoạt động trung bình các ngày trong tuần là 20 phút một chuyến hoặc cao hơn</t>
  </si>
  <si>
    <t>{percent} dân số tại {city_name} sống trong phạm vi 500m tới không gian mở công cộng có diện tích ít nhất 1,5 ha</t>
  </si>
  <si>
    <t>{percent} dân số ở {city_name} sống trong các khu dân cư đáp ứng ngưỡng mật độ dân số để có xác suất 80% người dân tham gia bất cứ loại hình đi bộ nào để di chuyển ({n} người {per_unit})</t>
  </si>
  <si>
    <t>{percent} dân số ở {city_name} sống trong các khu vực dân cư đáp ứng ngưỡng mật độ giao lộ đường phố để có  xác suất 80% người dân tham gia bất cứ loại hình đi bộ nào để di chuyển ({n} giao lộ {per_unit})</t>
  </si>
  <si>
    <t>{percent} dân số ở {city_name} sống ở các khu vực có khả năng đi bộ dưới mức trung bình của 25 thành phố quốc tế (Ô số 1)</t>
  </si>
  <si>
    <t>Mật độ dân số của khu dân cư (trên km2)</t>
  </si>
  <si>
    <t>Mật độ giao lộ của khu dân cư (trên km2)</t>
  </si>
  <si>
    <t>Trung vị và  khoảng tứ phân vị (khoảng trải giữa) của 25 thành phố quốc tế (Ô số 1)</t>
  </si>
  <si>
    <t>Các bản đồ phân bổ không gian được trình bày  trong báo cáo này hiển thị kết quả cho các khu vực ước tính dân số theo {config[population][name]}.</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</si>
  <si>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21: 10 (ví dụ: 2100px x 1000px)</t>
  </si>
  <si>
    <t>Vui lòng cung cấp một bức ảnh 'hình ảnh đặc trưng' có độ phân giải cao cho thấy một đường phố hoặc một không gian công cộng nhộn nhịp, sống động, dễ dàng đi bộ cho thành phố này, lý tưởng nhất là ở định dạng .jpg với kích thước theo tỷ lệ 1:1 (ví dụ: 1000px x 1000px)</t>
  </si>
  <si>
    <t>Báo cáo này nêu rõ cách  {city_name} hoạt động dựa trên một tập hợp chọn lọc các chỉ báo chính sách và không gian của các thành phố lành mạnh và bền vững. Là một phần của Thử thách 1000 thành phố, chúng tôi đã xem xét sự phân bổ không gian của các đặc điểm về giao thông và thiết kế đô thị nhằm nâng cao sức khỏe và tính bền vững.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</si>
  <si>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Khả năng đi bộ và tiếp cận các điểm đến</t>
  </si>
  <si>
    <t>Các chính sách công là rất cần thiết để hỗ trợ việc thiết kế và tạo ra các thành phố và khu dân cư lành mạnh và bền vững. Danh sách kiểm tra Chính Sách Thách Thức 1000 Thành Phố được sử dụng để đánh giá sự hiện diện và chất lượng của các chính sách phù hợp với bằng chứng và nguyên tắc cho các thành phố lành mạnh và bền vững.</t>
  </si>
  <si>
    <t>Điểm số cho sự hiện diện chính sách</t>
  </si>
  <si>
    <t>Điểm số cho chất lượng chính sách</t>
  </si>
  <si>
    <t>Xếp hạng chất lượng chính sách cho các chính sách có thể đo lường được  phù hợp với bằng chứng về các thành phố lành mạnh</t>
  </si>
  <si>
    <t>Các khu dân cư có thể đi bộ cung cấp những cơ hội cho lối sống năng động, lành mạnh và bền vững thông qua việc có mật độ dân số vừa đủ nhưng không quá cao để có thể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</si>
  <si>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Hộp 1:  Xê ri Sức khỏe Toàn cầu của The Lancet: nghiên cứu về 25 thành phố trên thế giới</t>
  </si>
  <si>
    <t>Xê ri Sức khỏe Toàn cầu của The Lancet năm 2022 đã tìm ra rằng để đạt được ít nhất 80% xác suất tham gia đi bộ cho mục đích giao thông, một khu đô thị trung bình sẽ cần mật độ dân số xấp xỉ ít nhất 5700 người trên mỗi km2 và mức độ kết nối đường phố ít nhất khoảng 100 giao lộ trên mỗi km2, tùy vào ngữ cảnh. Bằng chứng sơ bộ đã cho thấy mật độ giao lộ trên 250 người trên mỗikm2 và các khu dân cư cực kỳ đông đúc (&gt; 15.000 người trên mỗikm2) có thể làm giảm lợi ích của hoạt động thể chất. Đây là một chủ đề quan trọng cho các nghiên cứu trong tương lai.</t>
  </si>
  <si>
    <t>Xác suất tham gia vào bất kỳ hoạt động đi bộ nào với mục đích giao thông</t>
  </si>
  <si>
    <t>5.700 người trên mỗikm²</t>
  </si>
  <si>
    <t>100 nút giao trên mỗi km²</t>
  </si>
  <si>
    <t>Chính sách đãđược xác định</t>
  </si>
  <si>
    <t>Ngưỡng dựa trên bằng chứng</t>
  </si>
  <si>
    <t>Chính sách tích hợp về quy hoạch thành phố vì sức khỏe và tính bền vững</t>
  </si>
  <si>
    <t>Nhiều lĩnh vực liên quan đến việc tạo ra các thành phố lành mạnh và bền vững, bao gồm sử dụng đất, giao thông, nhà ở, công viên, phát triển kinh tế và cơ sở hạ tầng. Cần phải lập kế hoạch tổng hợp để đảm bảo sự thống nhất chính sách giữa các ngành. Các cân nhắc về sức khỏe cần phải được tích hợp vào các chính sách giao thông và đô thị, đồng thời cần ưu tiên đầu tư vào giao thông công cộng và giao thông chủ động.</t>
  </si>
  <si>
    <t>Chính sách giao thông với các điều khoản tập trung vào sức khỏe</t>
  </si>
  <si>
    <t>Chính sách đô thị với các điều khoản tập trung vào sức khỏe</t>
  </si>
  <si>
    <t>Chính sách đô thị/giao thông rõ ràng hưóng tới  việc quy hoạch thành phố tích hợp</t>
  </si>
  <si>
    <t>Chính sách về khả năng đi bộ và tiếp cận điểm đến</t>
  </si>
  <si>
    <t>Chính sách về chất lượng không khí đô thị và giải pháp dựa vào thiên nhiên</t>
  </si>
  <si>
    <t>Trước tình trạng biến đổi khí hậu, các môi trường xây dựng cần phải được thiết kế để giảm tác động đến sức khỏe của các hiện tượng thời tiết cực đoan, đang diễn ra ngày càng thường xuyên và nghiêm trọng, chẳng hạn như sóng nhiệt, lũ lụt, cháy rừng/cháy rừng và bão cực đoan.</t>
  </si>
  <si>
    <t>Dễ dàng tiếp cận với giao thông công cộng có tần suát hoạt động thường xuyên là yếu tố quan trọng để quyết định một hệ thống giao thông lành mạnh và bền vững . Giao thông công cộng ở gần khu ở và nơi làm việc sẽ giúp 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giúp khuyến khích việc sử dụng phương tiện giao thông công cộng, bên cạnh sự sẵn có của các nhà ga và trạm dừng trong phạm vi gần.</t>
  </si>
  <si>
    <t>Chỉ làbáo cáo ví dụ. Sao chép và chỉnh sửa tệp .yml mẫu trong thư mục cấu hình/khu vực để xác định khu vực nghiên cứu của riêng bạn cho việc phân tích và báo cáo. Sau khi cấu hình và phân tích, các báo cáo về chính sách và/hoặc chỉ báo không gian có thể được tạo theo hướng dẫn tại</t>
  </si>
  <si>
    <t>Sau khi xem xét kết quả cho thành phố của bạn, hãy cung cấp bản tóm tắt theo ngữ cảnh bằng cách sửa đổi văn bản “tóm tắt” cho từng ngôn ngữ được  cấu hình sẵn trong tệp cấu hình khu vực.</t>
  </si>
  <si>
    <t>Tác phẩm này được cấp phép theo Giấy phép Quốc tế Creative Commons CC BY-NC Ghi nhận đóng góp-Phi thương mại 4.0.</t>
  </si>
  <si>
    <t>Thành viên trong nhóm thành phố này: {author_names}</t>
  </si>
  <si>
    <t>Thêm tên tác giả bằng cách chỉnh sửa cài đặt báo cáo cấu hình khu vực sử dụng trình soạn thảo văn bản</t>
  </si>
  <si>
    <t>Báo cáo này trình bày cách thức hoạt động của {city_name} hoạt động dựa trên một số chỉ báo chính sách và không gian chọn lọc của các thành phố lành mạnh và bền vững. Là một phần của Thử thách 1000 thành phố, chúng tôi đã xem xét kiểm tra sự phân bổ không gian của các đặc điểm thiết kế đô thị và giao thông đô thị cũng như sự hiện diện và chất lượng của các chính sách quy hoạch thành phố nhằm thúc đẩy sức khỏe và tính bền vững. 
CácNhững phát hiện này có thể cung cấp thông tin cho những thay đổi cần thiết đối với chính sách của thành phố địa phương. Các bản đồ hiển thị sự phân bổ các đặc điểm giao thông và thiết kế đô thị trên khắp {city_name}, đồng thời xác định các khu vực có thể hưởng lợi nhiều nhất từ các biện pháp can thiệp nhằm tạo ra môi trường lành mạnh và bền vững.</t>
  </si>
  <si>
    <t>Báo cáo này nêu rõ trình bày cách thức hoạt động của {city_name} hoạt động dựa trên tập hợp chọn lọc các một số chỉ báosố chọn lọc về của các thành phố lành mạnh và bền vững. Là một phần của Thử thách 1000 thành phố, chúng tôi đã kiểm traxem xét sự hiện diện và chất lượng của các chính sách quy hoạch thành phố nhằm thúc đẩy sức khỏe và tính bền vững. Những Các phát hiện này có thể cung cấp thông tin cho những thay đổi cần thiết đối với chính sách của thành phố địa phương.</t>
  </si>
  <si>
    <t>Thử thách 1000 thành phố mở rộng các phương pháp đánh giá sức khỏe và tính bền vững của các thành phố được nêu trong Xê ri Sức khỏe Toàn cầu của The LancetChuỗi sức khỏe toàn cầu Lancet năm 2022 về thiết kế đô thị, giao thông và sức khỏe. Các chỉ số chính sách và không gian được tính toán, phân tích và báo cáo bằng nhiều ngôn ngữ cho 25 thành phố khác nhau trên 19 quốc gia và 6 châu lục. Những thành phố này cung cấp một tài liệu tham khảo chiếu hữu ích để so sánh, nhưng không phải là mẫu đại diện cho tất cả các thành phố trên toàn thế giới. 
Để biết thêm chi tiết, vui lòng xem Xê ri Sức khỏe Toàn cầu của The LancetChuỗi bài viết về Sức khỏe Toàn cầu The Lancet  năm 2022 về thiết kế Đô thị, giao thông và sức khỏe (https://www.thelancet.com/series/urban-design-2022).</t>
  </si>
  <si>
    <t>Klaus Gebel</t>
  </si>
  <si>
    <t>Recommended font</t>
  </si>
  <si>
    <t>Translator name(s) in script of translated language</t>
  </si>
  <si>
    <t>Mezcla de destinos locales para la vida cotidiana</t>
  </si>
  <si>
    <t>Cercanía a destinos de la vida cotidiana</t>
  </si>
  <si>
    <t>Indicadors de polítiques i espacials per a ciutats saludables i sostenibles</t>
  </si>
  <si>
    <t>NOMÉS ESBORRANY</t>
  </si>
  <si>
    <t>El {percent} de la població de {city_name} viu en barris que compleixen el llindar de densitat de població amb un 80% de probabilitat de caminar com a mitjà de transport ({n} persones {per_unit})</t>
  </si>
  <si>
    <t>El {percent} de la població de {city_name} viu en barris que compleixen el llindar de densitat d'intersecció de carrers amb un 80% de probabilitat de caminar com a mitjà de transport ({n} interseccions {per_unit})</t>
  </si>
  <si>
    <t>El {percent} de la població de {city_name} viu en barris amb una puntuació de caminabilitat superior a la mitjana de 25 ciutats a nivell internacional (quadre 1)</t>
  </si>
  <si>
    <t>Aquest informe descriu els resultats de {city_name} en una selecció d'indicadors espacials i de polítiques de ciutats saludables i sostenibles. Com a part del repte 1000 Cities, hem avaluat la distribució espacial del disseny urbà i les característiques del transport i la presència i la qualitat de les polítiques de planificació urbana que promouen la salut i la sostenibilitat. Les troballes podrien informar els canvis necessaris a les polítiques locals de la ciutat. Els mapes mostren la distribució del disseny urbà i les característiques del transport a {city_name} i identifiquen les àrees que es podrien beneficiar més de les intervencions per crear entorns saludables i sostenibles.</t>
  </si>
  <si>
    <t>Aquest informe descriu els resultats de {city_name} en una selecció d'indicadors de ciutats saludables i sostenibles. Com a part del repte 1000 Cities, hem examinat la presència i la qualitat de les polítiques de planificació urbana que promouen la salut i la sostenibilitat. Les troballes podrien informar els canvis necessaris a les polítiques locals de la ciutat.</t>
  </si>
  <si>
    <t>Aquest informe descriu els resultats de {city_name} en una selecció d'indicadors espacials i de polítiques de ciutats saludables i sostenibles. Com a part del repte 1000 Cities, hem examinat la distribució espacial del disseny urbà i les característiques del transport que promouen la salut i la sostenibilitat. Els mapes mostren la distribució del disseny urbà i les característiques del transport a {city_name} i identifiquen les àrees que es podrien beneficiar més de les intervencions per crear entorns saludables i sostenibles.</t>
  </si>
  <si>
    <t>Caminabilitat i accés a destinacions</t>
  </si>
  <si>
    <t>El repte 1000 ciutats amplia els mètodes per avaluar la salut i la sostenibilitat de les ciutats descrits a la sèrie Lancet Global Health 2022 sobre disseny urbà, transport i salut. Es van calcular, analitzar i proporcionar indicators sobre polítiques així com indicadors espacials en diversos idiomes per a 25 ciutats diverses de 19 països i 6 continents. Aquestes ciutats proporcionen una referència útil per a les comparacions, però no són una mostra representativa de totes les ciutats a nivell internacional. Per obtenir més detalls, consulteu la sèrie The Lancet Global Health 2022 sobre disseny urbà, transport i salut (https://www.thelancet.com/series/urban-design-2022).</t>
  </si>
  <si>
    <t>Llindars de disseny urbà per promoure el caminar com a mitjà de transport</t>
  </si>
  <si>
    <t>Probabilitat de realitzar qualsevol caminada com a mitjà de transport</t>
  </si>
  <si>
    <t>100 interseccions per km²</t>
  </si>
  <si>
    <t>Barreja de destinacions locals per a la vida quotidiana</t>
  </si>
  <si>
    <t>A prop de les destinacions de la vida quotidiana</t>
  </si>
  <si>
    <t>Poliittisten ohjauskeinojen indikaattoreita terveellisille ja kestäville kaupungeille</t>
  </si>
  <si>
    <t xml:space="preserve">Politiikka- ja paikkatietoindikaattoreita terveellisille ja kestäville kaupungeille </t>
  </si>
  <si>
    <t>Paikkatietoindikaattoreita terveellisille ja kestäville kaupungeille</t>
  </si>
  <si>
    <t>Poliittisten ohjauskeinojen tarkistuslistan tietoja ei voitu ladata ja ne on ohitettu. Katso https://healthysustainablecities.github.io/software/#Policy-checklist</t>
  </si>
  <si>
    <t>LUONNOS</t>
  </si>
  <si>
    <t xml:space="preserve">Global Healthy and Sustainable City Indicators Collaboration - yhteistyöverkosto </t>
  </si>
  <si>
    <t>Hallinnon tasot</t>
  </si>
  <si>
    <t>Väestötiedot ja terveyden tasa-arvo</t>
  </si>
  <si>
    <t>Lisää tutkimusalueesi taustatiedot asetustiedostoon. Kirjoita lyhyt yhteenveto maantieteellisestä sijainnista, historiasta ja pinnanmuodoista (tarpeen mukaan).</t>
  </si>
  <si>
    <t>Seuraavat hallinnon tasot on analysoitu kaupungille {city_name}: {policy_checklist_levels}.</t>
  </si>
  <si>
    <t>Muokkaa Väestötiedot ja terveyden tasa-arvo -osiota asetustiedostossa korostaaksesi väestön sosioekonomisia piirteitä, keskeisiä terveyshaasteita ja epätasa-arvoa tällä kaupunkialueella.</t>
  </si>
  <si>
    <t>Ympäristöhaitat ja -riskit, jotka voivat vaikuttaa kaupunkialueeseen seuraavan vuosikymmenen aikana: {policy_checklist_hazards}.</t>
  </si>
  <si>
    <t>Listaa muita terveyteen, kaupunkikehitykseen tai aineistoihin liittyviä huomioita, kehityskulkuja tai haasteita, jotka voivat vaikuttaa havaintojen tulkintaan.</t>
  </si>
  <si>
    <t>Kaupunkiseututasoinen</t>
  </si>
  <si>
    <t>Seudullinen</t>
  </si>
  <si>
    <t>Maakunta</t>
  </si>
  <si>
    <t>Kansallinen</t>
  </si>
  <si>
    <t>Maastopalot/metsäpalot</t>
  </si>
  <si>
    <t>Kovat pakkaset</t>
  </si>
  <si>
    <t>Tässä raportissa väestön ja paikkatietopohjaisten indikaattoreiden laskemiseen käytetty tutkimusalue on esitetty oheisessa kartassa vinoviivalla.</t>
  </si>
  <si>
    <t>Tutkimusalue</t>
  </si>
  <si>
    <t>Kartan selite</t>
  </si>
  <si>
    <t>Kaupunkialueen raja ({source})</t>
  </si>
  <si>
    <t>Hallinnollisen rajan ja kaupunkialueen risteys</t>
  </si>
  <si>
    <t>Naapuruston käveltävyys suhteessa 25:een kaupunkiin kansainvälisesti</t>
  </si>
  <si>
    <t>Kyllä</t>
  </si>
  <si>
    <t>{city_name}: {percent} asukkaista asuu 500 metrin säteellä joukkoliikenteen palveluista</t>
  </si>
  <si>
    <t>{city_name}: {percent} asukkaista asuu 500 metrin säteellä joukkoliikenteen palveluista, joiden keskimääräinen vuoroväli on arkipäivisin enintään 20 minuuttia</t>
  </si>
  <si>
    <t>{city_name}: {percent} asukkaista asuu 500 metrin säteellä vähintään 1,5 hehtaarin kokoisesta julkisesta avoimesta tilasta</t>
  </si>
  <si>
    <t>{city_name}: {percent} asukkaista asuu kaupunginosissa, jotka täyttävät väestötiheyden kynnysarvon eli 80 %:n todennäköisyys liikkua kävellen ({n} ihmistä {per_unit})</t>
  </si>
  <si>
    <t>{city_name}: {percent} asukkaista asuu kaupunginosissa, jotka täyttävät katujen risteysten tiheysrajan eli 80 %:n todennäköisyys liikkua kävellen ({n} risteystä {per_unit})</t>
  </si>
  <si>
    <t>{city_name}: {percent} asukkaista asuu  kaupunginosissa, joiden käveltävyysindikaattorien pisteytys on alle 25:n kaupungin kansainvälisen mediaanin (laatikko 1)</t>
  </si>
  <si>
    <t>Politiikkadokumentit ja muut yksittäiset poliittiset ohjauskeinot tunnistettu</t>
  </si>
  <si>
    <t>Mediaani ja kvartiiliväli 25:ssa kaupungissa kansainvälisesti (laatikko 1)</t>
  </si>
  <si>
    <t>Tämän raportin kartat näyttävät tuloksia alueista, joiden väestömäärät perustuvat {config[population][name]} aineistoon.</t>
  </si>
  <si>
    <t>Lisää kuva, jossa näkyy viihtyisä, kävelykelpoinen katu tai julkinen tila tältä kaupunkialueelta, mieluiten .jpg-muodossa, jonka mitat ovat 21:10 (esim. 2100 x 1000 pikseliä).</t>
  </si>
  <si>
    <t>Lisää kuva, jossa näkyy viihtyisä, kävelykelpoinen katu tai julkinen tila tältä kaupunkialueelta, mieluiten .jpg-muodossa, jonka mitat ovat 1:1 (esim. 1000 x 1000 pikseliä).</t>
  </si>
  <si>
    <t>Tässä raportissa kerrotaan, kuinka {city_name} suoriutuu terveellisten ja kestävien kaupunkien politiikka- ja paikkatietoindikaattoreilla tarkasteltuna. Osana 1000 Cities Challenge -verkostoa tutkimme kaupunkiympäristön ja liikenneinfrastruktuurin ominaisuuksien alueellista jakautumista sekä terveyttä ja kestävyyttä edistävien poliittisten ohjauskeinojen olemassaoloa ja laatua. 
Tulokset voivat antaa tietoja paikalliseen politiikkaan tarvittavista muutoksista. Kartat näyttävät kaupunkiympäristön ja liikenneinfrastruktuurin ominaisuuksien jakautumisen {city_name}:n alueella ja tunnistavat alueita, jotka voisivat hyötyä eniten terveellisten ja kestävien ympäristöjen kehittämishankkeista.</t>
  </si>
  <si>
    <t>Poliittisten ohjauskeinojen olemassaololuokitus</t>
  </si>
  <si>
    <t>Terveellisyyttä ja kestävyyttä tukevan kaupunkisuunnittelun ja liikenteen politiikkadokumentin tai muiden yksittäisten poliittisten ohjauskeinojen olemassaolo</t>
  </si>
  <si>
    <t>Poliittisten ohajuskeinojen laatuluokitus</t>
  </si>
  <si>
    <t>Poliittisten ohjauskeinojen laatuluokitus politiikkadokumenteille tai muille yksittäisille poliittisille ohjauskeinoille, jotka edistävät terveellisiä kaupunkeja olemassaolevaa tieteellistä näyttöä myötäillen</t>
  </si>
  <si>
    <t>Käveltävät kaupunginosat tarjoavat mahdollisuuksia aktiivisille, terveellisille ja kestäville elämäntavoille. Tällaisissa kaupunginosissa on riittävän korkea mutta ei liiallinen väestöntiheys, joka tukee paikallisten palveluiden (mukaan lukien joukkoliikenteen palvelut) tarjontaa. Näissä kaupunginosissa maankäyttö on sekoittunutta ja katuverkoston yhteydet ovat hyvät. Näin eri kohteisiin pääsee vaivattomasti. Laadukas jalankulkuinfrastruktuuri ja liikenteen vähentäminen autoilun tarvetta rajoittaen voivat myös kannustaa liikkumaan kävellen.</t>
  </si>
  <si>
    <t>Käveltävyyden epätasa-arvoisuus</t>
  </si>
  <si>
    <t>Laatikko 1: The Lancet -tiedejulkaisun Global Health -sarjan tutkimus 25:sta kaupungista kansainvälisesti</t>
  </si>
  <si>
    <t>Kynnysarvot kävelyn edistämiseksi kaupunkisuunnittelussa</t>
  </si>
  <si>
    <t xml:space="preserve">The Lancet -tiedejulkaisun Global Health -sarjan tutkimuksessa vuodelta 2022 todettiin, että jos halutaan saavuttaa vähintään 80 prosentin todennäköisyys liikkua kävellen, keskimääräisen kaupunkialueen asukastiheyden on oltava vähintään 5700 asukasta neliökilometrillä ja katuverkon kytkeytyneisyyden vähintään 100 risteystä neliökilometriä kohti. Tulokset ovat kuitenkin keskimääräisiä ja kontekstista riippuvaisia. Alustavat tulokset osoittivat myös, että katujen risteystiheyden ollessa yli 250 risteystä neliökilometriä kohden ja asukastiheyden ollessa erittäin tiheää  (&gt; 15 000 asukasta/km²) fyysinen aktiivisuus saattaa vähentyä. Aihetta on tärkeä tutkia lisää. </t>
  </si>
  <si>
    <t>Todennäköisyys liikkua kävellen</t>
  </si>
  <si>
    <t>tavoitteen kynnysarvo</t>
  </si>
  <si>
    <t>Politiikkadokumentti tai muu yksittäinen poliittinen ohjauskeino tunnistettu</t>
  </si>
  <si>
    <t>Myötäilee tieteellistä näyttöä terveellisistä kaupungeista</t>
  </si>
  <si>
    <t>Tieteelliseen näyttöön perustuva kynnysarvo</t>
  </si>
  <si>
    <t>Tunniste: Kyllä ✔ Ei ✘ Sekalainen ✔/✘ Ei sovellu -</t>
  </si>
  <si>
    <t>Terveyden ja kestävyyden integrointi kaupunkisuunnittelupolitiikassa</t>
  </si>
  <si>
    <t>Monet toimialat (mukaan lukien maankäyttö, liikenne, asuminen, viheralueiden hoito, muu yhteiskunnan infrastruktuuri ja talouskehitys) ovat mukana luomassa terveellisiä ja kestäviä kaupunkeja. Suunnittelun integrointi on tarpeen, jotta varmistetaan poliittisten ohjauskeinojen yhdenmukaisuus eri sektoreiden välillä. Terveydelliset näkökulmat on sisällytettävä liikenne- ja kaupunkiympäristön suunnitteluun ja sitä ohjaaviin politiikkadokumentteihin samalla kun investointeja aktiivisiin liikkumismuotoihin sekä joukkoliikenteeseen priorisoidaan.</t>
  </si>
  <si>
    <t>Liikenteen politiikkadokumentti tai muut yksittäiset poliittiset ohjauskeinot, jotka keskittyvät terveydellisiin toimenpiteisiin</t>
  </si>
  <si>
    <t>Kaupunkisuunnittelun politiikkadokumentti tai muut yksittäiset poliittiset ohjauskeinot, jotka keskittyvät terveydellisiin toimenpiteisiin</t>
  </si>
  <si>
    <t>Terveysvaikutusten arvioinnin vaatimukset kaupunkisuunnittelun ja/tai liikenteen politiikkadokumenteissa tai muissa yksittäisissä poliittisissa ohjauskeinoissa</t>
  </si>
  <si>
    <t>Kaupunkisuunnittelun ja/tai liikenteen politiikkadokumentti tai muut yksittäiset poliittiset ohjauskeinot, jotka pyrkivät integroivaan kaupunkisuunnitteluun</t>
  </si>
  <si>
    <t>Julkinen tieto hallinnollisista menoista eri liikennemuotoja kohden</t>
  </si>
  <si>
    <t>Politiikkadokumentti tai muut yksittäiset poliittiset ohjauskeinot käveltävyydestä ja saavutettavuudesta</t>
  </si>
  <si>
    <t>Katuverkon kytkeytyneisyyden vaatimukset</t>
  </si>
  <si>
    <t>Pysäköintirajoitukset autoilun vähentämiseksi</t>
  </si>
  <si>
    <t>Jalankulkuinfrastruktuurin tarjonta</t>
  </si>
  <si>
    <t>Pyöräilyinfrastruktuurin tarjonta</t>
  </si>
  <si>
    <t>Kävelyn kasvun tavoitteet</t>
  </si>
  <si>
    <t>Pyöräilyn kasvun tavoitteet</t>
  </si>
  <si>
    <t>Aluetehokkuusvaatimukset</t>
  </si>
  <si>
    <t>Viheralueille rakentamisen rajoitukset</t>
  </si>
  <si>
    <t xml:space="preserve">Sekoittunut asuntotyyppijakauma/ asuntojen kokojakauma </t>
  </si>
  <si>
    <t>Sekoitus paikallisia arjen kohteita</t>
  </si>
  <si>
    <t>Lyhyt etäisyys päivittäisiin kohteisiin</t>
  </si>
  <si>
    <t>Työpaikkojen jakautumista koskevat vaatimukset</t>
  </si>
  <si>
    <t>Työpaikkojen ja asumisen välinen suhdeluku</t>
  </si>
  <si>
    <t>Rikollisuuden ehkäisy kaupunkisuunnittelun avulla</t>
  </si>
  <si>
    <t>Politiikkadokumentit tai muut yksittäiset poliittiset ohjauskeinot, joissa käsitellään ilmastoresilienttiä kaupunkia</t>
  </si>
  <si>
    <t>Politiikkadokumentit tai muut yksittäiset poliittiset ohjauskeinot, joissa käsitellään kaupunkien ilmanlaatua ja luontopohjaisia ratkaisuja</t>
  </si>
  <si>
    <t>Liikenteen politiikkadokumentit tai muut yksittäiset poliittiset ohjauskeinot ilmansaasteiden rajoittamiseksi</t>
  </si>
  <si>
    <t>Maankäytön politiikkadokumentit tai muut yksittäiset poliittiset ohjauskeinot ilmansaastealtistuksen vähentämiseksi</t>
  </si>
  <si>
    <t>Latvuspeitto ja kaupunkien viherryttämisvaatimukset</t>
  </si>
  <si>
    <t>Biodiversiteetin suojelu ja edistäminen</t>
  </si>
  <si>
    <t>Ilmastonmuutoksen edetessä rakennetun ympäristön suunnittelussa tulee huomioida sään ääri-ilmiöiden, kuten helleaaltojen, tulvien, metsäpalojen ja äärimmäisten myrskyjen terveysvaikutukset ja niiden vähentäminen.</t>
  </si>
  <si>
    <t>Joukkoliikenteen politiikkadokumentit tai muut yksittäiset poliittiset ohjauskeinot</t>
  </si>
  <si>
    <t xml:space="preserve">Edellytykset työpaikkojen ja palveluiden joukkoliikennesaavutettavuudesta </t>
  </si>
  <si>
    <t>Vähimmäisvaatimukset joukkoliikenteen saavutettavuudesta</t>
  </si>
  <si>
    <t>Joukkoliikenteen kasvun tavoitteet</t>
  </si>
  <si>
    <t>Julkisen avoimen tilan politiikkadokumentit tai muut yksittäiset poliittiset ohjauskeinot</t>
  </si>
  <si>
    <t>Vähimmäisvaatimukset julkisen avoimen tilan saaavutettavuudesta</t>
  </si>
  <si>
    <t>Joukkoliikenteen saavutettavuus</t>
  </si>
  <si>
    <t>Julkisen avoimen tilan saavutettavuus</t>
  </si>
  <si>
    <t xml:space="preserve">Pääsy julkiseen avoimeen tilaan (kuten aukioille ja puistoihin) lisää vapaa-ajan fyysistä aktiivisuutta ja mielenterveyttä paikallisella tasolla. Lähellä sijaitsevat julkiset avoimet tilat luovat viihtyisiä, houkuttelevia ympäristöjä, auttavat viilentämään kaupunkia ja ylläpitävät luonnon monimuotoisuutta. Julkisen avoimen tilan lisääminen on kriittistä väestön terveydelle kaupunkien tiivistyessä. Julkisen avoimen tilan sijaitseminen 400 metrin säteellä kodista lisää kävelyä arjessa. Pääsy laajemmille viheralueille on myös tärkeä huomioida erikseen.  </t>
  </si>
  <si>
    <t>Maankäyttö- ja liikennepolitiikalla on keskeinen rooli ilmansaasteiden rajoittamisessa. Maankäytön ja liikenteen poliittiset ohjauskeinot ovat myös keskeisessä asemassa terveyshyötyjen ja kestävien kaupunkialueiden luomisessa. Luontopohjaisilla ratkaisuilla (mukaan lukien kaupunkivihreän lisääminen ja kaupunkien luonnon monimuotoisuuden suojelu) on todennetusti mielenterveyshyötyjä, kun luontokontaktit lisääntyvät. Viheralueet ja kasvillisuus voivat viilentää kaupunkeja ja auttaa rakentamaan resilienssiä muun muassa äärimmäiselle kuumuudelle.</t>
  </si>
  <si>
    <t xml:space="preserve">Yksityiskohtainen kuvaus aineistoista ja menetelmistä: </t>
  </si>
  <si>
    <t>Kaupunkalueen rajat</t>
  </si>
  <si>
    <t>Kaupungin ominaisuudet</t>
  </si>
  <si>
    <t>Viittaus</t>
  </si>
  <si>
    <t xml:space="preserve">Kun olet tarkistanut kaupunkisi/kaupunkialueesi tulokset, muokkaa raportin tiivistelmää asetustiedoston yhteenveto-osiossa.  </t>
  </si>
  <si>
    <t>Tämä teos on lisensoitu Creative Commons Nimeä-EiKaupallinen 4.0 Kansainvälinen -lisenssillä (CC BY-NC). Voit tarkastella lisenssiä täällä: https://creativecommons.org/licenses/by-nc/4.0/</t>
  </si>
  <si>
    <t>Kaupunkiryhmän jäsenet: {author_names}</t>
  </si>
  <si>
    <t>Politiikan ohjauskeinojen katsauksen suorittanut</t>
  </si>
  <si>
    <t>Indicatori sulle politiche per città sane e sostenibili</t>
  </si>
  <si>
    <t>Indicatori spaziali e sulle politiche per città sane e sostenibili</t>
  </si>
  <si>
    <t>Non è stato possibile caricare i dati relativi alla lista di controllo delle politiche pubbliche che pertanto sono stati ignorati. Vedi https://healthysustainablecities.github.io/software/#Policy-checklist</t>
  </si>
  <si>
    <t>Collaborazione sugli Indicatori Globali per Città Sane e Sostenibili</t>
  </si>
  <si>
    <t>Camminabilità del quartiere in relazione a 25 città su scala internazionale</t>
  </si>
  <si>
    <t>Il {percent} della popolazione di {city_name} vive entro 500 metri da trasporti pubblici con una frequenza media nei giorni feriali di 20 minuti o migliore</t>
  </si>
  <si>
    <t>Il {percent} della popolazione di {city_name} vive in quartieri che raggiungono la soglia di densità di popolazione con una probabilità dell’80% di intraprendere un qualsiasi spostamento a piedi ({n} persone {per_unit})</t>
  </si>
  <si>
    <t>Il {percent} della popolazione di {city_name} vive in quartieri che raggiungono la soglia di densità di incroci stradali con una probabilità dell'80% di intraprendere qualsiasi spostamento a piedi ({n} incroci {per_unit})</t>
  </si>
  <si>
    <t>Mediana e scarto interquartile per 25 città su scala internazionale (Riquadro 1)</t>
  </si>
  <si>
    <t>Fornisci una foto "hero image" ad alta risoluzione che mostri una strada vivace e pedonale o uno spazio pubblico per questa città, idealmente in formato .jpg con dimensioni in rapporto 21:10 (ad esempio 2100px per 1000px)</t>
  </si>
  <si>
    <t>Fornisci una foto "hero image" ad alta risoluzione che mostri una strada vivace e pedonale o uno spazio pubblico per questa città, idealmente in formato .jpg con dimensioni in rapporto 1:1 (ad esempio 1000px per 1000px)</t>
  </si>
  <si>
    <t>Revisione condotta da</t>
  </si>
  <si>
    <t>Konteks {city_name}</t>
  </si>
  <si>
    <t>Mahallin {city_name}</t>
  </si>
  <si>
    <t>Context {city_name}</t>
  </si>
  <si>
    <t>{city_name} — perustiedot</t>
  </si>
  <si>
    <t>myrskyt</t>
  </si>
  <si>
    <t>tulvat</t>
  </si>
  <si>
    <t>helleaallot</t>
  </si>
  <si>
    <t>taifuunit</t>
  </si>
  <si>
    <t>hurrikaanit</t>
  </si>
  <si>
    <t>trooppiset syklonit</t>
  </si>
  <si>
    <t>maanjäristykset</t>
  </si>
  <si>
    <t xml:space="preserve">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Tulokset tarjoavat tietoaa paikalliseen politiikkaan tarvittavista muutoksista. </t>
  </si>
  <si>
    <t>Tämä raportti kuvaa, kuinka {city_name} suoriutuu terveellisten ja kestävien kaupunkien politiikka- ja paikkatietoindikaattoreiden suhteen. Tarkastelu on osa kansainvälistä vertailua (1000 Cities Challenge) kaupunkiympäristön ja liikenneinfrastruktuurin ominaisuuksien alueellista jakautumista. Kartat näyttävät kaupunkiympäristön ja liikenneinfrastruktuurin ominaisuuksien jakautumisen kaupungin/kaupunkiseudun alueella ja tunnistavat alueita, jotka voisivat hyötyä eniten terveellisten ja kestävien ympäristöjen kehittämishankkeista.</t>
  </si>
  <si>
    <t>Käveltävyys ja saavutettavuus</t>
  </si>
  <si>
    <t>Poliittiset ohjauskeinot ovat välttämättömyys terveellisten ja kestävien kaupunkien ja kaupunginosien suunnittelun tukemiseksi. 1000 Cities Challenge -verkoston Poliittisten ohjauskeinojen tarkistuslistaa käytettiin arvioimaan politiikkadokumenttien tai muiden yksittäisten poliittisten ohjauskeinojen (esim. erillinen linjaus, toimenpide, tai tavoite osana muuta politiikkadokumenttia) olemassaoloa ja laatua terveellisiin ja kestäviin kaupunkeihin pureutuvaa tieteellistä näyttöä ja periaatteita hyödyntäen.</t>
  </si>
  <si>
    <t>1000 Cities Challenge -verkosto laajentaa kaupunkien terveellisyyden ja kestävyyden arviointimenetelmiä, jotka esitettiin The Lancet-tiedejulkaisun kaupunkisuunnitteluun, liikenteeseen ja terveyteen keskittyneessä Global Health -sarjassa vuonna 2022. Poliittisten ohjauskeinojen ja alueellisten indikaattoreiden avulla analysoitiin ja raportoitiin 25 erilaista kaupunkia 19:ssä maassa ja kuudella mantereella. Nämä kaupungit tarjoavat hyödyllisen vertailukohdan myös muille kaupungeille, vaikka ne eivät olekaan edustava otos kaikista maailman kaupungeista. 
Lisätietoja vuoden 2022 The Lancet-tiedejulkaisun Global Health -sarjassa (https://www.thelancet.com/series/urban-design-2022).</t>
  </si>
  <si>
    <t>Helposti saavutettava säännöllinen joukkoliikenne on terveellisten ja kestävien liikennejärjestelmien keskeinen tekijä. Joukkoliikenne lähellä asuinalueita ja työpaikkoja lisää joukkoliikenteen kulkutapaosuutta, mikä kannustaa samalla liikkumiseen liittyvää kävelyä. Toimiva joukkoliikenne edistää työpaikkojen ja palvelujen saavutettavuutta, tuottaa terveyshyötyjä, kehittää taloutta, lisää sosiaalista yhdenvertaisuutta ja vähentää ilmansaasteita sekä hiilidioksidipäästöjä. Palvelujen tiheys kannustaa myös joukkoliikenteen käyttöön pelkkien asemien tai pysäkkien läheisyyden lisäksi.</t>
  </si>
  <si>
    <t>Tämä on esimerkkiraportti. Kopioi ja muokkaa asetustiedostoa (.yml-tiedosto, työkalun configuration/regions kansiossa) määrittääksesi oman tutkimusalueesi asetukset analyyseihin ja raportointiin. Raportti politiikka- ja paikkatietoindikaattoreista luodaan asetusten määrittämisen ja analyysien tekemisen jälkeen ohjeiden mukaisesti</t>
  </si>
  <si>
    <t>Lisää tekijöiden nimiä muokkaamalla raportointiasetuksia</t>
  </si>
  <si>
    <t>Linda Karjalainen, Vuokko Heikinheimo</t>
  </si>
  <si>
    <t>I risultati preliminari non sono destinati alla divulgazione pubblica finché i risultati e le loro interpretazioni non saranno convalidati ed approvati.</t>
  </si>
  <si>
    <t>Informazioni di contesto per {city_name}</t>
  </si>
  <si>
    <t>Unità amministrative</t>
  </si>
  <si>
    <t>Contesto relativo al disastro ambientale</t>
  </si>
  <si>
    <t>Ulteriori informazioni contestuali</t>
  </si>
  <si>
    <t>Per {city_name} sono state analizzate le seguenti granularità per le unità amministrative: {policy_checklist_levels}.</t>
  </si>
  <si>
    <t xml:space="preserve"> Modifica la sezione "Dati demografici ed equità nella salute" nel file di configurazione della regione evidenziando le caratteristiche demografiche, socio-economiche, le principali sfide sanitarie e le disuguaglianze presenti in quest'area urbana.</t>
  </si>
  <si>
    <t>Dettaglia eventuali considerazioni aggiuntive relative alle disuguaglianze nella salute pubblica e alla geografia di questa città, o considerazioni sui dati che potrebbero influenzare l'interpretazione dei risultati.</t>
  </si>
  <si>
    <t>Comunale</t>
  </si>
  <si>
    <t>Ondate di caldo</t>
  </si>
  <si>
    <t>Il {percent} della popolazione di {city_name} vive in quartieri con un grado di camminabilità inferiore alla media di 25 città su scala internazionale (Riquadro 1)</t>
  </si>
  <si>
    <t>Camminabilità ed accessibilità</t>
  </si>
  <si>
    <t>Punteggio relativo alla qualità di una determinata politica</t>
  </si>
  <si>
    <t>Valutazione della qualità di un provvedimento a supporto di politiche misurabili basate su evidenze osservate in città sane</t>
  </si>
  <si>
    <t>I quartieri facilmente fruibili a piedi offrono opportunità per stili di vita attivi, sani e sostenibili avendo una densità di popolazione sufficiente ma non eccessiva da supportare una fornitura di servizi locali adeguata, compresi i servizi di trasporto pubblico. Tali quartieri sono caratterizzati anche  da un uso misto del territorio e da strade ben collegate, per garantire prossimità e un facile accesso alle destinazioni. Inoltre, la presenza di infrastrutture pedonali di alta qualità e la riduzione del traffico attraverso una gestione accurata della domanda d’uso dell’auto possono incoraggiare gli spostamenti a piedi.</t>
  </si>
  <si>
    <t>Riquadro 1: Studio del Lancet Global Health Series condotto su 25 città su scala internazionale</t>
  </si>
  <si>
    <t>Requisiti di valutazione dell'impatto sanitario della politica urbanistica/dei trasporti</t>
  </si>
  <si>
    <t>La politica urbanistica e dei trasporti mirano esplicitamente a creare un processo di pianificazione urbanistica integrata</t>
  </si>
  <si>
    <t>Politiche su camminabilità e accessibilità</t>
  </si>
  <si>
    <t>Limitazioni all’altezza degli edifici residenziali</t>
  </si>
  <si>
    <t>Un facile accesso ai trasporti pubblici ad alta frequenza è un fattore determinante per sistemi di trasporto sani e sostenibili. La presenza del trasporto pubblico in prossimità delle abitazioni private e dei posti di lavoro aumenta la percentuale di adozione dei trasporti pubblici, incoraggiando così la mobilità a piedi; offrendo accesso a posti di lavoro e servizi regionali; migliorando la salute, lo sviluppo economico e l’inclusione sociale; e riducendo l’inquinamento e le emissioni di carbonio. Anche la frequenza dei servizi incentiva l'utilizzo dei mezzi pubblici, oltre alla vicinanza di stazioni o fermate.</t>
  </si>
  <si>
    <t>Rapporto sulla 1000 Cities Challenge</t>
  </si>
  <si>
    <t>Fermata   dei mezzi pubblici</t>
  </si>
  <si>
    <t>Questo rapporto presenta il rendimento di {city_name} rispetto ad una selezione di indicatori spaziali e sulle politiche pubbliche per città sane e sostenibili. Nell’ambito della 1000 Cities Challenge, abbiamo esaminato la distribuzione spaziale di un insieme di caratteristiche del design urbano e dei trasporti insieme alla presenza e alla qualità delle politiche di pianificazione urbanistica che promuovono la salute e la sostenibilità. I risultati potrebbero informare i cambiamenti necessari alle politiche cittadine locali. Le mappe mostrano la distribuzione spaziale di un insieme di caratteristiche del design urbano e dei trasporti in {city_name} e identificano le aree che potrebbero trarre il massimo beneficio dagli interventi volti a creare ambienti salutari e sostenibili.</t>
  </si>
  <si>
    <t>Questo rapporto illustra le prestazioni di {city_name} rispetto a una selezione di indicatori per città sane e sostenibili. Nell’ambito della 1000 Cities Challenge, abbiamo esaminato la presenza e la qualità delle politiche di pianificazione urbanistica che promuovono la salute e la sostenibilità. I risultati potrebbero informare i cambiamenti necessari alle politiche cittadine locali.</t>
  </si>
  <si>
    <t>Questo rapporto delinea le prestazioni di {city_name} rispetto a una selezione di indicatori spaziali e sulle politiche pubbliche per città sane e sostenibili. Nell’ambito della 1000 Cities Challenge, abbiamo esaminato la distribuzione spaziale di un insieme di caratteristiche del design urbano e dei trasporti che promuovono la salute e la sostenibilità. Le mappe mostrano la distribuzione spaziale di un insieme di caratteristiche del design urbano e dei trasporti in {city_name} e identificano le aree che potrebbero trarre il massimo beneficio dagli interventi volti a creare ambienti salutari e sostenibili.</t>
  </si>
  <si>
    <t>Le politiche pubbliche sono essenziali per sostenere la progettazione e la creazione di città e quartieri salutari e sostenibili. La lista di controllo delle politiche della 1000 Cities Challenge è stata utilizzata per valutare la presenza e la qualità delle politiche in linea con le evidenze e i principi alla base delle città sane e sostenibili.</t>
  </si>
  <si>
    <t>La 1000 Cities Challenge estende i metodi per valutare la salute e la sostenibilità delle città delineati nella 2022 Lancet Global Health Series sulla progettazione urbanistica, i trasporti e la salute. Gli indicatori spaziali e sulle politiche pubbliche sono stati calcolati, analizzati e riportati in più lingue per 25 città diverse in 19 paesi e 6 continenti. Queste città forniscono un utile riferimento per confronti, ma non sono un campione rappresentativo di tutte le città a livello internazionale. Per maggiori dettagli, consultare la serie The Lancet Global Health Series 2022 sulla progettazione urbanistica, trasporti e salute (https://www.thelancet.com/series/urban-design-2022).</t>
  </si>
  <si>
    <t>결과와 해석이 검토 및 승인될 때까지 예비 조사 결과는 공개되지 않습니다.</t>
  </si>
  <si>
    <t>정책 체크리스트 데이터를 불러올 수 없으므로 건너뛰었습니다. https://healthysustainablecities.github.io/software/#Policy-checklist를 참조하세요.</t>
  </si>
  <si>
    <t>초안</t>
  </si>
  <si>
    <t>건강하고 지속 가능한 도시 지표 국제 협력</t>
  </si>
  <si>
    <t>{city_name} 지역 개요</t>
  </si>
  <si>
    <t>정부의 각급(수준)</t>
  </si>
  <si>
    <t>기타 지역 배경</t>
  </si>
  <si>
    <t xml:space="preserve">연구 지역의 구성 파일을 편집하여 연구 지역에 대한 배경 정보를 제공합니다. 위치, 역사, 지형과 관련된 내용을 간략하게 요약합니다. </t>
  </si>
  <si>
    <t>지역 구성 파일의 '인구통계 및 건강 형평성' 부분을 편집하여 이 도시 지역의 사회 경제적 인구 특성과 주요 건강 문제 및 불평등을 강조합니다.</t>
  </si>
  <si>
    <t>이 도시에서의 도시 건강 불평등 및 지리와 관련된 기타 고려 사항 또는 연구 결과 해석에 영향을 미칠 수 있는 데이터 관련 고려 사항을 자세히 설명합니다.</t>
  </si>
  <si>
    <t>지방(지자체)</t>
  </si>
  <si>
    <t>대도시</t>
  </si>
  <si>
    <t>주</t>
  </si>
  <si>
    <t>국가</t>
  </si>
  <si>
    <t>산불</t>
  </si>
  <si>
    <t>폭염</t>
  </si>
  <si>
    <t>혹한</t>
  </si>
  <si>
    <t>{city_name} 인구의 공간 지표를 계산하기 위해 본 보고서에서 사용된 연구 지역은 아래 지도에서 평행선 음영으로 표시되었습니다.</t>
  </si>
  <si>
    <t>미터</t>
  </si>
  <si>
    <t>식료품점</t>
  </si>
  <si>
    <t>모든 공공 야외 공간</t>
  </si>
  <si>
    <t>대규모 공공 야외 공간</t>
  </si>
  <si>
    <t>정기 운행하는 대중교통</t>
  </si>
  <si>
    <t>정기 운행하는 대중교통 (평가되지 않음)</t>
  </si>
  <si>
    <t>전 세계 25개 도시 대비 연구 지역의 보행친화성</t>
  </si>
  <si>
    <t>낮음</t>
  </si>
  <si>
    <t>높음</t>
  </si>
  <si>
    <t>{city_name} 인구의 {percent}가 대중교통 시설로부터 500m 이내에 거주합니다.</t>
  </si>
  <si>
    <t>{city_name} 인구의 {percent}가 평일 평균 20분 혹은 더 잦은 빈도의 대중교통으로부터 500m 이내에 거주합니다.</t>
  </si>
  <si>
    <t>{city_name} 인구의 {percent}는 1.5헥타르 이상 크기의 공공 야외 공간으로부터 500m 이내에 거주합니다.</t>
  </si>
  <si>
    <t>{city_name} 인구의 {percent}가 이동을 위해 걸을 확률이 80%인 인구 밀도 기준을 충족하는 지역에 거주합니다 ({per_unit} {n}명).</t>
  </si>
  <si>
    <t>{city_name} 인구의 {percent}가 이동을 위해 걸을 확률이 80%인 도로 교차로 밀도 기준을 충족하는 지역에 거주합니다 ({per_unit} {n}개 교차로)</t>
  </si>
  <si>
    <t>확인된 정책들</t>
  </si>
  <si>
    <t>지역 인구 밀도(km²당)</t>
  </si>
  <si>
    <t>지역 교차로 밀도(km²당)</t>
  </si>
  <si>
    <t>전 세계 25개 도시의 중앙값과 사분위수 범위(박스 1)</t>
  </si>
  <si>
    <t>이 보고서에 수록된 공간 분포 지도는 {config[population][name]}에 따른 인구 추정치가 있는 지역에 대한 결과를 보여줍니다.</t>
  </si>
  <si>
    <t xml:space="preserve">이 도시의 활기차고 걷기 좋은 거리 또는 공공 장소를 보여주는 고해상도 '대표 이미지' 사진을 제공해 주세요. 이상적으로 21:10 비율(예: 2100픽셀 x 1000픽셀)의 jpg 형식으로 부탁드립니다. </t>
  </si>
  <si>
    <t xml:space="preserve">이 도시의 활기차고 걷기 좋은 거리 또는 공공 장소를 보여주는 고해상도 '대표 이미지' 사진을 제공해 주세요. 이상적으로 1:1 비율(예: 1000픽셀 x 1000픽셀)의 jpg 형식으로 부탁드립니다. </t>
  </si>
  <si>
    <t>이 보고서는 {city_name}이 건강하고 지속 가능한 도시를 위한 공간 및 정책 지표에서 어떤 성과를 내고 있는지 설명합니다. 1000개 도시 챌린지의 일환으로 도시 디자인 및 교통 기능의 공간적 분포와 함께 건강 및 지속 가능성을 촉진하는 도시 계획 정책의 도입 여부와 그 수준을 조사했습니다. 이 조사 결과는 지역 도시 정책에 필요한 변화를 시사할 수 있습니다. 지도는 {city_name} 전역의 도시 디자인과 교통 기능의 공간적 분포를 보여주며, 건강하고 지속 가능한 환경을 조성하기 위해 개입이 가장 필요한 지역을 식별합니다.</t>
  </si>
  <si>
    <t>이 보고서는 건강하고 지속 가능한 도시에 대한 다양한 지표에서 {city_name}의 결과를 간략하게 설명합니다. 1000개 도시 챌린지의 일환으로 우리는 건강과 지속가능성을 촉진하는 도시 계획 정책의 도입 여부와 그 수준을 조사했습니다. 이 조사 결과는 지역 도시 정책에 필요한 변화를 시사할 수 있습니다.</t>
  </si>
  <si>
    <t>이 보고서는 건강하고 지속 가능한 도시의 다양한 공간 및 정책 지표에서 {city_name}의 결과를 간략하게 설명합니다. 1000개 도시 챌린지의 일환으로 우리는 건강과 지속 가능성을 촉진하는 도시 디자인과 교통 기능의 공간적 분포를 조사했습니다. 지도는 {city_name} 전체의 도시 디자인 및 교통 기능의 공간적 분포를 보여주고 건강하고 지속 가능한 환경을 조성하기 위해 개입이 가장 필요한 지역을 식별합니다.</t>
  </si>
  <si>
    <t>500미터(m) 이내에 편의시설(어메니티)을 이용할 수 있는 인구 비율</t>
  </si>
  <si>
    <t>보행친화성 및 목적지 접근성</t>
  </si>
  <si>
    <t xml:space="preserve">공공 정책은 건강하고 지속가능한 도시와 지역 사회의 설계와 창조를 지원하는 데 필수적입니다. 1000개 도시 챌린지 정책 체크리스트를 사용하여 건강하고 지속가능한 도시를 위한 근거와 원칙에 부합하는 정책의 존재와 품질을 평가합니다. </t>
  </si>
  <si>
    <t>정책 유무 점수</t>
  </si>
  <si>
    <t>건강과 지속가능성을 지원하는 도시 및 교통 정책의 유무</t>
  </si>
  <si>
    <t>정책 수준 점수</t>
  </si>
  <si>
    <t>건강한 도시에 대한 근거에 맞춰 측정 가능한 정책에 대한 정책 수준 점수</t>
  </si>
  <si>
    <t>도시 계획 요구사항</t>
  </si>
  <si>
    <t>보행친화적인 지역은 적정한 인구 밀도를 통해 대중교통을 포함한 지역 편의시설을 충분히 제공함으로써 활동적이고 건강하며 지속 가능한 생활 방식을 가능하게 합니다. 이러한 지역은 복합 토지 이용과 잘 연결된 도로망을 갖추어 목적지에 가깝고 편리한 접근을 할 수 있게 합니다. 또한 우수한 보행자 기반 시설과 자동차 이용 관리를 통한 교통량 감소도 도보 이용을 장려할 수 있습니다.</t>
  </si>
  <si>
    <t>보행친화성 불평등</t>
  </si>
  <si>
    <t>박스 1: 전 세계 25개 도시에 대한 Lancet Global Health Series 연구</t>
  </si>
  <si>
    <t>1000개 도시 챌린지는 2022 Lancet Global Health Series에 제시된 도시 설계, 교통, 건강에 관련된 방법을 확장하여 도시의 건강과 지속 가능성을 평가합니다. 6대륙 19개 국가에 걸쳐 다양한 25개의 도시에서 정책 및 공간 지표가 계산되고 분석되었으며, 여러 언어로 보고됩니다. 이 도시들은 비교에 유용한 참고 자료를 제공하지만, 전 세계 모든 도시를 대표하는 표본은 아닙니다. 
자세한 내용은 도시 디자인, 교통 및 건강에 관한 2022 Lancet Global Health Series (https://www.thelancet.com/series/urban-design-2022)를 참조하십시오.</t>
  </si>
  <si>
    <t>보행친화적 도시설계 기준</t>
  </si>
  <si>
    <t>2022 Lancet Global Health Series에 따르면, 교통수단으로 걷기를 이용할 확률이 최소 80%에 이르기 위해서는 평균적으로 도시 인구 밀도가 최소 5700명/km², 교차로 밀도는 100개/km²가 필요합니다. 이는 대략적인 수치이며 환경에 따라서 달라질 수 있습니다. 사전 근거에 따르면, 거리 교차로 밀도가 250개/km²를 초과하고 인구 밀도가 매우 높은 지역(15,000명/km² 이상)은 신체 활동에 대한 긍정적 효과가 감소할 수 있습니다. 이는 향후 연구에서 중요한 주제가 될 것 입니다.</t>
  </si>
  <si>
    <t>교통수단으로 보행 선택 가능성</t>
  </si>
  <si>
    <t>목표 기준</t>
  </si>
  <si>
    <t>건강한 도시 기준에 부합함</t>
  </si>
  <si>
    <t>근거 기반 기준</t>
  </si>
  <si>
    <t>키: 예 ✔ 아니요 ✘ 혼합 ✔/✘ 해당 없음 -</t>
  </si>
  <si>
    <t>건강과 지속가능성을 위한 통합 도시 계획 정책</t>
  </si>
  <si>
    <t>건강하고 지속 가능한 도시를 만들기 위해 토지 이용, 교통, 주택, 공원, 경제 개발 및 기반 시설을 포함하여 여러 분야가 참여합니다. 부서 간 정책 조정을 보장하기 위해서는 통합적인 계획이 필요합니다. 건강 관련 요소는 교통 및 도시 정책에 포함되어야 하며, 활동적인 교통 수단과 대중교통에 대한 투자가 우선시되어야 합니다.</t>
  </si>
  <si>
    <t>건강에 초점을 맞춘 도시 정책</t>
  </si>
  <si>
    <t>도시/교통 정책의 건강 영향 평가 요구사항</t>
  </si>
  <si>
    <t>도시/교통 정책은 명시적으로 통합적인 도시 계획을  목표로 합니다.</t>
  </si>
  <si>
    <t>다양한 교통수단에 대한 정부 지출에 관한 공개 정보</t>
  </si>
  <si>
    <t>보행친화성 및 목적지 접근성 정책</t>
  </si>
  <si>
    <t>도로 연결성 요건</t>
  </si>
  <si>
    <t>차량 이용을 줄이기 위한 주차 제한</t>
  </si>
  <si>
    <t>교통 안전 요건</t>
  </si>
  <si>
    <t>보행자 기반 시설 제공</t>
  </si>
  <si>
    <t>자전거 기반 시설 제공</t>
  </si>
  <si>
    <t>걷기 참여 목표</t>
  </si>
  <si>
    <t>자전거 타기 참여 목표</t>
  </si>
  <si>
    <t>주택 밀도 요건</t>
  </si>
  <si>
    <t>임야 주택 개발 제한</t>
  </si>
  <si>
    <t>근린생활시설의 혼합</t>
  </si>
  <si>
    <t>근린생활시설까지 거리 요건</t>
  </si>
  <si>
    <t>고용 분배 요건</t>
  </si>
  <si>
    <t>도시 대기질 및 자연 기반 해결책</t>
  </si>
  <si>
    <t>도시 대기질 및 자연 기반 해결책 정책</t>
  </si>
  <si>
    <t>대기 오염 노출을 줄이기 위한 토지이용 정책</t>
  </si>
  <si>
    <t>도시 생물 다양성 보호 및 증진</t>
  </si>
  <si>
    <t>기후 재해 위험 감소</t>
  </si>
  <si>
    <t>기후 변화에 직면함에 따라, 건축 환경은 폭염, 홍수, 산불, 극심한 폭풍 등과 같이 더 빈번해지고 심각해지는 극단적인 기상 현상으로 인한 건강 피해를 감소하도록 설계되어야 합니다.</t>
  </si>
  <si>
    <t>대중교통 정책</t>
  </si>
  <si>
    <t>직장 및 서비스에 대한 대중교통 접근성 요건</t>
  </si>
  <si>
    <t>대중교통 접근성을 위한 최소 요구사항</t>
  </si>
  <si>
    <t>대중교통 이용 목표</t>
  </si>
  <si>
    <t>공공 야외 공간 정책</t>
  </si>
  <si>
    <t>공공 야외 공간 접근을 위한 최소 요구사항</t>
  </si>
  <si>
    <t>대중교통 접근성</t>
  </si>
  <si>
    <t>공공 야외 공간 접근성</t>
  </si>
  <si>
    <t>자주 운행하는 대중교통에 쉽게 접근할 수 있는 것은 건강하고 지속 가능한 교통 시스템을 결정하는 핵심 요소입니다. 주거지와 직장 근처의 대중교통은 대중교통 이용 비율을 증가시켜 이동할 때 걷기를 장려합니다. 이는 지역 일자리와 서비스에 대한 접근성을 증진시키고, 건강 및 경제 발전과 사회적 포용성 향상하며, 환경 오염과 탄소 배출을 줄입니다. 역이나 정류장과의 거리 외에 운행 빈도 또한 대중교통 이용을 장려합니다.</t>
  </si>
  <si>
    <t>우수한 공공 야외 공간에 대한 지역 접근성은 여가 활동과 정신 건강을 증진시킵니다. 가까운 공공 야외 공간은 활기차고 매력적인 환경을 조성하며, 도시를 시원하게하고 생물 다양성을 보호합니다. 도시 밀도가 증가하고 개인 야외 공간이 감소함에 따라 더 많은 공공 야외 공간을 제공하는 것이 인구 건강에 중요합니다. 주거지에서 400m 이내에 공공 야외 공간이 있으면 걷기를 장려할 수 있으며, 큰 공원에 대한 접근성도 중요할 수 있습니다.</t>
  </si>
  <si>
    <t>토지 이용 및 교통 정책은 대기 오염을 제한하는데 핵심적인 역할을 하며 건강과 지속 가능성에 다양한 이점을 제공합니다. 도시 녹화와 생물 다양성 보호와 같은 자연 기반 해결책은 자연과의 접촉을 증가시켜 정신 건강에도 도움이 됩니다. 녹지 공간과 식물은 도시를 시원하게 하고 폭염에 대한 회복력을 강화하는데 기여합니다.</t>
  </si>
  <si>
    <t>예시 보고서임. 구성/지역 폴더에 있는 예시 .yml 파일을 복사하고 편집하여 분석 및 보고를 위한 자체 연구 지역을 정의하세요. 구성과 분석 후, 정책 및/또는 공간 지표 보고서는 다음 지침에 따라 발행될 수 있습니다.</t>
  </si>
  <si>
    <t>데이터 및 방법에 대한 자세한 내용은 아래에서 확인할 수 있습니다.</t>
  </si>
  <si>
    <t>도시 특징</t>
  </si>
  <si>
    <t>출처</t>
  </si>
  <si>
    <t>대상 도시에 대한 결과를 검토한 후, 지역 구성 파일 내 각 언어에 대한 "요약" 텍스트를 수정하여 상황에 맞는 요약을 제공하십시오.</t>
  </si>
  <si>
    <t>이 저작물은 Creative Commons CC BY-NC Attribution-NonCommercial 4.0 International License에 따라 저작권이 부여됩니다.</t>
  </si>
  <si>
    <t>작성자: {author_names}</t>
  </si>
  <si>
    <t>문서 편집기로 연구 지역 구성 파일의 보고 설정을 수정하여 작성자 이름을 추가하세요.</t>
  </si>
  <si>
    <t>정책 검토</t>
  </si>
  <si>
    <t>김지윤, 하재현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</si>
</sst>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style="hair">
        <color auto="1"/>
      </top>
      <bottom style="hair">
        <color auto="1"/>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0">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0" fillId="0" borderId="10" xfId="0" quotePrefix="1" applyBorder="1" applyAlignment="1">
      <alignment vertical="top" wrapText="1"/>
    </xf>
    <xf numFmtId="0" fontId="21"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2"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xf numFmtId="0" fontId="0" fillId="0" borderId="0" xfId="0" applyAlignment="1">
      <alignment wrapText="1"/>
    </xf>
    <xf numFmtId="0" fontId="0" fillId="0" borderId="14" xfId="0" applyBorder="1" applyAlignment="1">
      <alignment vertical="top"/>
    </xf>
    <xf numFmtId="0" fontId="0" fillId="0" borderId="14" xfId="0" applyBorder="1"/>
    <xf numFmtId="0" fontId="16" fillId="0" borderId="16" xfId="0" applyFont="1" applyBorder="1" applyAlignment="1">
      <alignment vertical="top" wrapText="1"/>
    </xf>
    <xf numFmtId="0" fontId="0" fillId="0" borderId="16" xfId="0" applyBorder="1" applyAlignment="1">
      <alignment vertical="top"/>
    </xf>
    <xf numFmtId="0" fontId="0" fillId="0" borderId="16" xfId="0" applyBorder="1"/>
    <xf numFmtId="0" fontId="0" fillId="0" borderId="16" xfId="0" applyBorder="1" applyAlignment="1">
      <alignment wrapText="1"/>
    </xf>
    <xf numFmtId="0" fontId="16" fillId="0" borderId="17" xfId="0" applyFont="1" applyBorder="1" applyAlignment="1">
      <alignment vertical="top" wrapText="1"/>
    </xf>
    <xf numFmtId="0" fontId="16" fillId="0" borderId="17" xfId="0" applyFont="1" applyBorder="1" applyAlignment="1">
      <alignment horizontal="center" vertical="center" wrapText="1"/>
    </xf>
    <xf numFmtId="0" fontId="16" fillId="0" borderId="17" xfId="0" applyFont="1" applyBorder="1" applyAlignment="1">
      <alignment horizontal="center" vertical="top" wrapText="1"/>
    </xf>
    <xf numFmtId="0" fontId="0" fillId="0" borderId="14" xfId="0" applyBorder="1" applyAlignment="1">
      <alignment horizontal="center" vertical="top"/>
    </xf>
    <xf numFmtId="0" fontId="0" fillId="0" borderId="16" xfId="0" applyBorder="1" applyAlignment="1">
      <alignment horizontal="center" vertical="top"/>
    </xf>
    <xf numFmtId="0" fontId="0" fillId="0" borderId="16" xfId="0" applyBorder="1" applyAlignment="1">
      <alignment horizontal="center"/>
    </xf>
    <xf numFmtId="0" fontId="0" fillId="0" borderId="0" xfId="0" applyAlignment="1">
      <alignment horizontal="center"/>
    </xf>
    <xf numFmtId="0" fontId="16" fillId="0" borderId="18" xfId="0" applyFont="1" applyBorder="1" applyAlignment="1">
      <alignment horizontal="center" vertical="center" wrapText="1"/>
    </xf>
    <xf numFmtId="0" fontId="0" fillId="0" borderId="0" xfId="0" quotePrefix="1" applyAlignment="1">
      <alignment vertical="top" wrapText="1"/>
    </xf>
    <xf numFmtId="164" fontId="0" fillId="0" borderId="10" xfId="0" applyNumberFormat="1" applyBorder="1" applyAlignment="1">
      <alignment vertical="top" wrapText="1"/>
    </xf>
    <xf numFmtId="0" fontId="0" fillId="0" borderId="0" xfId="0" applyAlignment="1">
      <alignment horizontal="right" vertical="top" wrapText="1"/>
    </xf>
    <xf numFmtId="164" fontId="0" fillId="0" borderId="10" xfId="0" applyNumberFormat="1" applyBorder="1" applyAlignment="1">
      <alignment horizontal="right" vertical="top" wrapText="1"/>
    </xf>
    <xf numFmtId="0" fontId="0" fillId="0" borderId="16" xfId="0" applyBorder="1" applyAlignment="1">
      <alignment vertical="top" wrapText="1"/>
    </xf>
    <xf numFmtId="0" fontId="0" fillId="0" borderId="0" xfId="0" applyAlignment="1">
      <alignment horizontal="left" vertical="top" wrapText="1"/>
    </xf>
    <xf numFmtId="0" fontId="16" fillId="0" borderId="15" xfId="0" applyFont="1" applyBorder="1" applyAlignment="1">
      <alignment horizontal="center" vertical="top" wrapText="1"/>
    </xf>
    <xf numFmtId="0" fontId="16" fillId="0" borderId="18" xfId="0" applyFont="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29"/>
  <sheetViews>
    <sheetView zoomScale="115" zoomScaleNormal="115" workbookViewId="0">
      <pane xSplit="1" ySplit="1" topLeftCell="B2" activePane="bottomRight" state="frozen"/>
      <selection pane="topRight" activeCell="B1" sqref="B1"/>
      <selection pane="bottomLeft" activeCell="A2" sqref="A2"/>
      <selection pane="bottomRight" activeCell="A2" sqref="A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ref="G6" si="2">E6+3</f>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3</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925</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3">E21+5</f>
        <v>25</v>
      </c>
      <c r="H21" t="s">
        <v>102</v>
      </c>
      <c r="I21">
        <v>12</v>
      </c>
      <c r="J21">
        <v>0</v>
      </c>
      <c r="K21">
        <v>0</v>
      </c>
      <c r="L21">
        <v>0</v>
      </c>
      <c r="M21" t="s">
        <v>929</v>
      </c>
      <c r="N21" t="s">
        <v>974</v>
      </c>
      <c r="O21" t="s">
        <v>25</v>
      </c>
      <c r="Q21">
        <v>3</v>
      </c>
      <c r="R21" t="b">
        <v>1</v>
      </c>
      <c r="S21" t="s">
        <v>119</v>
      </c>
      <c r="T21">
        <v>0</v>
      </c>
    </row>
    <row r="22" spans="1:20" x14ac:dyDescent="0.25">
      <c r="A22" t="s">
        <v>930</v>
      </c>
      <c r="B22">
        <v>2</v>
      </c>
      <c r="C22" t="s">
        <v>19</v>
      </c>
      <c r="D22">
        <f>$D$21</f>
        <v>10</v>
      </c>
      <c r="E22">
        <v>135</v>
      </c>
      <c r="F22">
        <f>$F$21</f>
        <v>196</v>
      </c>
      <c r="G22">
        <f t="shared" si="3"/>
        <v>140</v>
      </c>
      <c r="H22" t="s">
        <v>102</v>
      </c>
      <c r="I22">
        <v>12</v>
      </c>
      <c r="J22">
        <v>0</v>
      </c>
      <c r="K22">
        <v>0</v>
      </c>
      <c r="L22">
        <v>0</v>
      </c>
      <c r="M22" t="s">
        <v>929</v>
      </c>
      <c r="N22" t="s">
        <v>974</v>
      </c>
      <c r="O22" t="s">
        <v>25</v>
      </c>
      <c r="P22" s="1" t="s">
        <v>931</v>
      </c>
      <c r="Q22">
        <v>2</v>
      </c>
      <c r="R22" t="b">
        <v>1</v>
      </c>
      <c r="T22">
        <v>0</v>
      </c>
    </row>
    <row r="23" spans="1:20" x14ac:dyDescent="0.25">
      <c r="A23" t="s">
        <v>883</v>
      </c>
      <c r="B23">
        <v>2</v>
      </c>
      <c r="C23" t="s">
        <v>19</v>
      </c>
      <c r="D23">
        <f t="shared" ref="D23:D26" si="4">$D$21</f>
        <v>10</v>
      </c>
      <c r="E23">
        <f>G22+6</f>
        <v>146</v>
      </c>
      <c r="F23">
        <f t="shared" ref="F23:F26" si="5">$F$21</f>
        <v>196</v>
      </c>
      <c r="G23">
        <f t="shared" si="3"/>
        <v>151</v>
      </c>
      <c r="H23" t="s">
        <v>102</v>
      </c>
      <c r="I23">
        <v>12</v>
      </c>
      <c r="J23">
        <v>0</v>
      </c>
      <c r="K23">
        <v>0</v>
      </c>
      <c r="L23">
        <v>0</v>
      </c>
      <c r="M23" t="s">
        <v>929</v>
      </c>
      <c r="N23" t="s">
        <v>974</v>
      </c>
      <c r="O23" t="s">
        <v>25</v>
      </c>
      <c r="P23" s="1"/>
      <c r="Q23">
        <v>2</v>
      </c>
      <c r="R23" t="b">
        <v>1</v>
      </c>
      <c r="T23">
        <v>0</v>
      </c>
    </row>
    <row r="24" spans="1:20" x14ac:dyDescent="0.25">
      <c r="A24" t="s">
        <v>884</v>
      </c>
      <c r="B24">
        <v>2</v>
      </c>
      <c r="C24" t="s">
        <v>19</v>
      </c>
      <c r="D24">
        <f t="shared" si="4"/>
        <v>10</v>
      </c>
      <c r="E24">
        <f>G23+10</f>
        <v>161</v>
      </c>
      <c r="F24">
        <f t="shared" si="5"/>
        <v>196</v>
      </c>
      <c r="G24">
        <f t="shared" si="3"/>
        <v>166</v>
      </c>
      <c r="H24" t="s">
        <v>102</v>
      </c>
      <c r="I24">
        <v>12</v>
      </c>
      <c r="J24">
        <v>0</v>
      </c>
      <c r="K24">
        <v>0</v>
      </c>
      <c r="L24">
        <v>0</v>
      </c>
      <c r="N24" t="s">
        <v>974</v>
      </c>
      <c r="O24" t="s">
        <v>25</v>
      </c>
      <c r="P24" s="1"/>
      <c r="Q24">
        <v>2</v>
      </c>
      <c r="R24" t="b">
        <v>1</v>
      </c>
      <c r="T24">
        <v>0</v>
      </c>
    </row>
    <row r="25" spans="1:20" x14ac:dyDescent="0.25">
      <c r="A25" t="s">
        <v>387</v>
      </c>
      <c r="B25">
        <v>2</v>
      </c>
      <c r="C25" t="s">
        <v>19</v>
      </c>
      <c r="D25">
        <f t="shared" si="4"/>
        <v>10</v>
      </c>
      <c r="E25">
        <f>G24+10</f>
        <v>176</v>
      </c>
      <c r="F25">
        <f t="shared" si="5"/>
        <v>196</v>
      </c>
      <c r="G25">
        <f t="shared" si="3"/>
        <v>181</v>
      </c>
      <c r="H25" t="s">
        <v>102</v>
      </c>
      <c r="I25">
        <v>12</v>
      </c>
      <c r="J25">
        <v>0</v>
      </c>
      <c r="K25">
        <v>0</v>
      </c>
      <c r="L25">
        <v>0</v>
      </c>
      <c r="M25" t="s">
        <v>929</v>
      </c>
      <c r="N25" t="s">
        <v>974</v>
      </c>
      <c r="O25" t="s">
        <v>25</v>
      </c>
      <c r="P25" s="1"/>
      <c r="Q25">
        <v>2</v>
      </c>
      <c r="R25" t="b">
        <v>1</v>
      </c>
      <c r="T25">
        <v>0</v>
      </c>
    </row>
    <row r="26" spans="1:20" x14ac:dyDescent="0.25">
      <c r="A26" t="s">
        <v>622</v>
      </c>
      <c r="B26">
        <v>2</v>
      </c>
      <c r="C26" t="s">
        <v>19</v>
      </c>
      <c r="D26">
        <f t="shared" si="4"/>
        <v>10</v>
      </c>
      <c r="E26">
        <f>G25+20</f>
        <v>201</v>
      </c>
      <c r="F26">
        <f t="shared" si="5"/>
        <v>196</v>
      </c>
      <c r="G26">
        <f t="shared" si="3"/>
        <v>206</v>
      </c>
      <c r="H26" t="s">
        <v>102</v>
      </c>
      <c r="I26">
        <v>12</v>
      </c>
      <c r="J26">
        <v>0</v>
      </c>
      <c r="K26">
        <v>0</v>
      </c>
      <c r="L26">
        <v>0</v>
      </c>
      <c r="M26" t="s">
        <v>929</v>
      </c>
      <c r="N26" t="s">
        <v>974</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974</v>
      </c>
      <c r="O27" t="s">
        <v>25</v>
      </c>
      <c r="Q27">
        <v>0</v>
      </c>
      <c r="R27" t="b">
        <v>0</v>
      </c>
      <c r="S27" t="s">
        <v>119</v>
      </c>
      <c r="T27">
        <v>0</v>
      </c>
    </row>
    <row r="28" spans="1:20" x14ac:dyDescent="0.25">
      <c r="A28" t="s">
        <v>182</v>
      </c>
      <c r="B28">
        <v>3</v>
      </c>
      <c r="C28" t="s">
        <v>19</v>
      </c>
      <c r="D28">
        <v>14</v>
      </c>
      <c r="E28">
        <v>20</v>
      </c>
      <c r="F28">
        <f t="shared" ref="F28" si="6">$F$2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f>$D$29-1</f>
        <v>13</v>
      </c>
      <c r="E36">
        <v>98</v>
      </c>
      <c r="F36">
        <v>210</v>
      </c>
      <c r="G36">
        <f>E47-5</f>
        <v>50</v>
      </c>
      <c r="I36">
        <v>0</v>
      </c>
      <c r="J36">
        <v>1</v>
      </c>
      <c r="K36">
        <v>0</v>
      </c>
      <c r="L36">
        <v>0</v>
      </c>
      <c r="N36" t="s">
        <v>21</v>
      </c>
      <c r="O36" t="s">
        <v>25</v>
      </c>
      <c r="Q36">
        <v>0</v>
      </c>
      <c r="R36" t="b">
        <v>0</v>
      </c>
      <c r="S36" t="s">
        <v>119</v>
      </c>
      <c r="T36">
        <v>0</v>
      </c>
    </row>
    <row r="37" spans="1:20" x14ac:dyDescent="0.25">
      <c r="A37" t="s">
        <v>1047</v>
      </c>
      <c r="B37">
        <v>3</v>
      </c>
      <c r="C37" t="s">
        <v>19</v>
      </c>
      <c r="D37">
        <f>$D$36+1</f>
        <v>14</v>
      </c>
      <c r="E37">
        <f>E36+4</f>
        <v>102</v>
      </c>
      <c r="F37">
        <f t="shared" ref="F37:F44" si="7">$F$29</f>
        <v>196</v>
      </c>
      <c r="G37">
        <f>E37+5</f>
        <v>107</v>
      </c>
      <c r="H37" t="s">
        <v>102</v>
      </c>
      <c r="I37">
        <v>14</v>
      </c>
      <c r="J37">
        <v>1</v>
      </c>
      <c r="K37">
        <v>0</v>
      </c>
      <c r="L37">
        <v>0</v>
      </c>
      <c r="N37" t="s">
        <v>21</v>
      </c>
      <c r="O37" t="s">
        <v>25</v>
      </c>
      <c r="Q37">
        <v>3</v>
      </c>
      <c r="R37" t="b">
        <v>1</v>
      </c>
      <c r="S37" t="s">
        <v>119</v>
      </c>
      <c r="T37">
        <v>0</v>
      </c>
    </row>
    <row r="38" spans="1:20" x14ac:dyDescent="0.25">
      <c r="A38" t="s">
        <v>1048</v>
      </c>
      <c r="B38">
        <v>3</v>
      </c>
      <c r="C38" t="s">
        <v>19</v>
      </c>
      <c r="D38">
        <f t="shared" ref="D38:D44" si="8">$D$37</f>
        <v>14</v>
      </c>
      <c r="E38">
        <f>G37+4</f>
        <v>111</v>
      </c>
      <c r="F38">
        <f t="shared" si="7"/>
        <v>196</v>
      </c>
      <c r="G38">
        <f>E38+6</f>
        <v>117</v>
      </c>
      <c r="H38" t="s">
        <v>102</v>
      </c>
      <c r="I38">
        <v>12</v>
      </c>
      <c r="J38">
        <v>0</v>
      </c>
      <c r="K38">
        <v>0</v>
      </c>
      <c r="L38">
        <v>0</v>
      </c>
      <c r="N38" t="s">
        <v>21</v>
      </c>
      <c r="O38" t="s">
        <v>25</v>
      </c>
      <c r="Q38">
        <v>3</v>
      </c>
      <c r="R38" t="b">
        <v>1</v>
      </c>
      <c r="S38" t="s">
        <v>119</v>
      </c>
      <c r="T38">
        <v>0</v>
      </c>
    </row>
    <row r="39" spans="1:20" x14ac:dyDescent="0.25">
      <c r="A39" t="s">
        <v>1052</v>
      </c>
      <c r="B39">
        <v>3</v>
      </c>
      <c r="C39" t="s">
        <v>19</v>
      </c>
      <c r="D39">
        <f t="shared" si="8"/>
        <v>14</v>
      </c>
      <c r="E39">
        <f>G38+20</f>
        <v>137</v>
      </c>
      <c r="F39">
        <f t="shared" si="7"/>
        <v>196</v>
      </c>
      <c r="G39">
        <f>E39+5</f>
        <v>142</v>
      </c>
      <c r="H39" t="s">
        <v>102</v>
      </c>
      <c r="I39">
        <v>12</v>
      </c>
      <c r="J39">
        <v>1</v>
      </c>
      <c r="K39">
        <v>0</v>
      </c>
      <c r="L39">
        <v>0</v>
      </c>
      <c r="N39" t="s">
        <v>21</v>
      </c>
      <c r="O39" t="s">
        <v>25</v>
      </c>
      <c r="Q39">
        <v>3</v>
      </c>
      <c r="R39" t="b">
        <v>1</v>
      </c>
      <c r="S39" t="s">
        <v>119</v>
      </c>
      <c r="T39">
        <v>0</v>
      </c>
    </row>
    <row r="40" spans="1:20" x14ac:dyDescent="0.25">
      <c r="A40" t="s">
        <v>1053</v>
      </c>
      <c r="B40">
        <v>3</v>
      </c>
      <c r="C40" t="s">
        <v>19</v>
      </c>
      <c r="D40">
        <f t="shared" si="8"/>
        <v>14</v>
      </c>
      <c r="E40">
        <f>G39+4</f>
        <v>146</v>
      </c>
      <c r="F40">
        <f t="shared" si="7"/>
        <v>196</v>
      </c>
      <c r="G40">
        <f>E40+6</f>
        <v>152</v>
      </c>
      <c r="H40" t="s">
        <v>102</v>
      </c>
      <c r="I40">
        <v>12</v>
      </c>
      <c r="J40">
        <v>0</v>
      </c>
      <c r="K40">
        <v>0</v>
      </c>
      <c r="L40">
        <v>0</v>
      </c>
      <c r="N40" t="s">
        <v>21</v>
      </c>
      <c r="O40" t="s">
        <v>25</v>
      </c>
      <c r="Q40">
        <v>3</v>
      </c>
      <c r="R40" t="b">
        <v>1</v>
      </c>
      <c r="S40" t="s">
        <v>119</v>
      </c>
      <c r="T40">
        <v>0</v>
      </c>
    </row>
    <row r="41" spans="1:20" x14ac:dyDescent="0.25">
      <c r="A41" t="s">
        <v>996</v>
      </c>
      <c r="B41">
        <v>3</v>
      </c>
      <c r="C41" t="s">
        <v>19</v>
      </c>
      <c r="D41">
        <f t="shared" si="8"/>
        <v>14</v>
      </c>
      <c r="E41">
        <f>G40+16</f>
        <v>168</v>
      </c>
      <c r="F41">
        <f t="shared" si="7"/>
        <v>196</v>
      </c>
      <c r="G41">
        <f>E41+5</f>
        <v>173</v>
      </c>
      <c r="H41" t="s">
        <v>102</v>
      </c>
      <c r="I41">
        <v>12</v>
      </c>
      <c r="J41">
        <v>1</v>
      </c>
      <c r="K41">
        <v>0</v>
      </c>
      <c r="L41">
        <v>0</v>
      </c>
      <c r="N41" t="s">
        <v>21</v>
      </c>
      <c r="O41" t="s">
        <v>25</v>
      </c>
      <c r="Q41">
        <v>3</v>
      </c>
      <c r="R41" t="b">
        <v>1</v>
      </c>
      <c r="S41" t="s">
        <v>119</v>
      </c>
      <c r="T41">
        <v>0</v>
      </c>
    </row>
    <row r="42" spans="1:20" x14ac:dyDescent="0.25">
      <c r="A42" t="s">
        <v>1044</v>
      </c>
      <c r="B42">
        <v>3</v>
      </c>
      <c r="C42" t="s">
        <v>19</v>
      </c>
      <c r="D42">
        <f t="shared" si="8"/>
        <v>14</v>
      </c>
      <c r="E42">
        <f>G41+4</f>
        <v>177</v>
      </c>
      <c r="F42">
        <f t="shared" si="7"/>
        <v>196</v>
      </c>
      <c r="G42">
        <f>E42+6</f>
        <v>183</v>
      </c>
      <c r="H42" t="s">
        <v>102</v>
      </c>
      <c r="I42">
        <v>12</v>
      </c>
      <c r="J42">
        <v>0</v>
      </c>
      <c r="K42">
        <v>0</v>
      </c>
      <c r="L42">
        <v>0</v>
      </c>
      <c r="N42" t="s">
        <v>21</v>
      </c>
      <c r="O42" t="s">
        <v>25</v>
      </c>
      <c r="Q42">
        <v>3</v>
      </c>
      <c r="R42" t="b">
        <v>1</v>
      </c>
      <c r="S42" t="s">
        <v>119</v>
      </c>
      <c r="T42">
        <v>0</v>
      </c>
    </row>
    <row r="43" spans="1:20" x14ac:dyDescent="0.25">
      <c r="A43" t="s">
        <v>997</v>
      </c>
      <c r="B43">
        <v>3</v>
      </c>
      <c r="C43" t="s">
        <v>19</v>
      </c>
      <c r="D43">
        <f t="shared" si="8"/>
        <v>14</v>
      </c>
      <c r="E43">
        <f>G42+16</f>
        <v>199</v>
      </c>
      <c r="F43">
        <f t="shared" si="7"/>
        <v>196</v>
      </c>
      <c r="G43">
        <f>E43+5</f>
        <v>204</v>
      </c>
      <c r="H43" t="s">
        <v>102</v>
      </c>
      <c r="I43">
        <v>12</v>
      </c>
      <c r="J43">
        <v>1</v>
      </c>
      <c r="K43">
        <v>0</v>
      </c>
      <c r="L43">
        <v>0</v>
      </c>
      <c r="N43" t="s">
        <v>21</v>
      </c>
      <c r="O43" t="s">
        <v>25</v>
      </c>
      <c r="Q43">
        <v>3</v>
      </c>
      <c r="R43" t="b">
        <v>1</v>
      </c>
      <c r="S43" t="s">
        <v>119</v>
      </c>
      <c r="T43">
        <v>0</v>
      </c>
    </row>
    <row r="44" spans="1:20" x14ac:dyDescent="0.25">
      <c r="A44" t="s">
        <v>1045</v>
      </c>
      <c r="B44">
        <v>3</v>
      </c>
      <c r="C44" t="s">
        <v>19</v>
      </c>
      <c r="D44">
        <f t="shared" si="8"/>
        <v>14</v>
      </c>
      <c r="E44">
        <f>G43+4</f>
        <v>208</v>
      </c>
      <c r="F44">
        <f t="shared" si="7"/>
        <v>196</v>
      </c>
      <c r="G44">
        <f>E44+6</f>
        <v>214</v>
      </c>
      <c r="H44" t="s">
        <v>102</v>
      </c>
      <c r="I44">
        <v>12</v>
      </c>
      <c r="J44">
        <v>0</v>
      </c>
      <c r="K44">
        <v>0</v>
      </c>
      <c r="L44">
        <v>0</v>
      </c>
      <c r="N44" t="s">
        <v>21</v>
      </c>
      <c r="O44" t="s">
        <v>25</v>
      </c>
      <c r="Q44">
        <v>3</v>
      </c>
      <c r="R44" t="b">
        <v>1</v>
      </c>
      <c r="S44" t="s">
        <v>119</v>
      </c>
      <c r="T44">
        <v>0</v>
      </c>
    </row>
    <row r="45" spans="1:20" x14ac:dyDescent="0.25">
      <c r="A45" t="s">
        <v>1021</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936</v>
      </c>
      <c r="B46">
        <v>4</v>
      </c>
      <c r="C46" t="s">
        <v>19</v>
      </c>
      <c r="D46">
        <f>$D$56</f>
        <v>14</v>
      </c>
      <c r="E46">
        <f>G45+8</f>
        <v>33</v>
      </c>
      <c r="F46">
        <f>$F$56</f>
        <v>196</v>
      </c>
      <c r="G46">
        <f>E46+5</f>
        <v>38</v>
      </c>
      <c r="H46" t="s">
        <v>102</v>
      </c>
      <c r="I46">
        <v>12</v>
      </c>
      <c r="J46">
        <v>0</v>
      </c>
      <c r="K46">
        <v>0</v>
      </c>
      <c r="L46">
        <v>0</v>
      </c>
      <c r="N46" t="s">
        <v>21</v>
      </c>
      <c r="O46" t="s">
        <v>25</v>
      </c>
      <c r="Q46">
        <v>3</v>
      </c>
      <c r="R46" t="b">
        <v>1</v>
      </c>
      <c r="S46" t="s">
        <v>119</v>
      </c>
      <c r="T46">
        <v>0</v>
      </c>
    </row>
    <row r="47" spans="1:20" x14ac:dyDescent="0.25">
      <c r="A47" t="s">
        <v>729</v>
      </c>
      <c r="B47">
        <v>4</v>
      </c>
      <c r="C47" t="s">
        <v>24</v>
      </c>
      <c r="D47">
        <v>15</v>
      </c>
      <c r="E47">
        <v>55</v>
      </c>
      <c r="F47">
        <f>D47+181</f>
        <v>196</v>
      </c>
      <c r="G47">
        <f>E47+INT(144*(F47-D47)/192)</f>
        <v>190</v>
      </c>
      <c r="I47">
        <v>0</v>
      </c>
      <c r="J47">
        <v>0</v>
      </c>
      <c r="K47">
        <v>0</v>
      </c>
      <c r="L47">
        <v>0</v>
      </c>
      <c r="N47" t="s">
        <v>21</v>
      </c>
      <c r="O47" t="s">
        <v>25</v>
      </c>
      <c r="Q47">
        <v>2</v>
      </c>
      <c r="R47" t="b">
        <v>0</v>
      </c>
      <c r="S47" t="s">
        <v>119</v>
      </c>
      <c r="T47">
        <v>0</v>
      </c>
    </row>
    <row r="48" spans="1:20" x14ac:dyDescent="0.25">
      <c r="A48" t="s">
        <v>1016</v>
      </c>
      <c r="B48">
        <v>-999</v>
      </c>
      <c r="C48" t="s">
        <v>26</v>
      </c>
      <c r="D48">
        <v>40</v>
      </c>
      <c r="E48">
        <v>200</v>
      </c>
      <c r="F48">
        <v>170</v>
      </c>
      <c r="G48">
        <v>240</v>
      </c>
      <c r="I48">
        <v>0</v>
      </c>
      <c r="J48">
        <v>1</v>
      </c>
      <c r="K48">
        <v>0</v>
      </c>
      <c r="L48">
        <v>0</v>
      </c>
      <c r="N48" t="s">
        <v>1015</v>
      </c>
      <c r="O48" t="s">
        <v>25</v>
      </c>
      <c r="Q48">
        <v>0</v>
      </c>
      <c r="R48" t="b">
        <v>0</v>
      </c>
      <c r="S48" t="s">
        <v>119</v>
      </c>
      <c r="T48">
        <v>0</v>
      </c>
    </row>
    <row r="49" spans="1:20" x14ac:dyDescent="0.25">
      <c r="A49" t="s">
        <v>1017</v>
      </c>
      <c r="B49">
        <v>4</v>
      </c>
      <c r="C49" t="s">
        <v>19</v>
      </c>
      <c r="D49">
        <v>14</v>
      </c>
      <c r="E49">
        <f>E48+2</f>
        <v>202</v>
      </c>
      <c r="F49">
        <v>196</v>
      </c>
      <c r="G49">
        <f>E49+5</f>
        <v>207</v>
      </c>
      <c r="H49" t="s">
        <v>102</v>
      </c>
      <c r="I49">
        <v>10</v>
      </c>
      <c r="J49">
        <v>1</v>
      </c>
      <c r="K49">
        <v>0</v>
      </c>
      <c r="L49">
        <v>0</v>
      </c>
      <c r="N49" t="s">
        <v>21</v>
      </c>
      <c r="O49" t="s">
        <v>25</v>
      </c>
      <c r="Q49">
        <v>2</v>
      </c>
      <c r="R49" t="b">
        <v>1</v>
      </c>
      <c r="T49">
        <v>0</v>
      </c>
    </row>
    <row r="50" spans="1:20" x14ac:dyDescent="0.25">
      <c r="A50" t="s">
        <v>1022</v>
      </c>
      <c r="B50">
        <v>4</v>
      </c>
      <c r="C50" t="s">
        <v>24</v>
      </c>
      <c r="D50">
        <v>14</v>
      </c>
      <c r="E50">
        <f>E48+10</f>
        <v>210</v>
      </c>
      <c r="F50">
        <f t="shared" ref="F50:G52" si="9">D50+10</f>
        <v>24</v>
      </c>
      <c r="G50">
        <f t="shared" si="9"/>
        <v>220</v>
      </c>
      <c r="I50">
        <v>0</v>
      </c>
      <c r="J50">
        <v>0</v>
      </c>
      <c r="K50">
        <v>0</v>
      </c>
      <c r="L50">
        <v>0</v>
      </c>
      <c r="N50" t="s">
        <v>21</v>
      </c>
      <c r="O50" t="s">
        <v>25</v>
      </c>
      <c r="P50" t="str">
        <f>"configuration/assets/"&amp;A50</f>
        <v>configuration/assets/study region legend patch a</v>
      </c>
      <c r="Q50">
        <v>2</v>
      </c>
      <c r="R50" t="b">
        <v>0</v>
      </c>
      <c r="S50" t="s">
        <v>119</v>
      </c>
      <c r="T50">
        <v>0</v>
      </c>
    </row>
    <row r="51" spans="1:20" x14ac:dyDescent="0.25">
      <c r="A51" t="s">
        <v>1023</v>
      </c>
      <c r="B51">
        <v>4</v>
      </c>
      <c r="C51" t="s">
        <v>24</v>
      </c>
      <c r="D51">
        <f>INT(D50+(196-14)/3)+1</f>
        <v>75</v>
      </c>
      <c r="E51">
        <f>E50</f>
        <v>210</v>
      </c>
      <c r="F51">
        <f t="shared" si="9"/>
        <v>85</v>
      </c>
      <c r="G51">
        <f t="shared" si="9"/>
        <v>220</v>
      </c>
      <c r="I51">
        <v>0</v>
      </c>
      <c r="J51">
        <v>0</v>
      </c>
      <c r="K51">
        <v>0</v>
      </c>
      <c r="L51">
        <v>0</v>
      </c>
      <c r="N51" t="s">
        <v>21</v>
      </c>
      <c r="O51" t="s">
        <v>25</v>
      </c>
      <c r="P51" t="str">
        <f t="shared" ref="P51" si="10">"configuration/assets/"&amp;A51</f>
        <v>configuration/assets/study region legend patch b</v>
      </c>
      <c r="Q51">
        <v>2</v>
      </c>
      <c r="R51" t="b">
        <v>0</v>
      </c>
      <c r="S51" t="s">
        <v>119</v>
      </c>
      <c r="T51">
        <v>0</v>
      </c>
    </row>
    <row r="52" spans="1:20" x14ac:dyDescent="0.25">
      <c r="A52" t="s">
        <v>1024</v>
      </c>
      <c r="B52">
        <v>4</v>
      </c>
      <c r="C52" t="s">
        <v>24</v>
      </c>
      <c r="D52">
        <f>D51+D51-D50</f>
        <v>136</v>
      </c>
      <c r="E52">
        <f>E50</f>
        <v>210</v>
      </c>
      <c r="F52">
        <f>D52+10</f>
        <v>146</v>
      </c>
      <c r="G52">
        <f t="shared" si="9"/>
        <v>220</v>
      </c>
      <c r="I52">
        <v>0</v>
      </c>
      <c r="J52">
        <v>0</v>
      </c>
      <c r="K52">
        <v>0</v>
      </c>
      <c r="L52">
        <v>0</v>
      </c>
      <c r="N52" t="s">
        <v>21</v>
      </c>
      <c r="O52" t="s">
        <v>25</v>
      </c>
      <c r="P52" t="str">
        <f>"configuration/assets/"&amp;A52</f>
        <v>configuration/assets/study region legend patch c</v>
      </c>
      <c r="Q52">
        <v>2</v>
      </c>
      <c r="R52" t="b">
        <v>0</v>
      </c>
      <c r="S52" t="s">
        <v>119</v>
      </c>
      <c r="T52">
        <v>0</v>
      </c>
    </row>
    <row r="53" spans="1:20" x14ac:dyDescent="0.25">
      <c r="A53" t="s">
        <v>1018</v>
      </c>
      <c r="B53">
        <v>4</v>
      </c>
      <c r="C53" t="s">
        <v>19</v>
      </c>
      <c r="D53">
        <f>D50</f>
        <v>14</v>
      </c>
      <c r="E53">
        <f>E50+12</f>
        <v>222</v>
      </c>
      <c r="F53">
        <f>D51-5</f>
        <v>70</v>
      </c>
      <c r="G53">
        <f>E53+5</f>
        <v>227</v>
      </c>
      <c r="H53" t="s">
        <v>102</v>
      </c>
      <c r="I53">
        <v>10</v>
      </c>
      <c r="J53">
        <v>0</v>
      </c>
      <c r="K53">
        <v>0</v>
      </c>
      <c r="L53">
        <v>0</v>
      </c>
      <c r="N53" t="s">
        <v>21</v>
      </c>
      <c r="O53" t="s">
        <v>25</v>
      </c>
      <c r="Q53">
        <v>2</v>
      </c>
      <c r="R53" t="b">
        <v>1</v>
      </c>
      <c r="T53">
        <v>0</v>
      </c>
    </row>
    <row r="54" spans="1:20" x14ac:dyDescent="0.25">
      <c r="A54" t="s">
        <v>1019</v>
      </c>
      <c r="B54">
        <v>4</v>
      </c>
      <c r="C54" t="s">
        <v>19</v>
      </c>
      <c r="D54">
        <f>D51</f>
        <v>75</v>
      </c>
      <c r="E54">
        <f>$E$53</f>
        <v>222</v>
      </c>
      <c r="F54">
        <f>D52-5</f>
        <v>131</v>
      </c>
      <c r="G54">
        <f>E54+5</f>
        <v>227</v>
      </c>
      <c r="H54" t="s">
        <v>102</v>
      </c>
      <c r="I54">
        <v>10</v>
      </c>
      <c r="J54">
        <v>0</v>
      </c>
      <c r="K54">
        <v>0</v>
      </c>
      <c r="L54">
        <v>0</v>
      </c>
      <c r="N54" t="s">
        <v>21</v>
      </c>
      <c r="O54" t="s">
        <v>25</v>
      </c>
      <c r="Q54">
        <v>2</v>
      </c>
      <c r="R54" t="b">
        <v>1</v>
      </c>
      <c r="T54">
        <v>0</v>
      </c>
    </row>
    <row r="55" spans="1:20" x14ac:dyDescent="0.25">
      <c r="A55" t="s">
        <v>1020</v>
      </c>
      <c r="B55">
        <v>4</v>
      </c>
      <c r="C55" t="s">
        <v>19</v>
      </c>
      <c r="D55">
        <f>D52</f>
        <v>136</v>
      </c>
      <c r="E55">
        <f>$E$53</f>
        <v>222</v>
      </c>
      <c r="F55">
        <v>196</v>
      </c>
      <c r="G55">
        <f>E55+5</f>
        <v>227</v>
      </c>
      <c r="H55" t="s">
        <v>102</v>
      </c>
      <c r="I55">
        <v>10</v>
      </c>
      <c r="J55">
        <v>0</v>
      </c>
      <c r="K55">
        <v>0</v>
      </c>
      <c r="L55">
        <v>0</v>
      </c>
      <c r="N55" t="s">
        <v>21</v>
      </c>
      <c r="O55" t="s">
        <v>25</v>
      </c>
      <c r="Q55">
        <v>2</v>
      </c>
      <c r="R55" t="b">
        <v>1</v>
      </c>
      <c r="T55">
        <v>0</v>
      </c>
    </row>
    <row r="56" spans="1:20" x14ac:dyDescent="0.25">
      <c r="A56" t="s">
        <v>887</v>
      </c>
      <c r="B56">
        <v>5</v>
      </c>
      <c r="C56" t="s">
        <v>19</v>
      </c>
      <c r="D56">
        <v>14</v>
      </c>
      <c r="E56">
        <v>20</v>
      </c>
      <c r="F56">
        <v>196</v>
      </c>
      <c r="G56">
        <f>E56+5</f>
        <v>25</v>
      </c>
      <c r="H56" t="s">
        <v>102</v>
      </c>
      <c r="I56">
        <v>14</v>
      </c>
      <c r="J56">
        <v>1</v>
      </c>
      <c r="K56">
        <v>0</v>
      </c>
      <c r="L56">
        <v>0</v>
      </c>
      <c r="N56" t="s">
        <v>21</v>
      </c>
      <c r="O56" t="s">
        <v>25</v>
      </c>
      <c r="Q56">
        <v>3</v>
      </c>
      <c r="R56" t="b">
        <v>1</v>
      </c>
      <c r="S56" t="s">
        <v>119</v>
      </c>
      <c r="T56">
        <v>0</v>
      </c>
    </row>
    <row r="57" spans="1:20" x14ac:dyDescent="0.25">
      <c r="A57" t="s">
        <v>815</v>
      </c>
      <c r="B57">
        <v>5</v>
      </c>
      <c r="C57" t="s">
        <v>19</v>
      </c>
      <c r="D57">
        <f>$D$56</f>
        <v>14</v>
      </c>
      <c r="E57">
        <f>G56+8</f>
        <v>33</v>
      </c>
      <c r="F57">
        <f>$F$56</f>
        <v>196</v>
      </c>
      <c r="G57">
        <f>E57+5</f>
        <v>38</v>
      </c>
      <c r="H57" t="s">
        <v>102</v>
      </c>
      <c r="I57">
        <v>12</v>
      </c>
      <c r="J57">
        <v>0</v>
      </c>
      <c r="K57">
        <v>0</v>
      </c>
      <c r="L57">
        <v>0</v>
      </c>
      <c r="N57" t="s">
        <v>21</v>
      </c>
      <c r="O57" t="s">
        <v>25</v>
      </c>
      <c r="Q57">
        <v>3</v>
      </c>
      <c r="R57" t="b">
        <v>1</v>
      </c>
      <c r="S57" t="s">
        <v>119</v>
      </c>
      <c r="T57">
        <v>0</v>
      </c>
    </row>
    <row r="58" spans="1:20" x14ac:dyDescent="0.25">
      <c r="A58" t="s">
        <v>993</v>
      </c>
      <c r="B58">
        <v>5</v>
      </c>
      <c r="C58" t="s">
        <v>26</v>
      </c>
      <c r="D58">
        <v>30</v>
      </c>
      <c r="E58">
        <v>85</v>
      </c>
      <c r="F58">
        <v>170</v>
      </c>
      <c r="G58">
        <f>G61+12</f>
        <v>152</v>
      </c>
      <c r="I58">
        <v>0</v>
      </c>
      <c r="J58">
        <v>1</v>
      </c>
      <c r="K58">
        <v>0</v>
      </c>
      <c r="L58">
        <v>0</v>
      </c>
      <c r="M58" t="s">
        <v>667</v>
      </c>
      <c r="N58" t="s">
        <v>667</v>
      </c>
      <c r="O58" t="s">
        <v>25</v>
      </c>
      <c r="Q58">
        <v>1</v>
      </c>
      <c r="R58" t="b">
        <v>0</v>
      </c>
      <c r="S58" t="s">
        <v>119</v>
      </c>
      <c r="T58">
        <v>0</v>
      </c>
    </row>
    <row r="59" spans="1:20" x14ac:dyDescent="0.25">
      <c r="A59" t="s">
        <v>35</v>
      </c>
      <c r="B59">
        <v>5</v>
      </c>
      <c r="C59" t="s">
        <v>19</v>
      </c>
      <c r="D59">
        <f>D58+10</f>
        <v>40</v>
      </c>
      <c r="E59">
        <f>E58+8</f>
        <v>93</v>
      </c>
      <c r="F59">
        <f>F58-10</f>
        <v>160</v>
      </c>
      <c r="G59">
        <f>E59+5</f>
        <v>98</v>
      </c>
      <c r="H59" t="s">
        <v>102</v>
      </c>
      <c r="I59">
        <v>16</v>
      </c>
      <c r="J59">
        <v>1</v>
      </c>
      <c r="K59">
        <v>0</v>
      </c>
      <c r="L59">
        <v>0</v>
      </c>
      <c r="N59" t="s">
        <v>667</v>
      </c>
      <c r="O59" t="s">
        <v>27</v>
      </c>
      <c r="Q59">
        <v>3</v>
      </c>
      <c r="R59" t="b">
        <v>0</v>
      </c>
      <c r="S59" t="s">
        <v>119</v>
      </c>
      <c r="T59">
        <v>0</v>
      </c>
    </row>
    <row r="60" spans="1:20" x14ac:dyDescent="0.25">
      <c r="A60" t="s">
        <v>104</v>
      </c>
      <c r="B60">
        <v>5</v>
      </c>
      <c r="C60" t="s">
        <v>19</v>
      </c>
      <c r="D60">
        <f>D61</f>
        <v>40</v>
      </c>
      <c r="E60">
        <f>G59+8</f>
        <v>106</v>
      </c>
      <c r="F60">
        <f>F61</f>
        <v>160</v>
      </c>
      <c r="G60">
        <f>E60+8</f>
        <v>114</v>
      </c>
      <c r="H60" t="s">
        <v>102</v>
      </c>
      <c r="I60">
        <v>16</v>
      </c>
      <c r="J60">
        <v>0</v>
      </c>
      <c r="K60">
        <v>1</v>
      </c>
      <c r="L60">
        <v>0</v>
      </c>
      <c r="N60" t="s">
        <v>667</v>
      </c>
      <c r="O60" t="s">
        <v>27</v>
      </c>
      <c r="Q60">
        <v>2</v>
      </c>
      <c r="R60" t="b">
        <v>1</v>
      </c>
      <c r="S60" t="s">
        <v>119</v>
      </c>
      <c r="T60">
        <v>0</v>
      </c>
    </row>
    <row r="61" spans="1:20" x14ac:dyDescent="0.25">
      <c r="A61" t="s">
        <v>56</v>
      </c>
      <c r="B61">
        <v>5</v>
      </c>
      <c r="C61" t="s">
        <v>19</v>
      </c>
      <c r="D61">
        <f>D59</f>
        <v>40</v>
      </c>
      <c r="E61">
        <f>G60+20</f>
        <v>134</v>
      </c>
      <c r="F61">
        <f>F59</f>
        <v>160</v>
      </c>
      <c r="G61">
        <f>E61+6</f>
        <v>140</v>
      </c>
      <c r="H61" t="s">
        <v>102</v>
      </c>
      <c r="I61">
        <v>20</v>
      </c>
      <c r="J61">
        <v>1</v>
      </c>
      <c r="K61">
        <v>0</v>
      </c>
      <c r="L61">
        <v>0</v>
      </c>
      <c r="N61" t="s">
        <v>667</v>
      </c>
      <c r="O61" t="s">
        <v>27</v>
      </c>
      <c r="P61" t="s">
        <v>990</v>
      </c>
      <c r="Q61">
        <v>3</v>
      </c>
      <c r="R61" t="b">
        <v>0</v>
      </c>
      <c r="S61" t="s">
        <v>119</v>
      </c>
      <c r="T61">
        <v>0</v>
      </c>
    </row>
    <row r="62" spans="1:20" x14ac:dyDescent="0.25">
      <c r="A62" t="s">
        <v>992</v>
      </c>
      <c r="B62">
        <v>5</v>
      </c>
      <c r="C62" t="s">
        <v>26</v>
      </c>
      <c r="D62">
        <v>30</v>
      </c>
      <c r="E62">
        <f>G58+30</f>
        <v>182</v>
      </c>
      <c r="F62">
        <v>170</v>
      </c>
      <c r="G62">
        <f>G65+12</f>
        <v>249</v>
      </c>
      <c r="I62">
        <v>0</v>
      </c>
      <c r="J62">
        <v>1</v>
      </c>
      <c r="K62">
        <v>0</v>
      </c>
      <c r="L62">
        <v>0</v>
      </c>
      <c r="M62" t="s">
        <v>994</v>
      </c>
      <c r="N62" t="s">
        <v>994</v>
      </c>
      <c r="O62" t="s">
        <v>25</v>
      </c>
      <c r="Q62">
        <v>1</v>
      </c>
      <c r="R62" t="b">
        <v>0</v>
      </c>
      <c r="S62" t="s">
        <v>119</v>
      </c>
      <c r="T62">
        <v>0</v>
      </c>
    </row>
    <row r="63" spans="1:20" x14ac:dyDescent="0.25">
      <c r="A63" t="s">
        <v>36</v>
      </c>
      <c r="B63">
        <v>5</v>
      </c>
      <c r="C63" t="s">
        <v>19</v>
      </c>
      <c r="D63">
        <f>D62+10</f>
        <v>40</v>
      </c>
      <c r="E63">
        <f>E62+8</f>
        <v>190</v>
      </c>
      <c r="F63">
        <f>F62-10</f>
        <v>160</v>
      </c>
      <c r="G63">
        <f>E63+5</f>
        <v>195</v>
      </c>
      <c r="H63" t="s">
        <v>102</v>
      </c>
      <c r="I63">
        <v>16</v>
      </c>
      <c r="J63">
        <v>1</v>
      </c>
      <c r="K63">
        <v>0</v>
      </c>
      <c r="L63">
        <v>0</v>
      </c>
      <c r="N63" t="s">
        <v>994</v>
      </c>
      <c r="O63" t="s">
        <v>27</v>
      </c>
      <c r="Q63">
        <v>3</v>
      </c>
      <c r="R63" t="b">
        <v>0</v>
      </c>
      <c r="S63" t="s">
        <v>119</v>
      </c>
      <c r="T63">
        <v>0</v>
      </c>
    </row>
    <row r="64" spans="1:20" x14ac:dyDescent="0.25">
      <c r="A64" t="s">
        <v>105</v>
      </c>
      <c r="B64">
        <v>5</v>
      </c>
      <c r="C64" t="s">
        <v>19</v>
      </c>
      <c r="D64">
        <f>D65</f>
        <v>40</v>
      </c>
      <c r="E64">
        <f>G63+8</f>
        <v>203</v>
      </c>
      <c r="F64">
        <f>F65</f>
        <v>160</v>
      </c>
      <c r="G64">
        <f>E64+8</f>
        <v>211</v>
      </c>
      <c r="H64" t="s">
        <v>102</v>
      </c>
      <c r="I64">
        <v>16</v>
      </c>
      <c r="J64">
        <v>0</v>
      </c>
      <c r="K64">
        <v>1</v>
      </c>
      <c r="L64">
        <v>0</v>
      </c>
      <c r="N64" t="s">
        <v>994</v>
      </c>
      <c r="O64" t="s">
        <v>27</v>
      </c>
      <c r="Q64">
        <v>2</v>
      </c>
      <c r="R64" t="b">
        <v>1</v>
      </c>
      <c r="S64" t="s">
        <v>119</v>
      </c>
      <c r="T64">
        <v>0</v>
      </c>
    </row>
    <row r="65" spans="1:20" x14ac:dyDescent="0.25">
      <c r="A65" t="s">
        <v>57</v>
      </c>
      <c r="B65">
        <v>5</v>
      </c>
      <c r="C65" t="s">
        <v>19</v>
      </c>
      <c r="D65">
        <f>D63</f>
        <v>40</v>
      </c>
      <c r="E65">
        <f>G64+20</f>
        <v>231</v>
      </c>
      <c r="F65">
        <f>F63</f>
        <v>160</v>
      </c>
      <c r="G65">
        <f>E65+6</f>
        <v>237</v>
      </c>
      <c r="H65" t="s">
        <v>102</v>
      </c>
      <c r="I65">
        <v>20</v>
      </c>
      <c r="J65">
        <v>1</v>
      </c>
      <c r="K65">
        <v>0</v>
      </c>
      <c r="L65">
        <v>0</v>
      </c>
      <c r="N65" t="s">
        <v>994</v>
      </c>
      <c r="O65" t="s">
        <v>27</v>
      </c>
      <c r="P65" t="s">
        <v>991</v>
      </c>
      <c r="Q65">
        <v>3</v>
      </c>
      <c r="R65" t="b">
        <v>0</v>
      </c>
      <c r="S65" t="s">
        <v>119</v>
      </c>
      <c r="T65">
        <v>0</v>
      </c>
    </row>
    <row r="66" spans="1:20" x14ac:dyDescent="0.25">
      <c r="A66" t="s">
        <v>999</v>
      </c>
      <c r="B66">
        <v>6</v>
      </c>
      <c r="C66" t="s">
        <v>26</v>
      </c>
      <c r="D66">
        <v>14</v>
      </c>
      <c r="E66">
        <v>45</v>
      </c>
      <c r="F66">
        <v>196</v>
      </c>
      <c r="G66">
        <f>G73+8</f>
        <v>244</v>
      </c>
      <c r="I66">
        <v>0</v>
      </c>
      <c r="J66">
        <v>0</v>
      </c>
      <c r="K66">
        <v>0</v>
      </c>
      <c r="L66">
        <v>0</v>
      </c>
      <c r="N66" t="s">
        <v>21</v>
      </c>
      <c r="O66" t="s">
        <v>25</v>
      </c>
      <c r="Q66">
        <v>1</v>
      </c>
      <c r="R66" t="b">
        <v>0</v>
      </c>
      <c r="S66" t="s">
        <v>119</v>
      </c>
      <c r="T66">
        <v>0</v>
      </c>
    </row>
    <row r="67" spans="1:20" x14ac:dyDescent="0.25">
      <c r="A67" t="s">
        <v>819</v>
      </c>
      <c r="B67">
        <v>6</v>
      </c>
      <c r="C67" t="s">
        <v>19</v>
      </c>
      <c r="D67">
        <f>D66+6</f>
        <v>20</v>
      </c>
      <c r="E67">
        <f>E66+6</f>
        <v>51</v>
      </c>
      <c r="F67">
        <f>F66-2</f>
        <v>194</v>
      </c>
      <c r="G67">
        <f>E67+5</f>
        <v>56</v>
      </c>
      <c r="H67" t="s">
        <v>102</v>
      </c>
      <c r="I67">
        <v>12</v>
      </c>
      <c r="J67">
        <v>1</v>
      </c>
      <c r="K67">
        <v>0</v>
      </c>
      <c r="L67">
        <v>0</v>
      </c>
      <c r="N67" t="s">
        <v>21</v>
      </c>
      <c r="O67" t="s">
        <v>25</v>
      </c>
      <c r="Q67">
        <v>2</v>
      </c>
      <c r="R67" t="b">
        <v>1</v>
      </c>
      <c r="S67" t="s">
        <v>119</v>
      </c>
      <c r="T67">
        <v>0</v>
      </c>
    </row>
    <row r="68" spans="1:20" x14ac:dyDescent="0.25">
      <c r="A68" t="s">
        <v>818</v>
      </c>
      <c r="B68">
        <v>6</v>
      </c>
      <c r="C68" t="s">
        <v>19</v>
      </c>
      <c r="D68">
        <f>D67</f>
        <v>20</v>
      </c>
      <c r="E68">
        <f>G67+8</f>
        <v>64</v>
      </c>
      <c r="F68">
        <f>F67</f>
        <v>194</v>
      </c>
      <c r="G68">
        <f>E68+5</f>
        <v>69</v>
      </c>
      <c r="H68" t="s">
        <v>102</v>
      </c>
      <c r="I68">
        <v>12</v>
      </c>
      <c r="J68">
        <v>0</v>
      </c>
      <c r="K68">
        <v>0</v>
      </c>
      <c r="L68">
        <v>0</v>
      </c>
      <c r="N68" t="s">
        <v>21</v>
      </c>
      <c r="O68" t="s">
        <v>25</v>
      </c>
      <c r="P68" s="1"/>
      <c r="Q68">
        <v>1</v>
      </c>
      <c r="R68" t="b">
        <v>1</v>
      </c>
      <c r="S68" t="s">
        <v>119</v>
      </c>
      <c r="T68">
        <v>0</v>
      </c>
    </row>
    <row r="69" spans="1:20" x14ac:dyDescent="0.25">
      <c r="A69" t="s">
        <v>1032</v>
      </c>
      <c r="B69">
        <v>6</v>
      </c>
      <c r="C69" t="s">
        <v>24</v>
      </c>
      <c r="D69">
        <v>14</v>
      </c>
      <c r="E69">
        <f>E66+85</f>
        <v>130</v>
      </c>
      <c r="F69">
        <v>196</v>
      </c>
      <c r="G69">
        <f>INT(E69+(F69-D69)/832*435)</f>
        <v>225</v>
      </c>
      <c r="I69">
        <v>0</v>
      </c>
      <c r="J69">
        <v>0</v>
      </c>
      <c r="K69">
        <v>0</v>
      </c>
      <c r="L69">
        <v>0</v>
      </c>
      <c r="N69" t="s">
        <v>21</v>
      </c>
      <c r="O69" t="s">
        <v>25</v>
      </c>
      <c r="P69" s="1" t="s">
        <v>1033</v>
      </c>
      <c r="Q69">
        <v>1</v>
      </c>
      <c r="R69" t="b">
        <v>1</v>
      </c>
      <c r="S69" t="s">
        <v>119</v>
      </c>
      <c r="T69">
        <v>0</v>
      </c>
    </row>
    <row r="70" spans="1:20" x14ac:dyDescent="0.25">
      <c r="A70" t="s">
        <v>81</v>
      </c>
      <c r="B70">
        <v>6</v>
      </c>
      <c r="C70" t="s">
        <v>19</v>
      </c>
      <c r="D70">
        <v>78</v>
      </c>
      <c r="E70">
        <f>G69-2</f>
        <v>223</v>
      </c>
      <c r="F70">
        <f>INT(D70+(F71-D70)/2-1)</f>
        <v>102</v>
      </c>
      <c r="G70">
        <f>E70+3</f>
        <v>226</v>
      </c>
      <c r="H70" t="s">
        <v>102</v>
      </c>
      <c r="I70">
        <v>8</v>
      </c>
      <c r="J70">
        <v>0</v>
      </c>
      <c r="K70">
        <v>0</v>
      </c>
      <c r="L70">
        <v>0</v>
      </c>
      <c r="M70" t="s">
        <v>910</v>
      </c>
      <c r="O70" t="s">
        <v>25</v>
      </c>
      <c r="Q70">
        <v>3</v>
      </c>
      <c r="R70" t="b">
        <v>1</v>
      </c>
      <c r="T70">
        <v>0</v>
      </c>
    </row>
    <row r="71" spans="1:20" x14ac:dyDescent="0.25">
      <c r="A71" t="s">
        <v>83</v>
      </c>
      <c r="B71">
        <v>6</v>
      </c>
      <c r="C71" t="s">
        <v>19</v>
      </c>
      <c r="D71">
        <f>INT(F72-(F71-D70)/2-1)</f>
        <v>114</v>
      </c>
      <c r="E71">
        <f>E70</f>
        <v>223</v>
      </c>
      <c r="F71">
        <v>129</v>
      </c>
      <c r="G71">
        <f>E71+3</f>
        <v>226</v>
      </c>
      <c r="H71" t="s">
        <v>102</v>
      </c>
      <c r="I71">
        <v>8</v>
      </c>
      <c r="J71">
        <v>0</v>
      </c>
      <c r="K71">
        <v>0</v>
      </c>
      <c r="L71">
        <v>0</v>
      </c>
      <c r="M71" t="s">
        <v>910</v>
      </c>
      <c r="O71" t="s">
        <v>22</v>
      </c>
      <c r="Q71">
        <v>3</v>
      </c>
      <c r="R71" t="b">
        <v>1</v>
      </c>
      <c r="T71">
        <v>0</v>
      </c>
    </row>
    <row r="72" spans="1:20" x14ac:dyDescent="0.25">
      <c r="A72" t="s">
        <v>616</v>
      </c>
      <c r="B72">
        <v>6</v>
      </c>
      <c r="C72" t="s">
        <v>19</v>
      </c>
      <c r="D72">
        <f>D70-12</f>
        <v>66</v>
      </c>
      <c r="E72">
        <f>G69+3</f>
        <v>228</v>
      </c>
      <c r="F72">
        <f>F71+12</f>
        <v>141</v>
      </c>
      <c r="G72">
        <f>E72+3</f>
        <v>231</v>
      </c>
      <c r="H72" t="s">
        <v>102</v>
      </c>
      <c r="I72">
        <v>8</v>
      </c>
      <c r="J72">
        <v>0</v>
      </c>
      <c r="K72">
        <v>1</v>
      </c>
      <c r="L72">
        <v>0</v>
      </c>
      <c r="M72" t="s">
        <v>910</v>
      </c>
      <c r="O72" t="s">
        <v>27</v>
      </c>
      <c r="Q72">
        <v>3</v>
      </c>
      <c r="R72" t="b">
        <v>1</v>
      </c>
      <c r="T72">
        <v>0</v>
      </c>
    </row>
    <row r="73" spans="1:20" x14ac:dyDescent="0.25">
      <c r="A73" t="s">
        <v>1058</v>
      </c>
      <c r="B73">
        <v>6</v>
      </c>
      <c r="C73" t="s">
        <v>26</v>
      </c>
      <c r="D73">
        <f>D72-2</f>
        <v>64</v>
      </c>
      <c r="E73">
        <f>E70-9</f>
        <v>214</v>
      </c>
      <c r="F73">
        <f>F72+2</f>
        <v>143</v>
      </c>
      <c r="G73">
        <f>G72+5</f>
        <v>236</v>
      </c>
      <c r="I73">
        <v>0</v>
      </c>
      <c r="J73">
        <v>0</v>
      </c>
      <c r="K73">
        <v>0</v>
      </c>
      <c r="L73">
        <v>0</v>
      </c>
      <c r="O73" t="s">
        <v>25</v>
      </c>
      <c r="Q73">
        <v>1</v>
      </c>
      <c r="R73" t="b">
        <v>0</v>
      </c>
      <c r="S73" t="s">
        <v>119</v>
      </c>
      <c r="T73">
        <v>0</v>
      </c>
    </row>
    <row r="74" spans="1:20" x14ac:dyDescent="0.25">
      <c r="A74" t="s">
        <v>779</v>
      </c>
      <c r="B74">
        <v>7</v>
      </c>
      <c r="C74" t="s">
        <v>19</v>
      </c>
      <c r="D74">
        <v>14</v>
      </c>
      <c r="E74">
        <v>20</v>
      </c>
      <c r="F74">
        <f t="shared" ref="F74" si="11">$F$56</f>
        <v>196</v>
      </c>
      <c r="G74">
        <f>E74+5</f>
        <v>25</v>
      </c>
      <c r="H74" t="s">
        <v>102</v>
      </c>
      <c r="I74">
        <v>14</v>
      </c>
      <c r="J74">
        <v>1</v>
      </c>
      <c r="K74">
        <v>0</v>
      </c>
      <c r="L74">
        <v>0</v>
      </c>
      <c r="N74" t="s">
        <v>21</v>
      </c>
      <c r="O74" t="s">
        <v>25</v>
      </c>
      <c r="Q74">
        <v>3</v>
      </c>
      <c r="R74" t="b">
        <v>1</v>
      </c>
      <c r="S74" t="s">
        <v>119</v>
      </c>
      <c r="T74">
        <v>0</v>
      </c>
    </row>
    <row r="75" spans="1:20" x14ac:dyDescent="0.25">
      <c r="A75" t="s">
        <v>943</v>
      </c>
      <c r="B75">
        <v>7</v>
      </c>
      <c r="C75" t="s">
        <v>19</v>
      </c>
      <c r="D75">
        <f>$D$56</f>
        <v>14</v>
      </c>
      <c r="E75">
        <f>G74+8</f>
        <v>33</v>
      </c>
      <c r="F75">
        <f>$F$56</f>
        <v>196</v>
      </c>
      <c r="G75">
        <f>E75+5</f>
        <v>38</v>
      </c>
      <c r="H75" t="s">
        <v>102</v>
      </c>
      <c r="I75">
        <v>12</v>
      </c>
      <c r="J75">
        <v>0</v>
      </c>
      <c r="K75">
        <v>0</v>
      </c>
      <c r="L75">
        <v>0</v>
      </c>
      <c r="N75" t="s">
        <v>21</v>
      </c>
      <c r="O75" t="s">
        <v>25</v>
      </c>
      <c r="Q75">
        <v>3</v>
      </c>
      <c r="R75" t="b">
        <v>1</v>
      </c>
      <c r="T75">
        <v>0</v>
      </c>
    </row>
    <row r="76" spans="1:20" x14ac:dyDescent="0.25">
      <c r="A76" t="s">
        <v>771</v>
      </c>
      <c r="B76">
        <v>7</v>
      </c>
      <c r="C76" t="s">
        <v>26</v>
      </c>
      <c r="D76">
        <v>0</v>
      </c>
      <c r="E76">
        <v>85</v>
      </c>
      <c r="F76">
        <v>210</v>
      </c>
      <c r="G76">
        <f>G105+16</f>
        <v>198</v>
      </c>
      <c r="I76">
        <v>0</v>
      </c>
      <c r="J76">
        <v>1</v>
      </c>
      <c r="K76">
        <v>0</v>
      </c>
      <c r="L76">
        <v>0</v>
      </c>
      <c r="M76" t="str">
        <f>$N$76</f>
        <v>d0d8dd</v>
      </c>
      <c r="N76" t="s">
        <v>944</v>
      </c>
      <c r="O76" t="s">
        <v>25</v>
      </c>
      <c r="Q76">
        <v>1</v>
      </c>
      <c r="R76" t="b">
        <v>0</v>
      </c>
      <c r="S76" t="s">
        <v>119</v>
      </c>
      <c r="T76">
        <v>0</v>
      </c>
    </row>
    <row r="77" spans="1:20" x14ac:dyDescent="0.25">
      <c r="A77" t="s">
        <v>772</v>
      </c>
      <c r="B77">
        <v>7</v>
      </c>
      <c r="C77" t="s">
        <v>19</v>
      </c>
      <c r="D77">
        <v>14</v>
      </c>
      <c r="E77">
        <f>E76+5</f>
        <v>90</v>
      </c>
      <c r="F77">
        <v>196</v>
      </c>
      <c r="G77">
        <f>E77+3</f>
        <v>93</v>
      </c>
      <c r="H77" t="s">
        <v>102</v>
      </c>
      <c r="I77">
        <v>12</v>
      </c>
      <c r="J77">
        <v>1</v>
      </c>
      <c r="K77">
        <v>0</v>
      </c>
      <c r="L77">
        <v>0</v>
      </c>
      <c r="N77" t="str">
        <f t="shared" ref="N77:N84" si="12">$N$76</f>
        <v>d0d8dd</v>
      </c>
      <c r="O77" t="s">
        <v>25</v>
      </c>
      <c r="Q77">
        <v>3</v>
      </c>
      <c r="R77" t="b">
        <v>0</v>
      </c>
      <c r="S77" t="s">
        <v>119</v>
      </c>
      <c r="T77">
        <v>0</v>
      </c>
    </row>
    <row r="78" spans="1:20" x14ac:dyDescent="0.25">
      <c r="A78" t="s">
        <v>776</v>
      </c>
      <c r="B78">
        <v>7</v>
      </c>
      <c r="C78" t="s">
        <v>19</v>
      </c>
      <c r="D78">
        <f t="shared" ref="D78" si="13">D81-1</f>
        <v>113</v>
      </c>
      <c r="E78">
        <f>E76+2</f>
        <v>87</v>
      </c>
      <c r="F78">
        <f>D82-1</f>
        <v>140</v>
      </c>
      <c r="G78">
        <f>E78+5</f>
        <v>92</v>
      </c>
      <c r="H78" t="s">
        <v>102</v>
      </c>
      <c r="I78">
        <v>10</v>
      </c>
      <c r="J78">
        <v>1</v>
      </c>
      <c r="K78">
        <v>0</v>
      </c>
      <c r="L78">
        <v>0</v>
      </c>
      <c r="N78" t="str">
        <f t="shared" si="12"/>
        <v>d0d8dd</v>
      </c>
      <c r="O78" t="s">
        <v>27</v>
      </c>
      <c r="Q78">
        <v>3</v>
      </c>
      <c r="R78" t="b">
        <v>1</v>
      </c>
      <c r="S78" t="s">
        <v>119</v>
      </c>
      <c r="T78">
        <v>0</v>
      </c>
    </row>
    <row r="79" spans="1:20" x14ac:dyDescent="0.25">
      <c r="A79" t="s">
        <v>777</v>
      </c>
      <c r="B79">
        <v>7</v>
      </c>
      <c r="C79" t="s">
        <v>19</v>
      </c>
      <c r="D79">
        <f>D82-1</f>
        <v>140</v>
      </c>
      <c r="E79">
        <f t="shared" ref="E79:E83" si="14">E78</f>
        <v>87</v>
      </c>
      <c r="F79">
        <f>D83+1</f>
        <v>169</v>
      </c>
      <c r="G79">
        <f>G78</f>
        <v>92</v>
      </c>
      <c r="H79" t="s">
        <v>102</v>
      </c>
      <c r="I79">
        <v>10</v>
      </c>
      <c r="J79">
        <v>1</v>
      </c>
      <c r="K79">
        <v>0</v>
      </c>
      <c r="L79">
        <v>0</v>
      </c>
      <c r="N79" t="str">
        <f t="shared" si="12"/>
        <v>d0d8dd</v>
      </c>
      <c r="O79" t="s">
        <v>27</v>
      </c>
      <c r="Q79">
        <v>3</v>
      </c>
      <c r="R79" t="b">
        <v>1</v>
      </c>
      <c r="S79" t="s">
        <v>119</v>
      </c>
      <c r="T79">
        <v>0</v>
      </c>
    </row>
    <row r="80" spans="1:20" x14ac:dyDescent="0.25">
      <c r="A80" t="s">
        <v>778</v>
      </c>
      <c r="B80">
        <v>7</v>
      </c>
      <c r="C80" t="s">
        <v>19</v>
      </c>
      <c r="D80">
        <f>D83</f>
        <v>168</v>
      </c>
      <c r="E80">
        <f t="shared" si="14"/>
        <v>87</v>
      </c>
      <c r="F80">
        <f>D80+26</f>
        <v>194</v>
      </c>
      <c r="G80">
        <f t="shared" ref="G80" si="15">G79</f>
        <v>92</v>
      </c>
      <c r="H80" t="s">
        <v>102</v>
      </c>
      <c r="I80">
        <v>10</v>
      </c>
      <c r="J80">
        <v>1</v>
      </c>
      <c r="K80">
        <v>0</v>
      </c>
      <c r="L80">
        <v>0</v>
      </c>
      <c r="N80" t="str">
        <f t="shared" si="12"/>
        <v>d0d8dd</v>
      </c>
      <c r="O80" t="s">
        <v>27</v>
      </c>
      <c r="Q80">
        <v>3</v>
      </c>
      <c r="R80" t="b">
        <v>1</v>
      </c>
      <c r="S80" t="s">
        <v>119</v>
      </c>
      <c r="T80">
        <v>0</v>
      </c>
    </row>
    <row r="81" spans="1:20" x14ac:dyDescent="0.25">
      <c r="A81" t="s">
        <v>44</v>
      </c>
      <c r="B81">
        <v>7</v>
      </c>
      <c r="C81" t="s">
        <v>25</v>
      </c>
      <c r="D81">
        <v>114</v>
      </c>
      <c r="E81">
        <f>E76</f>
        <v>85</v>
      </c>
      <c r="F81">
        <f>D81</f>
        <v>114</v>
      </c>
      <c r="G81">
        <f>G76</f>
        <v>198</v>
      </c>
      <c r="I81">
        <v>0.5</v>
      </c>
      <c r="J81">
        <v>0</v>
      </c>
      <c r="K81">
        <v>0</v>
      </c>
      <c r="L81">
        <v>0</v>
      </c>
      <c r="M81" t="s">
        <v>21</v>
      </c>
      <c r="N81" t="str">
        <f t="shared" si="12"/>
        <v>d0d8dd</v>
      </c>
      <c r="O81" t="s">
        <v>25</v>
      </c>
      <c r="Q81">
        <v>4</v>
      </c>
      <c r="R81" t="b">
        <v>0</v>
      </c>
      <c r="S81" t="s">
        <v>119</v>
      </c>
      <c r="T81">
        <v>0</v>
      </c>
    </row>
    <row r="82" spans="1:20" x14ac:dyDescent="0.25">
      <c r="A82" t="s">
        <v>45</v>
      </c>
      <c r="B82">
        <v>7</v>
      </c>
      <c r="C82" t="s">
        <v>25</v>
      </c>
      <c r="D82">
        <f>D81+27</f>
        <v>141</v>
      </c>
      <c r="E82">
        <f t="shared" si="14"/>
        <v>85</v>
      </c>
      <c r="F82">
        <f t="shared" ref="F82:F83" si="16">D82</f>
        <v>141</v>
      </c>
      <c r="G82">
        <f>G81</f>
        <v>198</v>
      </c>
      <c r="I82">
        <v>0.5</v>
      </c>
      <c r="J82">
        <v>0</v>
      </c>
      <c r="K82">
        <v>0</v>
      </c>
      <c r="L82">
        <v>0</v>
      </c>
      <c r="M82" t="s">
        <v>21</v>
      </c>
      <c r="N82" t="str">
        <f t="shared" si="12"/>
        <v>d0d8dd</v>
      </c>
      <c r="O82" t="s">
        <v>25</v>
      </c>
      <c r="Q82">
        <v>4</v>
      </c>
      <c r="R82" t="b">
        <v>0</v>
      </c>
      <c r="S82" t="s">
        <v>119</v>
      </c>
      <c r="T82">
        <v>0</v>
      </c>
    </row>
    <row r="83" spans="1:20" x14ac:dyDescent="0.25">
      <c r="A83" t="s">
        <v>46</v>
      </c>
      <c r="B83">
        <v>7</v>
      </c>
      <c r="C83" t="s">
        <v>25</v>
      </c>
      <c r="D83">
        <f>D82+27</f>
        <v>168</v>
      </c>
      <c r="E83">
        <f t="shared" si="14"/>
        <v>85</v>
      </c>
      <c r="F83">
        <f t="shared" si="16"/>
        <v>168</v>
      </c>
      <c r="G83">
        <f>G82</f>
        <v>198</v>
      </c>
      <c r="I83">
        <v>0.5</v>
      </c>
      <c r="J83">
        <v>0</v>
      </c>
      <c r="K83">
        <v>0</v>
      </c>
      <c r="L83">
        <v>0</v>
      </c>
      <c r="M83" t="s">
        <v>21</v>
      </c>
      <c r="N83" t="str">
        <f t="shared" si="12"/>
        <v>d0d8dd</v>
      </c>
      <c r="O83" t="s">
        <v>25</v>
      </c>
      <c r="Q83">
        <v>4</v>
      </c>
      <c r="R83" t="b">
        <v>0</v>
      </c>
      <c r="S83" t="s">
        <v>119</v>
      </c>
      <c r="T83">
        <v>0</v>
      </c>
    </row>
    <row r="84" spans="1:20" x14ac:dyDescent="0.25">
      <c r="A84" t="s">
        <v>55</v>
      </c>
      <c r="B84">
        <v>7</v>
      </c>
      <c r="C84" t="s">
        <v>25</v>
      </c>
      <c r="D84">
        <v>14</v>
      </c>
      <c r="E84">
        <f>E78+25</f>
        <v>112</v>
      </c>
      <c r="F84">
        <v>196</v>
      </c>
      <c r="G84">
        <f>E84</f>
        <v>112</v>
      </c>
      <c r="I84">
        <v>0.5</v>
      </c>
      <c r="J84">
        <v>0</v>
      </c>
      <c r="K84">
        <v>0</v>
      </c>
      <c r="L84">
        <v>0</v>
      </c>
      <c r="M84" t="s">
        <v>21</v>
      </c>
      <c r="N84" t="str">
        <f t="shared" si="12"/>
        <v>d0d8dd</v>
      </c>
      <c r="O84" t="s">
        <v>25</v>
      </c>
      <c r="Q84">
        <v>4</v>
      </c>
      <c r="R84" t="b">
        <v>0</v>
      </c>
      <c r="S84" t="s">
        <v>119</v>
      </c>
      <c r="T84">
        <v>0</v>
      </c>
    </row>
    <row r="85" spans="1:20" x14ac:dyDescent="0.25">
      <c r="A85" t="s">
        <v>946</v>
      </c>
      <c r="B85">
        <v>7</v>
      </c>
      <c r="C85" t="s">
        <v>19</v>
      </c>
      <c r="D85">
        <f>D81</f>
        <v>114</v>
      </c>
      <c r="E85">
        <f>G76+2</f>
        <v>200</v>
      </c>
      <c r="F85">
        <v>196</v>
      </c>
      <c r="G85">
        <f>E85+4</f>
        <v>204</v>
      </c>
      <c r="H85" t="s">
        <v>102</v>
      </c>
      <c r="I85">
        <v>10</v>
      </c>
      <c r="J85">
        <v>0</v>
      </c>
      <c r="K85">
        <v>0</v>
      </c>
      <c r="L85">
        <v>0</v>
      </c>
      <c r="N85" t="s">
        <v>21</v>
      </c>
      <c r="O85" t="s">
        <v>22</v>
      </c>
      <c r="Q85">
        <v>2</v>
      </c>
      <c r="R85" t="b">
        <v>0</v>
      </c>
      <c r="S85" t="s">
        <v>119</v>
      </c>
      <c r="T85">
        <v>0</v>
      </c>
    </row>
    <row r="86" spans="1:20" x14ac:dyDescent="0.25">
      <c r="A86" t="s">
        <v>731</v>
      </c>
      <c r="B86">
        <v>7</v>
      </c>
      <c r="C86" t="s">
        <v>19</v>
      </c>
      <c r="D86">
        <v>14</v>
      </c>
      <c r="E86">
        <f>E84+2</f>
        <v>114</v>
      </c>
      <c r="F86">
        <f>D81-2</f>
        <v>112</v>
      </c>
      <c r="G86">
        <f>E86+5</f>
        <v>119</v>
      </c>
      <c r="H86" t="s">
        <v>102</v>
      </c>
      <c r="I86">
        <v>12</v>
      </c>
      <c r="J86">
        <v>0</v>
      </c>
      <c r="K86">
        <v>0</v>
      </c>
      <c r="L86">
        <v>0</v>
      </c>
      <c r="N86" t="str">
        <f t="shared" ref="N86:N105" si="17">$N$76</f>
        <v>d0d8dd</v>
      </c>
      <c r="O86" t="s">
        <v>25</v>
      </c>
      <c r="Q86">
        <v>3</v>
      </c>
      <c r="R86" t="b">
        <v>1</v>
      </c>
      <c r="S86" t="s">
        <v>119</v>
      </c>
      <c r="T86">
        <v>0</v>
      </c>
    </row>
    <row r="87" spans="1:20" x14ac:dyDescent="0.25">
      <c r="A87" t="s">
        <v>732</v>
      </c>
      <c r="B87">
        <v>7</v>
      </c>
      <c r="C87" t="s">
        <v>19</v>
      </c>
      <c r="D87">
        <f>D78</f>
        <v>113</v>
      </c>
      <c r="E87">
        <f>E86+1</f>
        <v>115</v>
      </c>
      <c r="F87">
        <f>F78</f>
        <v>140</v>
      </c>
      <c r="G87">
        <f t="shared" ref="G87:G105" si="18">E87+3</f>
        <v>118</v>
      </c>
      <c r="H87" t="s">
        <v>20</v>
      </c>
      <c r="I87">
        <v>16</v>
      </c>
      <c r="J87">
        <v>1</v>
      </c>
      <c r="K87">
        <v>0</v>
      </c>
      <c r="L87">
        <v>0</v>
      </c>
      <c r="N87" t="str">
        <f t="shared" si="17"/>
        <v>d0d8dd</v>
      </c>
      <c r="O87" t="s">
        <v>27</v>
      </c>
      <c r="Q87">
        <v>2</v>
      </c>
      <c r="R87" t="b">
        <v>0</v>
      </c>
      <c r="S87" t="s">
        <v>119</v>
      </c>
      <c r="T87">
        <v>0</v>
      </c>
    </row>
    <row r="88" spans="1:20" x14ac:dyDescent="0.25">
      <c r="A88" t="s">
        <v>733</v>
      </c>
      <c r="B88">
        <v>7</v>
      </c>
      <c r="C88" t="s">
        <v>19</v>
      </c>
      <c r="D88">
        <f>D79</f>
        <v>140</v>
      </c>
      <c r="E88">
        <f>E87</f>
        <v>115</v>
      </c>
      <c r="F88">
        <f>F79</f>
        <v>169</v>
      </c>
      <c r="G88">
        <f t="shared" si="18"/>
        <v>118</v>
      </c>
      <c r="H88" t="s">
        <v>20</v>
      </c>
      <c r="I88">
        <v>16</v>
      </c>
      <c r="J88">
        <v>1</v>
      </c>
      <c r="K88">
        <v>0</v>
      </c>
      <c r="L88">
        <v>0</v>
      </c>
      <c r="N88" t="str">
        <f t="shared" si="17"/>
        <v>d0d8dd</v>
      </c>
      <c r="O88" t="s">
        <v>27</v>
      </c>
      <c r="Q88">
        <v>2</v>
      </c>
      <c r="R88" t="b">
        <v>0</v>
      </c>
      <c r="S88" t="s">
        <v>119</v>
      </c>
      <c r="T88">
        <v>0</v>
      </c>
    </row>
    <row r="89" spans="1:20" x14ac:dyDescent="0.25">
      <c r="A89" t="s">
        <v>734</v>
      </c>
      <c r="B89">
        <v>7</v>
      </c>
      <c r="C89" t="s">
        <v>19</v>
      </c>
      <c r="D89">
        <f>D80</f>
        <v>168</v>
      </c>
      <c r="E89">
        <f>E88</f>
        <v>115</v>
      </c>
      <c r="F89">
        <f>F80</f>
        <v>194</v>
      </c>
      <c r="G89">
        <f t="shared" si="18"/>
        <v>118</v>
      </c>
      <c r="H89" t="s">
        <v>20</v>
      </c>
      <c r="I89">
        <v>16</v>
      </c>
      <c r="J89">
        <v>1</v>
      </c>
      <c r="K89">
        <v>0</v>
      </c>
      <c r="L89">
        <v>0</v>
      </c>
      <c r="N89" t="str">
        <f t="shared" si="17"/>
        <v>d0d8dd</v>
      </c>
      <c r="O89" t="s">
        <v>27</v>
      </c>
      <c r="Q89">
        <v>2</v>
      </c>
      <c r="R89" t="b">
        <v>0</v>
      </c>
      <c r="S89" t="s">
        <v>119</v>
      </c>
      <c r="T89">
        <v>0</v>
      </c>
    </row>
    <row r="90" spans="1:20" x14ac:dyDescent="0.25">
      <c r="A90" t="s">
        <v>735</v>
      </c>
      <c r="B90">
        <v>7</v>
      </c>
      <c r="C90" t="s">
        <v>19</v>
      </c>
      <c r="D90">
        <f t="shared" ref="D90:D105" si="19">D86</f>
        <v>14</v>
      </c>
      <c r="E90">
        <f>E86+16</f>
        <v>130</v>
      </c>
      <c r="F90">
        <f t="shared" ref="F90:F105" si="20">F86</f>
        <v>112</v>
      </c>
      <c r="G90">
        <f>E90+5</f>
        <v>135</v>
      </c>
      <c r="H90" t="s">
        <v>102</v>
      </c>
      <c r="I90">
        <v>12</v>
      </c>
      <c r="J90">
        <v>0</v>
      </c>
      <c r="K90">
        <v>0</v>
      </c>
      <c r="L90">
        <v>0</v>
      </c>
      <c r="N90" t="str">
        <f t="shared" si="17"/>
        <v>d0d8dd</v>
      </c>
      <c r="O90" t="s">
        <v>25</v>
      </c>
      <c r="Q90">
        <v>3</v>
      </c>
      <c r="R90" t="b">
        <v>1</v>
      </c>
      <c r="S90" t="s">
        <v>119</v>
      </c>
      <c r="T90">
        <v>0</v>
      </c>
    </row>
    <row r="91" spans="1:20" x14ac:dyDescent="0.25">
      <c r="A91" t="s">
        <v>736</v>
      </c>
      <c r="B91">
        <v>7</v>
      </c>
      <c r="C91" t="s">
        <v>19</v>
      </c>
      <c r="D91">
        <f t="shared" si="19"/>
        <v>113</v>
      </c>
      <c r="E91">
        <f>E90+1</f>
        <v>131</v>
      </c>
      <c r="F91">
        <f t="shared" si="20"/>
        <v>140</v>
      </c>
      <c r="G91">
        <f>E91+3</f>
        <v>134</v>
      </c>
      <c r="H91" t="s">
        <v>20</v>
      </c>
      <c r="I91">
        <v>16</v>
      </c>
      <c r="J91">
        <v>1</v>
      </c>
      <c r="K91">
        <v>0</v>
      </c>
      <c r="L91">
        <v>0</v>
      </c>
      <c r="N91" t="str">
        <f t="shared" si="17"/>
        <v>d0d8dd</v>
      </c>
      <c r="O91" t="s">
        <v>27</v>
      </c>
      <c r="Q91">
        <v>2</v>
      </c>
      <c r="R91" t="b">
        <v>0</v>
      </c>
      <c r="S91" t="s">
        <v>119</v>
      </c>
      <c r="T91">
        <v>0</v>
      </c>
    </row>
    <row r="92" spans="1:20" x14ac:dyDescent="0.25">
      <c r="A92" t="s">
        <v>737</v>
      </c>
      <c r="B92">
        <v>7</v>
      </c>
      <c r="C92" t="s">
        <v>19</v>
      </c>
      <c r="D92">
        <f t="shared" si="19"/>
        <v>140</v>
      </c>
      <c r="E92">
        <f>E91</f>
        <v>131</v>
      </c>
      <c r="F92">
        <f t="shared" si="20"/>
        <v>169</v>
      </c>
      <c r="G92">
        <f t="shared" si="18"/>
        <v>134</v>
      </c>
      <c r="H92" t="s">
        <v>20</v>
      </c>
      <c r="I92">
        <v>16</v>
      </c>
      <c r="J92">
        <v>1</v>
      </c>
      <c r="K92">
        <v>0</v>
      </c>
      <c r="L92">
        <v>0</v>
      </c>
      <c r="N92" t="str">
        <f t="shared" si="17"/>
        <v>d0d8dd</v>
      </c>
      <c r="O92" t="s">
        <v>27</v>
      </c>
      <c r="Q92">
        <v>2</v>
      </c>
      <c r="R92" t="b">
        <v>0</v>
      </c>
      <c r="S92" t="s">
        <v>119</v>
      </c>
      <c r="T92">
        <v>0</v>
      </c>
    </row>
    <row r="93" spans="1:20" x14ac:dyDescent="0.25">
      <c r="A93" t="s">
        <v>738</v>
      </c>
      <c r="B93">
        <v>7</v>
      </c>
      <c r="C93" t="s">
        <v>19</v>
      </c>
      <c r="D93">
        <f t="shared" si="19"/>
        <v>168</v>
      </c>
      <c r="E93">
        <f>E92</f>
        <v>131</v>
      </c>
      <c r="F93">
        <f t="shared" si="20"/>
        <v>194</v>
      </c>
      <c r="G93">
        <f t="shared" si="18"/>
        <v>134</v>
      </c>
      <c r="H93" t="s">
        <v>20</v>
      </c>
      <c r="I93">
        <v>16</v>
      </c>
      <c r="J93">
        <v>1</v>
      </c>
      <c r="K93">
        <v>0</v>
      </c>
      <c r="L93">
        <v>0</v>
      </c>
      <c r="N93" t="str">
        <f t="shared" si="17"/>
        <v>d0d8dd</v>
      </c>
      <c r="O93" t="s">
        <v>27</v>
      </c>
      <c r="Q93">
        <v>2</v>
      </c>
      <c r="R93" t="b">
        <v>0</v>
      </c>
      <c r="S93" t="s">
        <v>119</v>
      </c>
      <c r="T93">
        <v>0</v>
      </c>
    </row>
    <row r="94" spans="1:20" x14ac:dyDescent="0.25">
      <c r="A94" t="s">
        <v>739</v>
      </c>
      <c r="B94">
        <v>7</v>
      </c>
      <c r="C94" t="s">
        <v>19</v>
      </c>
      <c r="D94">
        <f t="shared" si="19"/>
        <v>14</v>
      </c>
      <c r="E94">
        <f>E90+16</f>
        <v>146</v>
      </c>
      <c r="F94">
        <f t="shared" si="20"/>
        <v>112</v>
      </c>
      <c r="G94">
        <f>E94+5</f>
        <v>151</v>
      </c>
      <c r="H94" t="s">
        <v>102</v>
      </c>
      <c r="I94">
        <v>12</v>
      </c>
      <c r="J94">
        <v>0</v>
      </c>
      <c r="K94">
        <v>0</v>
      </c>
      <c r="L94">
        <v>0</v>
      </c>
      <c r="N94" t="str">
        <f t="shared" si="17"/>
        <v>d0d8dd</v>
      </c>
      <c r="O94" t="s">
        <v>25</v>
      </c>
      <c r="Q94">
        <v>3</v>
      </c>
      <c r="R94" t="b">
        <v>1</v>
      </c>
      <c r="S94" t="s">
        <v>119</v>
      </c>
      <c r="T94">
        <v>0</v>
      </c>
    </row>
    <row r="95" spans="1:20" x14ac:dyDescent="0.25">
      <c r="A95" t="s">
        <v>740</v>
      </c>
      <c r="B95">
        <v>7</v>
      </c>
      <c r="C95" t="s">
        <v>19</v>
      </c>
      <c r="D95">
        <f t="shared" si="19"/>
        <v>113</v>
      </c>
      <c r="E95">
        <f>E94+1</f>
        <v>147</v>
      </c>
      <c r="F95">
        <f t="shared" si="20"/>
        <v>140</v>
      </c>
      <c r="G95">
        <f t="shared" si="18"/>
        <v>150</v>
      </c>
      <c r="H95" t="s">
        <v>20</v>
      </c>
      <c r="I95">
        <v>16</v>
      </c>
      <c r="J95">
        <v>1</v>
      </c>
      <c r="K95">
        <v>0</v>
      </c>
      <c r="L95">
        <v>0</v>
      </c>
      <c r="N95" t="str">
        <f t="shared" si="17"/>
        <v>d0d8dd</v>
      </c>
      <c r="O95" t="s">
        <v>27</v>
      </c>
      <c r="Q95">
        <v>2</v>
      </c>
      <c r="R95" t="b">
        <v>0</v>
      </c>
      <c r="S95" t="s">
        <v>119</v>
      </c>
      <c r="T95">
        <v>0</v>
      </c>
    </row>
    <row r="96" spans="1:20" x14ac:dyDescent="0.25">
      <c r="A96" t="s">
        <v>741</v>
      </c>
      <c r="B96">
        <v>7</v>
      </c>
      <c r="C96" t="s">
        <v>19</v>
      </c>
      <c r="D96">
        <f t="shared" si="19"/>
        <v>140</v>
      </c>
      <c r="E96">
        <f>E95</f>
        <v>147</v>
      </c>
      <c r="F96">
        <f t="shared" si="20"/>
        <v>169</v>
      </c>
      <c r="G96">
        <f t="shared" si="18"/>
        <v>150</v>
      </c>
      <c r="H96" t="s">
        <v>20</v>
      </c>
      <c r="I96">
        <v>16</v>
      </c>
      <c r="J96">
        <v>1</v>
      </c>
      <c r="K96">
        <v>0</v>
      </c>
      <c r="L96">
        <v>0</v>
      </c>
      <c r="N96" t="str">
        <f t="shared" si="17"/>
        <v>d0d8dd</v>
      </c>
      <c r="O96" t="s">
        <v>27</v>
      </c>
      <c r="Q96">
        <v>2</v>
      </c>
      <c r="R96" t="b">
        <v>0</v>
      </c>
      <c r="S96" t="s">
        <v>119</v>
      </c>
      <c r="T96">
        <v>0</v>
      </c>
    </row>
    <row r="97" spans="1:20" x14ac:dyDescent="0.25">
      <c r="A97" t="s">
        <v>742</v>
      </c>
      <c r="B97">
        <v>7</v>
      </c>
      <c r="C97" t="s">
        <v>19</v>
      </c>
      <c r="D97">
        <f t="shared" si="19"/>
        <v>168</v>
      </c>
      <c r="E97">
        <f>E96</f>
        <v>147</v>
      </c>
      <c r="F97">
        <f t="shared" si="20"/>
        <v>194</v>
      </c>
      <c r="G97">
        <f t="shared" si="18"/>
        <v>150</v>
      </c>
      <c r="H97" t="s">
        <v>20</v>
      </c>
      <c r="I97">
        <v>16</v>
      </c>
      <c r="J97">
        <v>1</v>
      </c>
      <c r="K97">
        <v>0</v>
      </c>
      <c r="L97">
        <v>0</v>
      </c>
      <c r="N97" t="str">
        <f t="shared" si="17"/>
        <v>d0d8dd</v>
      </c>
      <c r="O97" t="s">
        <v>27</v>
      </c>
      <c r="Q97">
        <v>2</v>
      </c>
      <c r="R97" t="b">
        <v>0</v>
      </c>
      <c r="S97" t="s">
        <v>119</v>
      </c>
      <c r="T97">
        <v>0</v>
      </c>
    </row>
    <row r="98" spans="1:20" x14ac:dyDescent="0.25">
      <c r="A98" t="s">
        <v>743</v>
      </c>
      <c r="B98">
        <v>7</v>
      </c>
      <c r="C98" t="s">
        <v>19</v>
      </c>
      <c r="D98">
        <f t="shared" si="19"/>
        <v>14</v>
      </c>
      <c r="E98">
        <f>E94+16</f>
        <v>162</v>
      </c>
      <c r="F98">
        <f t="shared" si="20"/>
        <v>112</v>
      </c>
      <c r="G98">
        <f>E98+5</f>
        <v>167</v>
      </c>
      <c r="H98" t="s">
        <v>102</v>
      </c>
      <c r="I98">
        <v>12</v>
      </c>
      <c r="J98">
        <v>0</v>
      </c>
      <c r="K98">
        <v>0</v>
      </c>
      <c r="L98">
        <v>0</v>
      </c>
      <c r="N98" t="str">
        <f t="shared" si="17"/>
        <v>d0d8dd</v>
      </c>
      <c r="O98" t="s">
        <v>25</v>
      </c>
      <c r="Q98">
        <v>3</v>
      </c>
      <c r="R98" t="b">
        <v>1</v>
      </c>
      <c r="S98" t="s">
        <v>119</v>
      </c>
      <c r="T98">
        <v>0</v>
      </c>
    </row>
    <row r="99" spans="1:20" x14ac:dyDescent="0.25">
      <c r="A99" t="s">
        <v>744</v>
      </c>
      <c r="B99">
        <v>7</v>
      </c>
      <c r="C99" t="s">
        <v>19</v>
      </c>
      <c r="D99">
        <f t="shared" si="19"/>
        <v>113</v>
      </c>
      <c r="E99">
        <f>E98+1</f>
        <v>163</v>
      </c>
      <c r="F99">
        <f t="shared" si="20"/>
        <v>140</v>
      </c>
      <c r="G99">
        <f t="shared" si="18"/>
        <v>166</v>
      </c>
      <c r="H99" t="s">
        <v>20</v>
      </c>
      <c r="I99">
        <v>16</v>
      </c>
      <c r="J99">
        <v>1</v>
      </c>
      <c r="K99">
        <v>0</v>
      </c>
      <c r="L99">
        <v>0</v>
      </c>
      <c r="N99" t="str">
        <f t="shared" si="17"/>
        <v>d0d8dd</v>
      </c>
      <c r="O99" t="s">
        <v>27</v>
      </c>
      <c r="Q99">
        <v>2</v>
      </c>
      <c r="R99" t="b">
        <v>0</v>
      </c>
      <c r="S99" t="s">
        <v>119</v>
      </c>
      <c r="T99">
        <v>0</v>
      </c>
    </row>
    <row r="100" spans="1:20" x14ac:dyDescent="0.25">
      <c r="A100" t="s">
        <v>745</v>
      </c>
      <c r="B100">
        <v>7</v>
      </c>
      <c r="C100" t="s">
        <v>19</v>
      </c>
      <c r="D100">
        <f t="shared" si="19"/>
        <v>140</v>
      </c>
      <c r="E100">
        <f>E99</f>
        <v>163</v>
      </c>
      <c r="F100">
        <f t="shared" si="20"/>
        <v>169</v>
      </c>
      <c r="G100">
        <f t="shared" si="18"/>
        <v>166</v>
      </c>
      <c r="H100" t="s">
        <v>20</v>
      </c>
      <c r="I100">
        <v>16</v>
      </c>
      <c r="J100">
        <v>1</v>
      </c>
      <c r="K100">
        <v>0</v>
      </c>
      <c r="L100">
        <v>0</v>
      </c>
      <c r="N100" t="str">
        <f t="shared" si="17"/>
        <v>d0d8dd</v>
      </c>
      <c r="O100" t="s">
        <v>27</v>
      </c>
      <c r="Q100">
        <v>2</v>
      </c>
      <c r="R100" t="b">
        <v>0</v>
      </c>
      <c r="S100" t="s">
        <v>119</v>
      </c>
      <c r="T100">
        <v>0</v>
      </c>
    </row>
    <row r="101" spans="1:20" x14ac:dyDescent="0.25">
      <c r="A101" t="s">
        <v>746</v>
      </c>
      <c r="B101">
        <v>7</v>
      </c>
      <c r="C101" t="s">
        <v>19</v>
      </c>
      <c r="D101">
        <f t="shared" si="19"/>
        <v>168</v>
      </c>
      <c r="E101">
        <f>E100</f>
        <v>163</v>
      </c>
      <c r="F101">
        <f t="shared" si="20"/>
        <v>194</v>
      </c>
      <c r="G101">
        <f t="shared" si="18"/>
        <v>166</v>
      </c>
      <c r="H101" t="s">
        <v>20</v>
      </c>
      <c r="I101">
        <v>16</v>
      </c>
      <c r="J101">
        <v>1</v>
      </c>
      <c r="K101">
        <v>0</v>
      </c>
      <c r="L101">
        <v>0</v>
      </c>
      <c r="N101" t="str">
        <f t="shared" si="17"/>
        <v>d0d8dd</v>
      </c>
      <c r="O101" t="s">
        <v>27</v>
      </c>
      <c r="Q101">
        <v>2</v>
      </c>
      <c r="R101" t="b">
        <v>0</v>
      </c>
      <c r="S101" t="s">
        <v>119</v>
      </c>
      <c r="T101">
        <v>0</v>
      </c>
    </row>
    <row r="102" spans="1:20" x14ac:dyDescent="0.25">
      <c r="A102" t="s">
        <v>747</v>
      </c>
      <c r="B102">
        <v>7</v>
      </c>
      <c r="C102" t="s">
        <v>19</v>
      </c>
      <c r="D102">
        <f t="shared" si="19"/>
        <v>14</v>
      </c>
      <c r="E102">
        <f>E98+16</f>
        <v>178</v>
      </c>
      <c r="F102">
        <f t="shared" si="20"/>
        <v>112</v>
      </c>
      <c r="G102">
        <f>E102+5</f>
        <v>183</v>
      </c>
      <c r="H102" t="s">
        <v>102</v>
      </c>
      <c r="I102">
        <v>12</v>
      </c>
      <c r="J102">
        <v>0</v>
      </c>
      <c r="K102">
        <v>0</v>
      </c>
      <c r="L102">
        <v>0</v>
      </c>
      <c r="N102" t="str">
        <f t="shared" si="17"/>
        <v>d0d8dd</v>
      </c>
      <c r="O102" t="s">
        <v>25</v>
      </c>
      <c r="Q102">
        <v>3</v>
      </c>
      <c r="R102" t="b">
        <v>1</v>
      </c>
      <c r="S102" t="s">
        <v>119</v>
      </c>
      <c r="T102">
        <v>0</v>
      </c>
    </row>
    <row r="103" spans="1:20" x14ac:dyDescent="0.25">
      <c r="A103" t="s">
        <v>748</v>
      </c>
      <c r="B103">
        <v>7</v>
      </c>
      <c r="C103" t="s">
        <v>19</v>
      </c>
      <c r="D103">
        <f t="shared" si="19"/>
        <v>113</v>
      </c>
      <c r="E103">
        <f>E102+1</f>
        <v>179</v>
      </c>
      <c r="F103">
        <f t="shared" si="20"/>
        <v>140</v>
      </c>
      <c r="G103">
        <f t="shared" si="18"/>
        <v>182</v>
      </c>
      <c r="H103" t="s">
        <v>20</v>
      </c>
      <c r="I103">
        <v>16</v>
      </c>
      <c r="J103">
        <v>1</v>
      </c>
      <c r="K103">
        <v>0</v>
      </c>
      <c r="L103">
        <v>0</v>
      </c>
      <c r="N103" t="str">
        <f t="shared" si="17"/>
        <v>d0d8dd</v>
      </c>
      <c r="O103" t="s">
        <v>27</v>
      </c>
      <c r="Q103">
        <v>2</v>
      </c>
      <c r="R103" t="b">
        <v>0</v>
      </c>
      <c r="S103" t="s">
        <v>119</v>
      </c>
      <c r="T103">
        <v>0</v>
      </c>
    </row>
    <row r="104" spans="1:20" x14ac:dyDescent="0.25">
      <c r="A104" t="s">
        <v>749</v>
      </c>
      <c r="B104">
        <v>7</v>
      </c>
      <c r="C104" t="s">
        <v>19</v>
      </c>
      <c r="D104">
        <f t="shared" si="19"/>
        <v>140</v>
      </c>
      <c r="E104">
        <f>E103</f>
        <v>179</v>
      </c>
      <c r="F104">
        <f t="shared" si="20"/>
        <v>169</v>
      </c>
      <c r="G104">
        <f t="shared" si="18"/>
        <v>182</v>
      </c>
      <c r="H104" t="s">
        <v>20</v>
      </c>
      <c r="I104">
        <v>16</v>
      </c>
      <c r="J104">
        <v>1</v>
      </c>
      <c r="K104">
        <v>0</v>
      </c>
      <c r="L104">
        <v>0</v>
      </c>
      <c r="N104" t="str">
        <f t="shared" si="17"/>
        <v>d0d8dd</v>
      </c>
      <c r="O104" t="s">
        <v>27</v>
      </c>
      <c r="Q104">
        <v>2</v>
      </c>
      <c r="R104" t="b">
        <v>0</v>
      </c>
      <c r="S104" t="s">
        <v>119</v>
      </c>
      <c r="T104">
        <v>0</v>
      </c>
    </row>
    <row r="105" spans="1:20" x14ac:dyDescent="0.25">
      <c r="A105" t="s">
        <v>750</v>
      </c>
      <c r="B105">
        <v>7</v>
      </c>
      <c r="C105" t="s">
        <v>19</v>
      </c>
      <c r="D105">
        <f t="shared" si="19"/>
        <v>168</v>
      </c>
      <c r="E105">
        <f>E104</f>
        <v>179</v>
      </c>
      <c r="F105">
        <f t="shared" si="20"/>
        <v>194</v>
      </c>
      <c r="G105">
        <f t="shared" si="18"/>
        <v>182</v>
      </c>
      <c r="H105" t="s">
        <v>20</v>
      </c>
      <c r="I105">
        <v>16</v>
      </c>
      <c r="J105">
        <v>1</v>
      </c>
      <c r="K105">
        <v>0</v>
      </c>
      <c r="L105">
        <v>0</v>
      </c>
      <c r="N105" t="str">
        <f t="shared" si="17"/>
        <v>d0d8dd</v>
      </c>
      <c r="O105" t="s">
        <v>27</v>
      </c>
      <c r="Q105">
        <v>2</v>
      </c>
      <c r="R105" t="b">
        <v>0</v>
      </c>
      <c r="S105" t="s">
        <v>119</v>
      </c>
      <c r="T105">
        <v>0</v>
      </c>
    </row>
    <row r="106" spans="1:20" x14ac:dyDescent="0.25">
      <c r="A106" t="s">
        <v>843</v>
      </c>
      <c r="B106">
        <v>-999</v>
      </c>
      <c r="C106" t="s">
        <v>19</v>
      </c>
      <c r="D106">
        <v>127</v>
      </c>
      <c r="E106">
        <v>13</v>
      </c>
      <c r="F106">
        <v>205</v>
      </c>
      <c r="G106">
        <f>E106+5</f>
        <v>18</v>
      </c>
      <c r="H106" t="s">
        <v>102</v>
      </c>
      <c r="I106">
        <v>14</v>
      </c>
      <c r="J106">
        <v>1</v>
      </c>
      <c r="K106">
        <v>0</v>
      </c>
      <c r="L106">
        <v>0</v>
      </c>
      <c r="N106" t="s">
        <v>21</v>
      </c>
      <c r="O106" t="s">
        <v>25</v>
      </c>
      <c r="Q106">
        <v>2</v>
      </c>
      <c r="R106" t="b">
        <v>1</v>
      </c>
      <c r="S106" t="s">
        <v>119</v>
      </c>
      <c r="T106">
        <v>0</v>
      </c>
    </row>
    <row r="107" spans="1:20" x14ac:dyDescent="0.25">
      <c r="A107" t="s">
        <v>32</v>
      </c>
      <c r="B107">
        <v>7</v>
      </c>
      <c r="C107" t="s">
        <v>19</v>
      </c>
      <c r="D107">
        <v>14</v>
      </c>
      <c r="E107">
        <v>215</v>
      </c>
      <c r="F107">
        <v>196</v>
      </c>
      <c r="G107">
        <f>E107+5</f>
        <v>220</v>
      </c>
      <c r="H107" t="s">
        <v>102</v>
      </c>
      <c r="I107">
        <v>14</v>
      </c>
      <c r="J107">
        <v>1</v>
      </c>
      <c r="K107">
        <v>0</v>
      </c>
      <c r="L107">
        <v>0</v>
      </c>
      <c r="N107" t="s">
        <v>21</v>
      </c>
      <c r="O107" t="s">
        <v>25</v>
      </c>
      <c r="Q107">
        <v>3</v>
      </c>
      <c r="R107" t="b">
        <v>1</v>
      </c>
      <c r="S107" t="s">
        <v>119</v>
      </c>
      <c r="T107">
        <v>0</v>
      </c>
    </row>
    <row r="108" spans="1:20" x14ac:dyDescent="0.25">
      <c r="A108" t="s">
        <v>42</v>
      </c>
      <c r="B108">
        <v>7</v>
      </c>
      <c r="C108" t="s">
        <v>19</v>
      </c>
      <c r="D108">
        <v>14</v>
      </c>
      <c r="E108">
        <f>G107+8</f>
        <v>228</v>
      </c>
      <c r="F108">
        <f>$F$107</f>
        <v>196</v>
      </c>
      <c r="G108">
        <f>E108+5</f>
        <v>233</v>
      </c>
      <c r="H108" t="s">
        <v>102</v>
      </c>
      <c r="I108">
        <v>12</v>
      </c>
      <c r="J108">
        <v>0</v>
      </c>
      <c r="K108">
        <v>0</v>
      </c>
      <c r="L108">
        <v>0</v>
      </c>
      <c r="N108" t="s">
        <v>21</v>
      </c>
      <c r="O108" t="s">
        <v>25</v>
      </c>
      <c r="P108" s="1"/>
      <c r="Q108">
        <v>1</v>
      </c>
      <c r="R108" t="b">
        <v>1</v>
      </c>
      <c r="S108" t="s">
        <v>119</v>
      </c>
      <c r="T108">
        <v>0</v>
      </c>
    </row>
    <row r="109" spans="1:20" x14ac:dyDescent="0.25">
      <c r="A109" t="s">
        <v>834</v>
      </c>
      <c r="B109">
        <v>8</v>
      </c>
      <c r="C109" t="s">
        <v>26</v>
      </c>
      <c r="D109">
        <v>0</v>
      </c>
      <c r="E109">
        <v>30</v>
      </c>
      <c r="F109">
        <v>210</v>
      </c>
      <c r="G109">
        <f>G186+12</f>
        <v>267</v>
      </c>
      <c r="I109">
        <v>0</v>
      </c>
      <c r="J109">
        <v>1</v>
      </c>
      <c r="K109">
        <v>0</v>
      </c>
      <c r="L109">
        <v>0</v>
      </c>
      <c r="M109" t="s">
        <v>667</v>
      </c>
      <c r="N109" t="s">
        <v>944</v>
      </c>
      <c r="O109" t="s">
        <v>25</v>
      </c>
      <c r="Q109">
        <v>2</v>
      </c>
      <c r="R109" t="b">
        <v>0</v>
      </c>
      <c r="S109" t="s">
        <v>119</v>
      </c>
      <c r="T109">
        <v>0</v>
      </c>
    </row>
    <row r="110" spans="1:20" x14ac:dyDescent="0.25">
      <c r="A110" t="s">
        <v>773</v>
      </c>
      <c r="B110">
        <v>8</v>
      </c>
      <c r="C110" t="s">
        <v>19</v>
      </c>
      <c r="D110">
        <v>14</v>
      </c>
      <c r="E110">
        <v>20</v>
      </c>
      <c r="F110">
        <v>196</v>
      </c>
      <c r="G110">
        <f>E110+5</f>
        <v>25</v>
      </c>
      <c r="H110" t="s">
        <v>102</v>
      </c>
      <c r="I110">
        <v>12</v>
      </c>
      <c r="J110">
        <v>1</v>
      </c>
      <c r="K110">
        <v>0</v>
      </c>
      <c r="L110">
        <v>0</v>
      </c>
      <c r="N110" t="s">
        <v>21</v>
      </c>
      <c r="O110" t="s">
        <v>25</v>
      </c>
      <c r="Q110">
        <v>3</v>
      </c>
      <c r="R110" t="b">
        <v>1</v>
      </c>
      <c r="S110" t="s">
        <v>119</v>
      </c>
      <c r="T110">
        <v>0</v>
      </c>
    </row>
    <row r="111" spans="1:20" x14ac:dyDescent="0.25">
      <c r="A111" t="s">
        <v>776</v>
      </c>
      <c r="B111">
        <v>8</v>
      </c>
      <c r="C111" t="s">
        <v>19</v>
      </c>
      <c r="D111">
        <f t="shared" ref="D111" si="21">D114-1</f>
        <v>113</v>
      </c>
      <c r="E111">
        <f>E109+2</f>
        <v>32</v>
      </c>
      <c r="F111">
        <f>D115-1</f>
        <v>140</v>
      </c>
      <c r="G111">
        <f>E111+5</f>
        <v>37</v>
      </c>
      <c r="H111" t="s">
        <v>102</v>
      </c>
      <c r="I111">
        <v>10</v>
      </c>
      <c r="J111">
        <v>1</v>
      </c>
      <c r="K111">
        <v>0</v>
      </c>
      <c r="L111">
        <v>0</v>
      </c>
      <c r="N111" t="s">
        <v>944</v>
      </c>
      <c r="O111" t="s">
        <v>27</v>
      </c>
      <c r="Q111">
        <v>3</v>
      </c>
      <c r="R111" t="b">
        <v>1</v>
      </c>
      <c r="S111" t="s">
        <v>119</v>
      </c>
      <c r="T111">
        <v>0</v>
      </c>
    </row>
    <row r="112" spans="1:20" x14ac:dyDescent="0.25">
      <c r="A112" t="s">
        <v>777</v>
      </c>
      <c r="B112">
        <v>8</v>
      </c>
      <c r="C112" t="s">
        <v>19</v>
      </c>
      <c r="D112">
        <f>D115-1</f>
        <v>140</v>
      </c>
      <c r="E112">
        <f t="shared" ref="E112:E113" si="22">E111</f>
        <v>32</v>
      </c>
      <c r="F112">
        <f>D116+1</f>
        <v>169</v>
      </c>
      <c r="G112">
        <f>G111</f>
        <v>37</v>
      </c>
      <c r="H112" t="s">
        <v>102</v>
      </c>
      <c r="I112">
        <v>10</v>
      </c>
      <c r="J112">
        <v>1</v>
      </c>
      <c r="K112">
        <v>0</v>
      </c>
      <c r="L112">
        <v>0</v>
      </c>
      <c r="N112" t="s">
        <v>944</v>
      </c>
      <c r="O112" t="s">
        <v>27</v>
      </c>
      <c r="Q112">
        <v>3</v>
      </c>
      <c r="R112" t="b">
        <v>1</v>
      </c>
      <c r="S112" t="s">
        <v>119</v>
      </c>
      <c r="T112">
        <v>0</v>
      </c>
    </row>
    <row r="113" spans="1:20" x14ac:dyDescent="0.25">
      <c r="A113" t="s">
        <v>778</v>
      </c>
      <c r="B113">
        <v>8</v>
      </c>
      <c r="C113" t="s">
        <v>19</v>
      </c>
      <c r="D113">
        <f>D116</f>
        <v>168</v>
      </c>
      <c r="E113">
        <f t="shared" si="22"/>
        <v>32</v>
      </c>
      <c r="F113">
        <f>D113+26</f>
        <v>194</v>
      </c>
      <c r="G113">
        <f t="shared" ref="G113" si="23">G112</f>
        <v>37</v>
      </c>
      <c r="H113" t="s">
        <v>102</v>
      </c>
      <c r="I113">
        <v>10</v>
      </c>
      <c r="J113">
        <v>1</v>
      </c>
      <c r="K113">
        <v>0</v>
      </c>
      <c r="L113">
        <v>0</v>
      </c>
      <c r="N113" t="s">
        <v>944</v>
      </c>
      <c r="O113" t="s">
        <v>27</v>
      </c>
      <c r="Q113">
        <v>3</v>
      </c>
      <c r="R113" t="b">
        <v>1</v>
      </c>
      <c r="S113" t="s">
        <v>119</v>
      </c>
      <c r="T113">
        <v>0</v>
      </c>
    </row>
    <row r="114" spans="1:20" x14ac:dyDescent="0.25">
      <c r="A114" t="s">
        <v>44</v>
      </c>
      <c r="B114">
        <v>8</v>
      </c>
      <c r="C114" t="s">
        <v>25</v>
      </c>
      <c r="D114">
        <v>114</v>
      </c>
      <c r="E114">
        <f>E109</f>
        <v>30</v>
      </c>
      <c r="F114">
        <f>D114</f>
        <v>114</v>
      </c>
      <c r="G114">
        <f>G109</f>
        <v>267</v>
      </c>
      <c r="I114">
        <v>0.5</v>
      </c>
      <c r="J114">
        <v>0</v>
      </c>
      <c r="K114">
        <v>0</v>
      </c>
      <c r="L114">
        <v>0</v>
      </c>
      <c r="M114" t="s">
        <v>21</v>
      </c>
      <c r="N114" t="s">
        <v>944</v>
      </c>
      <c r="O114" t="s">
        <v>25</v>
      </c>
      <c r="Q114">
        <v>4</v>
      </c>
      <c r="R114" t="b">
        <v>0</v>
      </c>
      <c r="S114" t="s">
        <v>119</v>
      </c>
      <c r="T114">
        <v>0</v>
      </c>
    </row>
    <row r="115" spans="1:20" x14ac:dyDescent="0.25">
      <c r="A115" t="s">
        <v>45</v>
      </c>
      <c r="B115">
        <v>8</v>
      </c>
      <c r="C115" t="s">
        <v>25</v>
      </c>
      <c r="D115">
        <f>D114+27</f>
        <v>141</v>
      </c>
      <c r="E115">
        <f t="shared" ref="E115:E116" si="24">E114</f>
        <v>30</v>
      </c>
      <c r="F115">
        <f t="shared" ref="F115:F116" si="25">D115</f>
        <v>141</v>
      </c>
      <c r="G115">
        <f>G114</f>
        <v>267</v>
      </c>
      <c r="I115">
        <v>0.5</v>
      </c>
      <c r="J115">
        <v>0</v>
      </c>
      <c r="K115">
        <v>0</v>
      </c>
      <c r="L115">
        <v>0</v>
      </c>
      <c r="M115" t="s">
        <v>21</v>
      </c>
      <c r="N115" t="s">
        <v>944</v>
      </c>
      <c r="O115" t="s">
        <v>25</v>
      </c>
      <c r="Q115">
        <v>4</v>
      </c>
      <c r="R115" t="b">
        <v>0</v>
      </c>
      <c r="S115" t="s">
        <v>119</v>
      </c>
      <c r="T115">
        <v>0</v>
      </c>
    </row>
    <row r="116" spans="1:20" x14ac:dyDescent="0.25">
      <c r="A116" t="s">
        <v>46</v>
      </c>
      <c r="B116">
        <v>8</v>
      </c>
      <c r="C116" t="s">
        <v>25</v>
      </c>
      <c r="D116">
        <f>D115+27</f>
        <v>168</v>
      </c>
      <c r="E116">
        <f t="shared" si="24"/>
        <v>30</v>
      </c>
      <c r="F116">
        <f t="shared" si="25"/>
        <v>168</v>
      </c>
      <c r="G116">
        <f>G115</f>
        <v>267</v>
      </c>
      <c r="I116">
        <v>0.5</v>
      </c>
      <c r="J116">
        <v>0</v>
      </c>
      <c r="K116">
        <v>0</v>
      </c>
      <c r="L116">
        <v>0</v>
      </c>
      <c r="M116" t="s">
        <v>21</v>
      </c>
      <c r="N116" t="s">
        <v>944</v>
      </c>
      <c r="O116" t="s">
        <v>25</v>
      </c>
      <c r="Q116">
        <v>4</v>
      </c>
      <c r="R116" t="b">
        <v>0</v>
      </c>
      <c r="S116" t="s">
        <v>119</v>
      </c>
      <c r="T116">
        <v>0</v>
      </c>
    </row>
    <row r="117" spans="1:20" x14ac:dyDescent="0.25">
      <c r="A117" t="s">
        <v>55</v>
      </c>
      <c r="B117">
        <v>8</v>
      </c>
      <c r="C117" t="s">
        <v>25</v>
      </c>
      <c r="D117">
        <v>14</v>
      </c>
      <c r="E117">
        <f>E111+25</f>
        <v>57</v>
      </c>
      <c r="F117">
        <v>196</v>
      </c>
      <c r="G117">
        <f>E117</f>
        <v>57</v>
      </c>
      <c r="I117">
        <v>0.5</v>
      </c>
      <c r="J117">
        <v>0</v>
      </c>
      <c r="K117">
        <v>0</v>
      </c>
      <c r="L117">
        <v>0</v>
      </c>
      <c r="M117" t="s">
        <v>21</v>
      </c>
      <c r="N117" t="s">
        <v>944</v>
      </c>
      <c r="O117" t="s">
        <v>25</v>
      </c>
      <c r="Q117">
        <v>4</v>
      </c>
      <c r="R117" t="b">
        <v>0</v>
      </c>
      <c r="S117" t="s">
        <v>119</v>
      </c>
      <c r="T117">
        <v>0</v>
      </c>
    </row>
    <row r="118" spans="1:20" x14ac:dyDescent="0.25">
      <c r="A118" t="s">
        <v>946</v>
      </c>
      <c r="B118">
        <v>8</v>
      </c>
      <c r="C118" t="s">
        <v>19</v>
      </c>
      <c r="D118">
        <f>D114</f>
        <v>114</v>
      </c>
      <c r="E118">
        <f>G109+2</f>
        <v>269</v>
      </c>
      <c r="F118">
        <v>196</v>
      </c>
      <c r="G118">
        <f>E118+4</f>
        <v>273</v>
      </c>
      <c r="H118" t="s">
        <v>102</v>
      </c>
      <c r="I118">
        <v>10</v>
      </c>
      <c r="J118">
        <v>0</v>
      </c>
      <c r="K118">
        <v>0</v>
      </c>
      <c r="L118">
        <v>0</v>
      </c>
      <c r="N118" t="s">
        <v>21</v>
      </c>
      <c r="O118" t="s">
        <v>22</v>
      </c>
      <c r="Q118">
        <v>2</v>
      </c>
      <c r="R118" t="b">
        <v>0</v>
      </c>
      <c r="S118" t="s">
        <v>119</v>
      </c>
      <c r="T118">
        <v>0</v>
      </c>
    </row>
    <row r="119" spans="1:20" x14ac:dyDescent="0.25">
      <c r="A119" t="s">
        <v>751</v>
      </c>
      <c r="B119">
        <v>8</v>
      </c>
      <c r="C119" t="s">
        <v>19</v>
      </c>
      <c r="D119">
        <v>14</v>
      </c>
      <c r="E119">
        <f>E117+2</f>
        <v>59</v>
      </c>
      <c r="F119">
        <f>D114-2</f>
        <v>112</v>
      </c>
      <c r="G119">
        <f>E119+5</f>
        <v>64</v>
      </c>
      <c r="H119" t="s">
        <v>102</v>
      </c>
      <c r="I119">
        <v>12</v>
      </c>
      <c r="J119">
        <v>0</v>
      </c>
      <c r="K119">
        <v>0</v>
      </c>
      <c r="L119">
        <v>0</v>
      </c>
      <c r="N119" t="s">
        <v>944</v>
      </c>
      <c r="O119" t="s">
        <v>25</v>
      </c>
      <c r="Q119">
        <v>3</v>
      </c>
      <c r="R119" t="b">
        <v>1</v>
      </c>
      <c r="S119" t="s">
        <v>119</v>
      </c>
      <c r="T119">
        <v>0</v>
      </c>
    </row>
    <row r="120" spans="1:20" x14ac:dyDescent="0.25">
      <c r="A120" t="s">
        <v>752</v>
      </c>
      <c r="B120">
        <v>8</v>
      </c>
      <c r="C120" t="s">
        <v>19</v>
      </c>
      <c r="D120">
        <f>D111</f>
        <v>113</v>
      </c>
      <c r="E120">
        <f>E119+1</f>
        <v>60</v>
      </c>
      <c r="F120">
        <f>F111</f>
        <v>140</v>
      </c>
      <c r="G120">
        <f t="shared" ref="G120:G122" si="26">E120+3</f>
        <v>63</v>
      </c>
      <c r="H120" t="s">
        <v>20</v>
      </c>
      <c r="I120">
        <v>16</v>
      </c>
      <c r="J120">
        <v>1</v>
      </c>
      <c r="K120">
        <v>0</v>
      </c>
      <c r="L120">
        <v>0</v>
      </c>
      <c r="N120" t="s">
        <v>944</v>
      </c>
      <c r="O120" t="s">
        <v>27</v>
      </c>
      <c r="Q120">
        <v>2</v>
      </c>
      <c r="R120" t="b">
        <v>0</v>
      </c>
      <c r="S120" t="s">
        <v>119</v>
      </c>
      <c r="T120">
        <v>0</v>
      </c>
    </row>
    <row r="121" spans="1:20" x14ac:dyDescent="0.25">
      <c r="A121" t="s">
        <v>753</v>
      </c>
      <c r="B121">
        <v>8</v>
      </c>
      <c r="C121" t="s">
        <v>19</v>
      </c>
      <c r="D121">
        <f>D112</f>
        <v>140</v>
      </c>
      <c r="E121">
        <f>E120</f>
        <v>60</v>
      </c>
      <c r="F121">
        <f>F112</f>
        <v>169</v>
      </c>
      <c r="G121">
        <f t="shared" si="26"/>
        <v>63</v>
      </c>
      <c r="H121" t="s">
        <v>20</v>
      </c>
      <c r="I121">
        <v>16</v>
      </c>
      <c r="J121">
        <v>1</v>
      </c>
      <c r="K121">
        <v>0</v>
      </c>
      <c r="L121">
        <v>0</v>
      </c>
      <c r="N121" t="s">
        <v>944</v>
      </c>
      <c r="O121" t="s">
        <v>27</v>
      </c>
      <c r="Q121">
        <v>2</v>
      </c>
      <c r="R121" t="b">
        <v>0</v>
      </c>
      <c r="S121" t="s">
        <v>119</v>
      </c>
      <c r="T121">
        <v>0</v>
      </c>
    </row>
    <row r="122" spans="1:20" x14ac:dyDescent="0.25">
      <c r="A122" t="s">
        <v>754</v>
      </c>
      <c r="B122">
        <v>8</v>
      </c>
      <c r="C122" t="s">
        <v>19</v>
      </c>
      <c r="D122">
        <f>D113</f>
        <v>168</v>
      </c>
      <c r="E122">
        <f>E121</f>
        <v>60</v>
      </c>
      <c r="F122">
        <f>F113</f>
        <v>194</v>
      </c>
      <c r="G122">
        <f t="shared" si="26"/>
        <v>63</v>
      </c>
      <c r="H122" t="s">
        <v>20</v>
      </c>
      <c r="I122">
        <v>16</v>
      </c>
      <c r="J122">
        <v>1</v>
      </c>
      <c r="K122">
        <v>0</v>
      </c>
      <c r="L122">
        <v>0</v>
      </c>
      <c r="N122" t="s">
        <v>944</v>
      </c>
      <c r="O122" t="s">
        <v>27</v>
      </c>
      <c r="Q122">
        <v>2</v>
      </c>
      <c r="R122" t="b">
        <v>0</v>
      </c>
      <c r="S122" t="s">
        <v>119</v>
      </c>
      <c r="T122">
        <v>0</v>
      </c>
    </row>
    <row r="123" spans="1:20" x14ac:dyDescent="0.25">
      <c r="A123" t="s">
        <v>755</v>
      </c>
      <c r="B123">
        <v>8</v>
      </c>
      <c r="C123" t="s">
        <v>19</v>
      </c>
      <c r="D123">
        <f t="shared" ref="D123:D154" si="27">D119</f>
        <v>14</v>
      </c>
      <c r="E123">
        <f>E119+12</f>
        <v>71</v>
      </c>
      <c r="F123">
        <f t="shared" ref="F123:F154" si="28">F119</f>
        <v>112</v>
      </c>
      <c r="G123">
        <f>E123+5</f>
        <v>76</v>
      </c>
      <c r="H123" t="s">
        <v>102</v>
      </c>
      <c r="I123">
        <v>12</v>
      </c>
      <c r="J123">
        <v>0</v>
      </c>
      <c r="K123">
        <v>0</v>
      </c>
      <c r="L123">
        <v>0</v>
      </c>
      <c r="N123" t="s">
        <v>944</v>
      </c>
      <c r="O123" t="s">
        <v>25</v>
      </c>
      <c r="Q123">
        <v>3</v>
      </c>
      <c r="R123" t="b">
        <v>1</v>
      </c>
      <c r="S123" t="s">
        <v>119</v>
      </c>
      <c r="T123">
        <v>0</v>
      </c>
    </row>
    <row r="124" spans="1:20" x14ac:dyDescent="0.25">
      <c r="A124" t="s">
        <v>756</v>
      </c>
      <c r="B124">
        <v>8</v>
      </c>
      <c r="C124" t="s">
        <v>19</v>
      </c>
      <c r="D124">
        <f t="shared" si="27"/>
        <v>113</v>
      </c>
      <c r="E124">
        <f>E123+1</f>
        <v>72</v>
      </c>
      <c r="F124">
        <f t="shared" si="28"/>
        <v>140</v>
      </c>
      <c r="G124">
        <f>E124+3</f>
        <v>75</v>
      </c>
      <c r="H124" t="s">
        <v>20</v>
      </c>
      <c r="I124">
        <v>16</v>
      </c>
      <c r="J124">
        <v>1</v>
      </c>
      <c r="K124">
        <v>0</v>
      </c>
      <c r="L124">
        <v>0</v>
      </c>
      <c r="N124" t="s">
        <v>944</v>
      </c>
      <c r="O124" t="s">
        <v>27</v>
      </c>
      <c r="Q124">
        <v>2</v>
      </c>
      <c r="R124" t="b">
        <v>0</v>
      </c>
      <c r="S124" t="s">
        <v>119</v>
      </c>
      <c r="T124">
        <v>0</v>
      </c>
    </row>
    <row r="125" spans="1:20" x14ac:dyDescent="0.25">
      <c r="A125" t="s">
        <v>757</v>
      </c>
      <c r="B125">
        <v>8</v>
      </c>
      <c r="C125" t="s">
        <v>19</v>
      </c>
      <c r="D125">
        <f t="shared" si="27"/>
        <v>140</v>
      </c>
      <c r="E125">
        <f>E124</f>
        <v>72</v>
      </c>
      <c r="F125">
        <f t="shared" si="28"/>
        <v>169</v>
      </c>
      <c r="G125">
        <f t="shared" ref="G125:G126" si="29">E125+3</f>
        <v>75</v>
      </c>
      <c r="H125" t="s">
        <v>20</v>
      </c>
      <c r="I125">
        <v>16</v>
      </c>
      <c r="J125">
        <v>1</v>
      </c>
      <c r="K125">
        <v>0</v>
      </c>
      <c r="L125">
        <v>0</v>
      </c>
      <c r="N125" t="s">
        <v>944</v>
      </c>
      <c r="O125" t="s">
        <v>27</v>
      </c>
      <c r="Q125">
        <v>2</v>
      </c>
      <c r="R125" t="b">
        <v>0</v>
      </c>
      <c r="S125" t="s">
        <v>119</v>
      </c>
      <c r="T125">
        <v>0</v>
      </c>
    </row>
    <row r="126" spans="1:20" x14ac:dyDescent="0.25">
      <c r="A126" t="s">
        <v>758</v>
      </c>
      <c r="B126">
        <v>8</v>
      </c>
      <c r="C126" t="s">
        <v>19</v>
      </c>
      <c r="D126">
        <f t="shared" si="27"/>
        <v>168</v>
      </c>
      <c r="E126">
        <f>E125</f>
        <v>72</v>
      </c>
      <c r="F126">
        <f t="shared" si="28"/>
        <v>194</v>
      </c>
      <c r="G126">
        <f t="shared" si="29"/>
        <v>75</v>
      </c>
      <c r="H126" t="s">
        <v>20</v>
      </c>
      <c r="I126">
        <v>16</v>
      </c>
      <c r="J126">
        <v>1</v>
      </c>
      <c r="K126">
        <v>0</v>
      </c>
      <c r="L126">
        <v>0</v>
      </c>
      <c r="N126" t="s">
        <v>944</v>
      </c>
      <c r="O126" t="s">
        <v>27</v>
      </c>
      <c r="Q126">
        <v>2</v>
      </c>
      <c r="R126" t="b">
        <v>0</v>
      </c>
      <c r="S126" t="s">
        <v>119</v>
      </c>
      <c r="T126">
        <v>0</v>
      </c>
    </row>
    <row r="127" spans="1:20" x14ac:dyDescent="0.25">
      <c r="A127" t="s">
        <v>759</v>
      </c>
      <c r="B127">
        <v>8</v>
      </c>
      <c r="C127" t="s">
        <v>19</v>
      </c>
      <c r="D127">
        <f t="shared" si="27"/>
        <v>14</v>
      </c>
      <c r="E127">
        <f>E123+12</f>
        <v>83</v>
      </c>
      <c r="F127">
        <f t="shared" si="28"/>
        <v>112</v>
      </c>
      <c r="G127">
        <f>E127+5</f>
        <v>88</v>
      </c>
      <c r="H127" t="s">
        <v>102</v>
      </c>
      <c r="I127">
        <v>12</v>
      </c>
      <c r="J127">
        <v>0</v>
      </c>
      <c r="K127">
        <v>0</v>
      </c>
      <c r="L127">
        <v>0</v>
      </c>
      <c r="N127" t="s">
        <v>944</v>
      </c>
      <c r="O127" t="s">
        <v>25</v>
      </c>
      <c r="Q127">
        <v>3</v>
      </c>
      <c r="R127" t="b">
        <v>1</v>
      </c>
      <c r="S127" t="s">
        <v>119</v>
      </c>
      <c r="T127">
        <v>0</v>
      </c>
    </row>
    <row r="128" spans="1:20" x14ac:dyDescent="0.25">
      <c r="A128" t="s">
        <v>760</v>
      </c>
      <c r="B128">
        <v>8</v>
      </c>
      <c r="C128" t="s">
        <v>19</v>
      </c>
      <c r="D128">
        <f t="shared" si="27"/>
        <v>113</v>
      </c>
      <c r="E128">
        <f>E127+1</f>
        <v>84</v>
      </c>
      <c r="F128">
        <f t="shared" si="28"/>
        <v>140</v>
      </c>
      <c r="G128">
        <f t="shared" ref="G128:G130" si="30">E128+3</f>
        <v>87</v>
      </c>
      <c r="H128" t="s">
        <v>20</v>
      </c>
      <c r="I128">
        <v>16</v>
      </c>
      <c r="J128">
        <v>1</v>
      </c>
      <c r="K128">
        <v>0</v>
      </c>
      <c r="L128">
        <v>0</v>
      </c>
      <c r="N128" t="s">
        <v>944</v>
      </c>
      <c r="O128" t="s">
        <v>27</v>
      </c>
      <c r="Q128">
        <v>2</v>
      </c>
      <c r="R128" t="b">
        <v>0</v>
      </c>
      <c r="S128" t="s">
        <v>119</v>
      </c>
      <c r="T128">
        <v>0</v>
      </c>
    </row>
    <row r="129" spans="1:20" x14ac:dyDescent="0.25">
      <c r="A129" t="s">
        <v>761</v>
      </c>
      <c r="B129">
        <v>8</v>
      </c>
      <c r="C129" t="s">
        <v>19</v>
      </c>
      <c r="D129">
        <f t="shared" si="27"/>
        <v>140</v>
      </c>
      <c r="E129">
        <f>E128</f>
        <v>84</v>
      </c>
      <c r="F129">
        <f t="shared" si="28"/>
        <v>169</v>
      </c>
      <c r="G129">
        <f t="shared" si="30"/>
        <v>87</v>
      </c>
      <c r="H129" t="s">
        <v>20</v>
      </c>
      <c r="I129">
        <v>16</v>
      </c>
      <c r="J129">
        <v>1</v>
      </c>
      <c r="K129">
        <v>0</v>
      </c>
      <c r="L129">
        <v>0</v>
      </c>
      <c r="N129" t="s">
        <v>944</v>
      </c>
      <c r="O129" t="s">
        <v>27</v>
      </c>
      <c r="Q129">
        <v>2</v>
      </c>
      <c r="R129" t="b">
        <v>0</v>
      </c>
      <c r="S129" t="s">
        <v>119</v>
      </c>
      <c r="T129">
        <v>0</v>
      </c>
    </row>
    <row r="130" spans="1:20" x14ac:dyDescent="0.25">
      <c r="A130" t="s">
        <v>762</v>
      </c>
      <c r="B130">
        <v>8</v>
      </c>
      <c r="C130" t="s">
        <v>19</v>
      </c>
      <c r="D130">
        <f t="shared" si="27"/>
        <v>168</v>
      </c>
      <c r="E130">
        <f>E129</f>
        <v>84</v>
      </c>
      <c r="F130">
        <f t="shared" si="28"/>
        <v>194</v>
      </c>
      <c r="G130">
        <f t="shared" si="30"/>
        <v>87</v>
      </c>
      <c r="H130" t="s">
        <v>20</v>
      </c>
      <c r="I130">
        <v>16</v>
      </c>
      <c r="J130">
        <v>1</v>
      </c>
      <c r="K130">
        <v>0</v>
      </c>
      <c r="L130">
        <v>0</v>
      </c>
      <c r="N130" t="s">
        <v>944</v>
      </c>
      <c r="O130" t="s">
        <v>27</v>
      </c>
      <c r="Q130">
        <v>2</v>
      </c>
      <c r="R130" t="b">
        <v>0</v>
      </c>
      <c r="S130" t="s">
        <v>119</v>
      </c>
      <c r="T130">
        <v>0</v>
      </c>
    </row>
    <row r="131" spans="1:20" x14ac:dyDescent="0.25">
      <c r="A131" t="s">
        <v>763</v>
      </c>
      <c r="B131">
        <v>8</v>
      </c>
      <c r="C131" t="s">
        <v>19</v>
      </c>
      <c r="D131">
        <f t="shared" si="27"/>
        <v>14</v>
      </c>
      <c r="E131">
        <f>E127+12</f>
        <v>95</v>
      </c>
      <c r="F131">
        <f t="shared" si="28"/>
        <v>112</v>
      </c>
      <c r="G131">
        <f>E131+5</f>
        <v>100</v>
      </c>
      <c r="H131" t="s">
        <v>102</v>
      </c>
      <c r="I131">
        <v>12</v>
      </c>
      <c r="J131">
        <v>0</v>
      </c>
      <c r="K131">
        <v>0</v>
      </c>
      <c r="L131">
        <v>0</v>
      </c>
      <c r="N131" t="s">
        <v>944</v>
      </c>
      <c r="O131" t="s">
        <v>25</v>
      </c>
      <c r="Q131">
        <v>3</v>
      </c>
      <c r="R131" t="b">
        <v>1</v>
      </c>
      <c r="S131" t="s">
        <v>119</v>
      </c>
      <c r="T131">
        <v>0</v>
      </c>
    </row>
    <row r="132" spans="1:20" x14ac:dyDescent="0.25">
      <c r="A132" t="s">
        <v>764</v>
      </c>
      <c r="B132">
        <v>8</v>
      </c>
      <c r="C132" t="s">
        <v>19</v>
      </c>
      <c r="D132">
        <f t="shared" si="27"/>
        <v>113</v>
      </c>
      <c r="E132">
        <f>E131+1</f>
        <v>96</v>
      </c>
      <c r="F132">
        <f t="shared" si="28"/>
        <v>140</v>
      </c>
      <c r="G132">
        <f t="shared" ref="G132:G134" si="31">E132+3</f>
        <v>99</v>
      </c>
      <c r="H132" t="s">
        <v>20</v>
      </c>
      <c r="I132">
        <v>16</v>
      </c>
      <c r="J132">
        <v>1</v>
      </c>
      <c r="K132">
        <v>0</v>
      </c>
      <c r="L132">
        <v>0</v>
      </c>
      <c r="N132" t="s">
        <v>944</v>
      </c>
      <c r="O132" t="s">
        <v>27</v>
      </c>
      <c r="Q132">
        <v>2</v>
      </c>
      <c r="R132" t="b">
        <v>0</v>
      </c>
      <c r="S132" t="s">
        <v>119</v>
      </c>
      <c r="T132">
        <v>0</v>
      </c>
    </row>
    <row r="133" spans="1:20" x14ac:dyDescent="0.25">
      <c r="A133" t="s">
        <v>765</v>
      </c>
      <c r="B133">
        <v>8</v>
      </c>
      <c r="C133" t="s">
        <v>19</v>
      </c>
      <c r="D133">
        <f t="shared" si="27"/>
        <v>140</v>
      </c>
      <c r="E133">
        <f>E132</f>
        <v>96</v>
      </c>
      <c r="F133">
        <f t="shared" si="28"/>
        <v>169</v>
      </c>
      <c r="G133">
        <f t="shared" si="31"/>
        <v>99</v>
      </c>
      <c r="H133" t="s">
        <v>20</v>
      </c>
      <c r="I133">
        <v>16</v>
      </c>
      <c r="J133">
        <v>1</v>
      </c>
      <c r="K133">
        <v>0</v>
      </c>
      <c r="L133">
        <v>0</v>
      </c>
      <c r="N133" t="s">
        <v>944</v>
      </c>
      <c r="O133" t="s">
        <v>27</v>
      </c>
      <c r="Q133">
        <v>2</v>
      </c>
      <c r="R133" t="b">
        <v>0</v>
      </c>
      <c r="S133" t="s">
        <v>119</v>
      </c>
      <c r="T133">
        <v>0</v>
      </c>
    </row>
    <row r="134" spans="1:20" x14ac:dyDescent="0.25">
      <c r="A134" t="s">
        <v>766</v>
      </c>
      <c r="B134">
        <v>8</v>
      </c>
      <c r="C134" t="s">
        <v>19</v>
      </c>
      <c r="D134">
        <f t="shared" si="27"/>
        <v>168</v>
      </c>
      <c r="E134">
        <f>E133</f>
        <v>96</v>
      </c>
      <c r="F134">
        <f t="shared" si="28"/>
        <v>194</v>
      </c>
      <c r="G134">
        <f t="shared" si="31"/>
        <v>99</v>
      </c>
      <c r="H134" t="s">
        <v>20</v>
      </c>
      <c r="I134">
        <v>16</v>
      </c>
      <c r="J134">
        <v>1</v>
      </c>
      <c r="K134">
        <v>0</v>
      </c>
      <c r="L134">
        <v>0</v>
      </c>
      <c r="N134" t="s">
        <v>944</v>
      </c>
      <c r="O134" t="s">
        <v>27</v>
      </c>
      <c r="Q134">
        <v>2</v>
      </c>
      <c r="R134" t="b">
        <v>0</v>
      </c>
      <c r="S134" t="s">
        <v>119</v>
      </c>
      <c r="T134">
        <v>0</v>
      </c>
    </row>
    <row r="135" spans="1:20" x14ac:dyDescent="0.25">
      <c r="A135" t="s">
        <v>822</v>
      </c>
      <c r="B135">
        <v>8</v>
      </c>
      <c r="C135" t="s">
        <v>19</v>
      </c>
      <c r="D135">
        <f t="shared" si="27"/>
        <v>14</v>
      </c>
      <c r="E135">
        <f>E131+12</f>
        <v>107</v>
      </c>
      <c r="F135">
        <f t="shared" si="28"/>
        <v>112</v>
      </c>
      <c r="G135">
        <f>E135+5</f>
        <v>112</v>
      </c>
      <c r="H135" t="s">
        <v>102</v>
      </c>
      <c r="I135">
        <v>12</v>
      </c>
      <c r="J135">
        <v>0</v>
      </c>
      <c r="K135">
        <v>0</v>
      </c>
      <c r="L135">
        <v>0</v>
      </c>
      <c r="N135" t="s">
        <v>944</v>
      </c>
      <c r="O135" t="s">
        <v>25</v>
      </c>
      <c r="Q135">
        <v>3</v>
      </c>
      <c r="R135" t="b">
        <v>1</v>
      </c>
      <c r="S135" t="s">
        <v>119</v>
      </c>
      <c r="T135">
        <v>0</v>
      </c>
    </row>
    <row r="136" spans="1:20" x14ac:dyDescent="0.25">
      <c r="A136" t="s">
        <v>823</v>
      </c>
      <c r="B136">
        <v>8</v>
      </c>
      <c r="C136" t="s">
        <v>19</v>
      </c>
      <c r="D136">
        <f t="shared" si="27"/>
        <v>113</v>
      </c>
      <c r="E136">
        <f>E135+1</f>
        <v>108</v>
      </c>
      <c r="F136">
        <f t="shared" si="28"/>
        <v>140</v>
      </c>
      <c r="G136">
        <f t="shared" ref="G136:G138" si="32">E136+3</f>
        <v>111</v>
      </c>
      <c r="H136" t="s">
        <v>20</v>
      </c>
      <c r="I136">
        <v>16</v>
      </c>
      <c r="J136">
        <v>1</v>
      </c>
      <c r="K136">
        <v>0</v>
      </c>
      <c r="L136">
        <v>0</v>
      </c>
      <c r="N136" t="s">
        <v>944</v>
      </c>
      <c r="O136" t="s">
        <v>27</v>
      </c>
      <c r="Q136">
        <v>2</v>
      </c>
      <c r="R136" t="b">
        <v>0</v>
      </c>
      <c r="S136" t="s">
        <v>119</v>
      </c>
      <c r="T136">
        <v>0</v>
      </c>
    </row>
    <row r="137" spans="1:20" x14ac:dyDescent="0.25">
      <c r="A137" t="s">
        <v>824</v>
      </c>
      <c r="B137">
        <v>8</v>
      </c>
      <c r="C137" t="s">
        <v>19</v>
      </c>
      <c r="D137">
        <f t="shared" si="27"/>
        <v>140</v>
      </c>
      <c r="E137">
        <f>E136</f>
        <v>108</v>
      </c>
      <c r="F137">
        <f t="shared" si="28"/>
        <v>169</v>
      </c>
      <c r="G137">
        <f t="shared" si="32"/>
        <v>111</v>
      </c>
      <c r="H137" t="s">
        <v>20</v>
      </c>
      <c r="I137">
        <v>16</v>
      </c>
      <c r="J137">
        <v>1</v>
      </c>
      <c r="K137">
        <v>0</v>
      </c>
      <c r="L137">
        <v>0</v>
      </c>
      <c r="N137" t="s">
        <v>944</v>
      </c>
      <c r="O137" t="s">
        <v>27</v>
      </c>
      <c r="Q137">
        <v>2</v>
      </c>
      <c r="R137" t="b">
        <v>0</v>
      </c>
      <c r="S137" t="s">
        <v>119</v>
      </c>
      <c r="T137">
        <v>0</v>
      </c>
    </row>
    <row r="138" spans="1:20" x14ac:dyDescent="0.25">
      <c r="A138" t="s">
        <v>825</v>
      </c>
      <c r="B138">
        <v>8</v>
      </c>
      <c r="C138" t="s">
        <v>19</v>
      </c>
      <c r="D138">
        <f t="shared" si="27"/>
        <v>168</v>
      </c>
      <c r="E138">
        <f>E137</f>
        <v>108</v>
      </c>
      <c r="F138">
        <f t="shared" si="28"/>
        <v>194</v>
      </c>
      <c r="G138">
        <f t="shared" si="32"/>
        <v>111</v>
      </c>
      <c r="H138" t="s">
        <v>20</v>
      </c>
      <c r="I138">
        <v>16</v>
      </c>
      <c r="J138">
        <v>1</v>
      </c>
      <c r="K138">
        <v>0</v>
      </c>
      <c r="L138">
        <v>0</v>
      </c>
      <c r="N138" t="s">
        <v>944</v>
      </c>
      <c r="O138" t="s">
        <v>27</v>
      </c>
      <c r="Q138">
        <v>2</v>
      </c>
      <c r="R138" t="b">
        <v>0</v>
      </c>
      <c r="S138" t="s">
        <v>119</v>
      </c>
      <c r="T138">
        <v>0</v>
      </c>
    </row>
    <row r="139" spans="1:20" x14ac:dyDescent="0.25">
      <c r="A139" t="s">
        <v>826</v>
      </c>
      <c r="B139">
        <v>8</v>
      </c>
      <c r="C139" t="s">
        <v>19</v>
      </c>
      <c r="D139">
        <f t="shared" si="27"/>
        <v>14</v>
      </c>
      <c r="E139">
        <f>E135+12</f>
        <v>119</v>
      </c>
      <c r="F139">
        <f t="shared" si="28"/>
        <v>112</v>
      </c>
      <c r="G139">
        <f>E139+5</f>
        <v>124</v>
      </c>
      <c r="H139" t="s">
        <v>102</v>
      </c>
      <c r="I139">
        <v>12</v>
      </c>
      <c r="J139">
        <v>0</v>
      </c>
      <c r="K139">
        <v>0</v>
      </c>
      <c r="L139">
        <v>0</v>
      </c>
      <c r="N139" t="s">
        <v>944</v>
      </c>
      <c r="O139" t="s">
        <v>25</v>
      </c>
      <c r="Q139">
        <v>3</v>
      </c>
      <c r="R139" t="b">
        <v>1</v>
      </c>
      <c r="S139" t="s">
        <v>119</v>
      </c>
      <c r="T139">
        <v>0</v>
      </c>
    </row>
    <row r="140" spans="1:20" x14ac:dyDescent="0.25">
      <c r="A140" t="s">
        <v>827</v>
      </c>
      <c r="B140">
        <v>8</v>
      </c>
      <c r="C140" t="s">
        <v>19</v>
      </c>
      <c r="D140">
        <f t="shared" si="27"/>
        <v>113</v>
      </c>
      <c r="E140">
        <f>E139+1</f>
        <v>120</v>
      </c>
      <c r="F140">
        <f t="shared" si="28"/>
        <v>140</v>
      </c>
      <c r="G140">
        <f t="shared" ref="G140:G142" si="33">E140+3</f>
        <v>123</v>
      </c>
      <c r="H140" t="s">
        <v>20</v>
      </c>
      <c r="I140">
        <v>16</v>
      </c>
      <c r="J140">
        <v>1</v>
      </c>
      <c r="K140">
        <v>0</v>
      </c>
      <c r="L140">
        <v>0</v>
      </c>
      <c r="N140" t="s">
        <v>944</v>
      </c>
      <c r="O140" t="s">
        <v>27</v>
      </c>
      <c r="Q140">
        <v>2</v>
      </c>
      <c r="R140" t="b">
        <v>0</v>
      </c>
      <c r="S140" t="s">
        <v>119</v>
      </c>
      <c r="T140">
        <v>0</v>
      </c>
    </row>
    <row r="141" spans="1:20" x14ac:dyDescent="0.25">
      <c r="A141" t="s">
        <v>828</v>
      </c>
      <c r="B141">
        <v>8</v>
      </c>
      <c r="C141" t="s">
        <v>19</v>
      </c>
      <c r="D141">
        <f t="shared" si="27"/>
        <v>140</v>
      </c>
      <c r="E141">
        <f>E140</f>
        <v>120</v>
      </c>
      <c r="F141">
        <f t="shared" si="28"/>
        <v>169</v>
      </c>
      <c r="G141">
        <f t="shared" si="33"/>
        <v>123</v>
      </c>
      <c r="H141" t="s">
        <v>20</v>
      </c>
      <c r="I141">
        <v>16</v>
      </c>
      <c r="J141">
        <v>1</v>
      </c>
      <c r="K141">
        <v>0</v>
      </c>
      <c r="L141">
        <v>0</v>
      </c>
      <c r="N141" t="s">
        <v>944</v>
      </c>
      <c r="O141" t="s">
        <v>27</v>
      </c>
      <c r="Q141">
        <v>2</v>
      </c>
      <c r="R141" t="b">
        <v>0</v>
      </c>
      <c r="S141" t="s">
        <v>119</v>
      </c>
      <c r="T141">
        <v>0</v>
      </c>
    </row>
    <row r="142" spans="1:20" x14ac:dyDescent="0.25">
      <c r="A142" t="s">
        <v>829</v>
      </c>
      <c r="B142">
        <v>8</v>
      </c>
      <c r="C142" t="s">
        <v>19</v>
      </c>
      <c r="D142">
        <f t="shared" si="27"/>
        <v>168</v>
      </c>
      <c r="E142">
        <f>E141</f>
        <v>120</v>
      </c>
      <c r="F142">
        <f t="shared" si="28"/>
        <v>194</v>
      </c>
      <c r="G142">
        <f t="shared" si="33"/>
        <v>123</v>
      </c>
      <c r="H142" t="s">
        <v>20</v>
      </c>
      <c r="I142">
        <v>16</v>
      </c>
      <c r="J142">
        <v>1</v>
      </c>
      <c r="K142">
        <v>0</v>
      </c>
      <c r="L142">
        <v>0</v>
      </c>
      <c r="N142" t="s">
        <v>944</v>
      </c>
      <c r="O142" t="s">
        <v>27</v>
      </c>
      <c r="Q142">
        <v>2</v>
      </c>
      <c r="R142" t="b">
        <v>0</v>
      </c>
      <c r="S142" t="s">
        <v>119</v>
      </c>
      <c r="T142">
        <v>0</v>
      </c>
    </row>
    <row r="143" spans="1:20" x14ac:dyDescent="0.25">
      <c r="A143" t="s">
        <v>830</v>
      </c>
      <c r="B143">
        <v>8</v>
      </c>
      <c r="C143" t="s">
        <v>19</v>
      </c>
      <c r="D143">
        <f t="shared" si="27"/>
        <v>14</v>
      </c>
      <c r="E143">
        <f>E139+12</f>
        <v>131</v>
      </c>
      <c r="F143">
        <f t="shared" si="28"/>
        <v>112</v>
      </c>
      <c r="G143">
        <f>E143+5</f>
        <v>136</v>
      </c>
      <c r="H143" t="s">
        <v>102</v>
      </c>
      <c r="I143">
        <v>12</v>
      </c>
      <c r="J143">
        <v>0</v>
      </c>
      <c r="K143">
        <v>0</v>
      </c>
      <c r="L143">
        <v>0</v>
      </c>
      <c r="N143" t="s">
        <v>944</v>
      </c>
      <c r="O143" t="s">
        <v>25</v>
      </c>
      <c r="Q143">
        <v>3</v>
      </c>
      <c r="R143" t="b">
        <v>1</v>
      </c>
      <c r="S143" t="s">
        <v>119</v>
      </c>
      <c r="T143">
        <v>0</v>
      </c>
    </row>
    <row r="144" spans="1:20" x14ac:dyDescent="0.25">
      <c r="A144" t="s">
        <v>831</v>
      </c>
      <c r="B144">
        <v>8</v>
      </c>
      <c r="C144" t="s">
        <v>19</v>
      </c>
      <c r="D144">
        <f t="shared" si="27"/>
        <v>113</v>
      </c>
      <c r="E144">
        <f>E143+1</f>
        <v>132</v>
      </c>
      <c r="F144">
        <f t="shared" si="28"/>
        <v>140</v>
      </c>
      <c r="G144">
        <f t="shared" ref="G144:G146" si="34">E144+3</f>
        <v>135</v>
      </c>
      <c r="H144" t="s">
        <v>20</v>
      </c>
      <c r="I144">
        <v>16</v>
      </c>
      <c r="J144">
        <v>1</v>
      </c>
      <c r="K144">
        <v>0</v>
      </c>
      <c r="L144">
        <v>0</v>
      </c>
      <c r="N144" t="s">
        <v>944</v>
      </c>
      <c r="O144" t="s">
        <v>27</v>
      </c>
      <c r="Q144">
        <v>2</v>
      </c>
      <c r="R144" t="b">
        <v>0</v>
      </c>
      <c r="S144" t="s">
        <v>119</v>
      </c>
      <c r="T144">
        <v>0</v>
      </c>
    </row>
    <row r="145" spans="1:20" x14ac:dyDescent="0.25">
      <c r="A145" t="s">
        <v>832</v>
      </c>
      <c r="B145">
        <v>8</v>
      </c>
      <c r="C145" t="s">
        <v>19</v>
      </c>
      <c r="D145">
        <f t="shared" si="27"/>
        <v>140</v>
      </c>
      <c r="E145">
        <f>E144</f>
        <v>132</v>
      </c>
      <c r="F145">
        <f t="shared" si="28"/>
        <v>169</v>
      </c>
      <c r="G145">
        <f t="shared" si="34"/>
        <v>135</v>
      </c>
      <c r="H145" t="s">
        <v>20</v>
      </c>
      <c r="I145">
        <v>16</v>
      </c>
      <c r="J145">
        <v>1</v>
      </c>
      <c r="K145">
        <v>0</v>
      </c>
      <c r="L145">
        <v>0</v>
      </c>
      <c r="N145" t="s">
        <v>944</v>
      </c>
      <c r="O145" t="s">
        <v>27</v>
      </c>
      <c r="Q145">
        <v>2</v>
      </c>
      <c r="R145" t="b">
        <v>0</v>
      </c>
      <c r="S145" t="s">
        <v>119</v>
      </c>
      <c r="T145">
        <v>0</v>
      </c>
    </row>
    <row r="146" spans="1:20" x14ac:dyDescent="0.25">
      <c r="A146" t="s">
        <v>833</v>
      </c>
      <c r="B146">
        <v>8</v>
      </c>
      <c r="C146" t="s">
        <v>19</v>
      </c>
      <c r="D146">
        <f t="shared" si="27"/>
        <v>168</v>
      </c>
      <c r="E146">
        <f>E145</f>
        <v>132</v>
      </c>
      <c r="F146">
        <f t="shared" si="28"/>
        <v>194</v>
      </c>
      <c r="G146">
        <f t="shared" si="34"/>
        <v>135</v>
      </c>
      <c r="H146" t="s">
        <v>20</v>
      </c>
      <c r="I146">
        <v>16</v>
      </c>
      <c r="J146">
        <v>1</v>
      </c>
      <c r="K146">
        <v>0</v>
      </c>
      <c r="L146">
        <v>0</v>
      </c>
      <c r="N146" t="s">
        <v>944</v>
      </c>
      <c r="O146" t="s">
        <v>27</v>
      </c>
      <c r="Q146">
        <v>2</v>
      </c>
      <c r="R146" t="b">
        <v>0</v>
      </c>
      <c r="S146" t="s">
        <v>119</v>
      </c>
      <c r="T146">
        <v>0</v>
      </c>
    </row>
    <row r="147" spans="1:20" x14ac:dyDescent="0.25">
      <c r="A147" t="str">
        <f>_xlfn.CONCAT("policy_checklist2_text",1+_xlfn.NUMBERVALUE(SUBSTITUTE(A143,"policy_checklist2_text","")))</f>
        <v>policy_checklist2_text8</v>
      </c>
      <c r="B147">
        <v>8</v>
      </c>
      <c r="C147" t="s">
        <v>19</v>
      </c>
      <c r="D147">
        <f t="shared" si="27"/>
        <v>14</v>
      </c>
      <c r="E147">
        <f>E143+12</f>
        <v>143</v>
      </c>
      <c r="F147">
        <f t="shared" si="28"/>
        <v>112</v>
      </c>
      <c r="G147">
        <f>E147+5</f>
        <v>148</v>
      </c>
      <c r="H147" t="s">
        <v>102</v>
      </c>
      <c r="I147">
        <v>12</v>
      </c>
      <c r="J147">
        <v>0</v>
      </c>
      <c r="K147">
        <v>0</v>
      </c>
      <c r="L147">
        <v>0</v>
      </c>
      <c r="N147" t="s">
        <v>944</v>
      </c>
      <c r="O147" t="s">
        <v>25</v>
      </c>
      <c r="Q147">
        <v>3</v>
      </c>
      <c r="R147" t="b">
        <v>1</v>
      </c>
      <c r="S147" t="s">
        <v>119</v>
      </c>
      <c r="T147">
        <v>0</v>
      </c>
    </row>
    <row r="148" spans="1:20" x14ac:dyDescent="0.25">
      <c r="A148" t="str">
        <f>A147&amp;"_response1"</f>
        <v>policy_checklist2_text8_response1</v>
      </c>
      <c r="B148">
        <v>8</v>
      </c>
      <c r="C148" t="s">
        <v>19</v>
      </c>
      <c r="D148">
        <f t="shared" si="27"/>
        <v>113</v>
      </c>
      <c r="E148">
        <f>E147+1</f>
        <v>144</v>
      </c>
      <c r="F148">
        <f t="shared" si="28"/>
        <v>140</v>
      </c>
      <c r="G148">
        <f t="shared" ref="G148:G150" si="35">E148+3</f>
        <v>147</v>
      </c>
      <c r="H148" t="s">
        <v>20</v>
      </c>
      <c r="I148">
        <v>16</v>
      </c>
      <c r="J148">
        <v>1</v>
      </c>
      <c r="K148">
        <v>0</v>
      </c>
      <c r="L148">
        <v>0</v>
      </c>
      <c r="N148" t="s">
        <v>944</v>
      </c>
      <c r="O148" t="s">
        <v>27</v>
      </c>
      <c r="Q148">
        <v>2</v>
      </c>
      <c r="R148" t="b">
        <v>0</v>
      </c>
      <c r="S148" t="s">
        <v>119</v>
      </c>
      <c r="T148">
        <v>0</v>
      </c>
    </row>
    <row r="149" spans="1:20" x14ac:dyDescent="0.25">
      <c r="A149" t="str">
        <f>A147&amp;"_response2"</f>
        <v>policy_checklist2_text8_response2</v>
      </c>
      <c r="B149">
        <v>8</v>
      </c>
      <c r="C149" t="s">
        <v>19</v>
      </c>
      <c r="D149">
        <f t="shared" si="27"/>
        <v>140</v>
      </c>
      <c r="E149">
        <f>E148</f>
        <v>144</v>
      </c>
      <c r="F149">
        <f t="shared" si="28"/>
        <v>169</v>
      </c>
      <c r="G149">
        <f t="shared" si="35"/>
        <v>147</v>
      </c>
      <c r="H149" t="s">
        <v>20</v>
      </c>
      <c r="I149">
        <v>16</v>
      </c>
      <c r="J149">
        <v>1</v>
      </c>
      <c r="K149">
        <v>0</v>
      </c>
      <c r="L149">
        <v>0</v>
      </c>
      <c r="N149" t="s">
        <v>944</v>
      </c>
      <c r="O149" t="s">
        <v>27</v>
      </c>
      <c r="Q149">
        <v>2</v>
      </c>
      <c r="R149" t="b">
        <v>0</v>
      </c>
      <c r="S149" t="s">
        <v>119</v>
      </c>
      <c r="T149">
        <v>0</v>
      </c>
    </row>
    <row r="150" spans="1:20" x14ac:dyDescent="0.25">
      <c r="A150" t="str">
        <f>A147&amp;"_response3"</f>
        <v>policy_checklist2_text8_response3</v>
      </c>
      <c r="B150">
        <v>8</v>
      </c>
      <c r="C150" t="s">
        <v>19</v>
      </c>
      <c r="D150">
        <f t="shared" si="27"/>
        <v>168</v>
      </c>
      <c r="E150">
        <f>E149</f>
        <v>144</v>
      </c>
      <c r="F150">
        <f t="shared" si="28"/>
        <v>194</v>
      </c>
      <c r="G150">
        <f t="shared" si="35"/>
        <v>147</v>
      </c>
      <c r="H150" t="s">
        <v>20</v>
      </c>
      <c r="I150">
        <v>16</v>
      </c>
      <c r="J150">
        <v>1</v>
      </c>
      <c r="K150">
        <v>0</v>
      </c>
      <c r="L150">
        <v>0</v>
      </c>
      <c r="N150" t="s">
        <v>944</v>
      </c>
      <c r="O150" t="s">
        <v>27</v>
      </c>
      <c r="Q150">
        <v>2</v>
      </c>
      <c r="R150" t="b">
        <v>0</v>
      </c>
      <c r="S150" t="s">
        <v>119</v>
      </c>
      <c r="T150">
        <v>0</v>
      </c>
    </row>
    <row r="151" spans="1:20" x14ac:dyDescent="0.25">
      <c r="A151" t="str">
        <f>_xlfn.CONCAT("policy_checklist2_text",1+_xlfn.NUMBERVALUE(SUBSTITUTE(A147,"policy_checklist2_text","")))</f>
        <v>policy_checklist2_text9</v>
      </c>
      <c r="B151">
        <v>8</v>
      </c>
      <c r="C151" t="s">
        <v>19</v>
      </c>
      <c r="D151">
        <f t="shared" si="27"/>
        <v>14</v>
      </c>
      <c r="E151">
        <f>E147+12</f>
        <v>155</v>
      </c>
      <c r="F151">
        <f t="shared" si="28"/>
        <v>112</v>
      </c>
      <c r="G151">
        <f>E151+5</f>
        <v>160</v>
      </c>
      <c r="H151" t="s">
        <v>102</v>
      </c>
      <c r="I151">
        <v>12</v>
      </c>
      <c r="J151">
        <v>0</v>
      </c>
      <c r="K151">
        <v>0</v>
      </c>
      <c r="L151">
        <v>0</v>
      </c>
      <c r="N151" t="s">
        <v>944</v>
      </c>
      <c r="O151" t="s">
        <v>25</v>
      </c>
      <c r="Q151">
        <v>3</v>
      </c>
      <c r="R151" t="b">
        <v>1</v>
      </c>
      <c r="S151" t="s">
        <v>119</v>
      </c>
      <c r="T151">
        <v>0</v>
      </c>
    </row>
    <row r="152" spans="1:20" x14ac:dyDescent="0.25">
      <c r="A152" t="str">
        <f>A151&amp;"_response1"</f>
        <v>policy_checklist2_text9_response1</v>
      </c>
      <c r="B152">
        <v>8</v>
      </c>
      <c r="C152" t="s">
        <v>19</v>
      </c>
      <c r="D152">
        <f t="shared" si="27"/>
        <v>113</v>
      </c>
      <c r="E152">
        <f>E151+1</f>
        <v>156</v>
      </c>
      <c r="F152">
        <f t="shared" si="28"/>
        <v>140</v>
      </c>
      <c r="G152">
        <f t="shared" ref="G152:G154" si="36">E152+3</f>
        <v>159</v>
      </c>
      <c r="H152" t="s">
        <v>20</v>
      </c>
      <c r="I152">
        <v>16</v>
      </c>
      <c r="J152">
        <v>1</v>
      </c>
      <c r="K152">
        <v>0</v>
      </c>
      <c r="L152">
        <v>0</v>
      </c>
      <c r="N152" t="s">
        <v>944</v>
      </c>
      <c r="O152" t="s">
        <v>27</v>
      </c>
      <c r="Q152">
        <v>2</v>
      </c>
      <c r="R152" t="b">
        <v>0</v>
      </c>
      <c r="S152" t="s">
        <v>119</v>
      </c>
      <c r="T152">
        <v>0</v>
      </c>
    </row>
    <row r="153" spans="1:20" x14ac:dyDescent="0.25">
      <c r="A153" t="str">
        <f>A151&amp;"_response2"</f>
        <v>policy_checklist2_text9_response2</v>
      </c>
      <c r="B153">
        <v>8</v>
      </c>
      <c r="C153" t="s">
        <v>19</v>
      </c>
      <c r="D153">
        <f t="shared" si="27"/>
        <v>140</v>
      </c>
      <c r="E153">
        <f>E152</f>
        <v>156</v>
      </c>
      <c r="F153">
        <f t="shared" si="28"/>
        <v>169</v>
      </c>
      <c r="G153">
        <f t="shared" si="36"/>
        <v>159</v>
      </c>
      <c r="H153" t="s">
        <v>20</v>
      </c>
      <c r="I153">
        <v>16</v>
      </c>
      <c r="J153">
        <v>1</v>
      </c>
      <c r="K153">
        <v>0</v>
      </c>
      <c r="L153">
        <v>0</v>
      </c>
      <c r="N153" t="s">
        <v>944</v>
      </c>
      <c r="O153" t="s">
        <v>27</v>
      </c>
      <c r="Q153">
        <v>2</v>
      </c>
      <c r="R153" t="b">
        <v>0</v>
      </c>
      <c r="S153" t="s">
        <v>119</v>
      </c>
      <c r="T153">
        <v>0</v>
      </c>
    </row>
    <row r="154" spans="1:20" x14ac:dyDescent="0.25">
      <c r="A154" t="str">
        <f>A151&amp;"_response3"</f>
        <v>policy_checklist2_text9_response3</v>
      </c>
      <c r="B154">
        <v>8</v>
      </c>
      <c r="C154" t="s">
        <v>19</v>
      </c>
      <c r="D154">
        <f t="shared" si="27"/>
        <v>168</v>
      </c>
      <c r="E154">
        <f>E153</f>
        <v>156</v>
      </c>
      <c r="F154">
        <f t="shared" si="28"/>
        <v>194</v>
      </c>
      <c r="G154">
        <f t="shared" si="36"/>
        <v>159</v>
      </c>
      <c r="H154" t="s">
        <v>20</v>
      </c>
      <c r="I154">
        <v>16</v>
      </c>
      <c r="J154">
        <v>1</v>
      </c>
      <c r="K154">
        <v>0</v>
      </c>
      <c r="L154">
        <v>0</v>
      </c>
      <c r="N154" t="s">
        <v>944</v>
      </c>
      <c r="O154" t="s">
        <v>27</v>
      </c>
      <c r="Q154">
        <v>2</v>
      </c>
      <c r="R154" t="b">
        <v>0</v>
      </c>
      <c r="S154" t="s">
        <v>119</v>
      </c>
      <c r="T154">
        <v>0</v>
      </c>
    </row>
    <row r="155" spans="1:20" x14ac:dyDescent="0.25">
      <c r="A155" t="str">
        <f>_xlfn.CONCAT("policy_checklist2_text",1+_xlfn.NUMBERVALUE(SUBSTITUTE(A151,"policy_checklist2_text","")))</f>
        <v>policy_checklist2_text10</v>
      </c>
      <c r="B155">
        <v>8</v>
      </c>
      <c r="C155" t="s">
        <v>19</v>
      </c>
      <c r="D155">
        <f t="shared" ref="D155:D182" si="37">D151</f>
        <v>14</v>
      </c>
      <c r="E155">
        <f>E151+12</f>
        <v>167</v>
      </c>
      <c r="F155">
        <f t="shared" ref="F155:F186" si="38">F151</f>
        <v>112</v>
      </c>
      <c r="G155">
        <f>E155+5</f>
        <v>172</v>
      </c>
      <c r="H155" t="s">
        <v>102</v>
      </c>
      <c r="I155">
        <v>12</v>
      </c>
      <c r="J155">
        <v>0</v>
      </c>
      <c r="K155">
        <v>0</v>
      </c>
      <c r="L155">
        <v>0</v>
      </c>
      <c r="N155" t="s">
        <v>944</v>
      </c>
      <c r="O155" t="s">
        <v>25</v>
      </c>
      <c r="Q155">
        <v>3</v>
      </c>
      <c r="R155" t="b">
        <v>1</v>
      </c>
      <c r="S155" t="s">
        <v>119</v>
      </c>
      <c r="T155">
        <v>0</v>
      </c>
    </row>
    <row r="156" spans="1:20" x14ac:dyDescent="0.25">
      <c r="A156" t="str">
        <f>A155&amp;"_response1"</f>
        <v>policy_checklist2_text10_response1</v>
      </c>
      <c r="B156">
        <v>8</v>
      </c>
      <c r="C156" t="s">
        <v>19</v>
      </c>
      <c r="D156">
        <f t="shared" si="37"/>
        <v>113</v>
      </c>
      <c r="E156">
        <f>E155+1</f>
        <v>168</v>
      </c>
      <c r="F156">
        <f t="shared" si="38"/>
        <v>140</v>
      </c>
      <c r="G156">
        <f t="shared" ref="G156:G158" si="39">E156+3</f>
        <v>171</v>
      </c>
      <c r="H156" t="s">
        <v>20</v>
      </c>
      <c r="I156">
        <v>16</v>
      </c>
      <c r="J156">
        <v>1</v>
      </c>
      <c r="K156">
        <v>0</v>
      </c>
      <c r="L156">
        <v>0</v>
      </c>
      <c r="N156" t="s">
        <v>944</v>
      </c>
      <c r="O156" t="s">
        <v>27</v>
      </c>
      <c r="Q156">
        <v>2</v>
      </c>
      <c r="R156" t="b">
        <v>0</v>
      </c>
      <c r="S156" t="s">
        <v>119</v>
      </c>
      <c r="T156">
        <v>0</v>
      </c>
    </row>
    <row r="157" spans="1:20" x14ac:dyDescent="0.25">
      <c r="A157" t="str">
        <f>A155&amp;"_response2"</f>
        <v>policy_checklist2_text10_response2</v>
      </c>
      <c r="B157">
        <v>8</v>
      </c>
      <c r="C157" t="s">
        <v>19</v>
      </c>
      <c r="D157">
        <f t="shared" si="37"/>
        <v>140</v>
      </c>
      <c r="E157">
        <f>E156</f>
        <v>168</v>
      </c>
      <c r="F157">
        <f t="shared" si="38"/>
        <v>169</v>
      </c>
      <c r="G157">
        <f t="shared" si="39"/>
        <v>171</v>
      </c>
      <c r="H157" t="s">
        <v>20</v>
      </c>
      <c r="I157">
        <v>16</v>
      </c>
      <c r="J157">
        <v>1</v>
      </c>
      <c r="K157">
        <v>0</v>
      </c>
      <c r="L157">
        <v>0</v>
      </c>
      <c r="N157" t="s">
        <v>944</v>
      </c>
      <c r="O157" t="s">
        <v>27</v>
      </c>
      <c r="Q157">
        <v>2</v>
      </c>
      <c r="R157" t="b">
        <v>0</v>
      </c>
      <c r="S157" t="s">
        <v>119</v>
      </c>
      <c r="T157">
        <v>0</v>
      </c>
    </row>
    <row r="158" spans="1:20" x14ac:dyDescent="0.25">
      <c r="A158" t="str">
        <f>A155&amp;"_response3"</f>
        <v>policy_checklist2_text10_response3</v>
      </c>
      <c r="B158">
        <v>8</v>
      </c>
      <c r="C158" t="s">
        <v>19</v>
      </c>
      <c r="D158">
        <f t="shared" si="37"/>
        <v>168</v>
      </c>
      <c r="E158">
        <f>E157</f>
        <v>168</v>
      </c>
      <c r="F158">
        <f t="shared" si="38"/>
        <v>194</v>
      </c>
      <c r="G158">
        <f t="shared" si="39"/>
        <v>171</v>
      </c>
      <c r="H158" t="s">
        <v>20</v>
      </c>
      <c r="I158">
        <v>16</v>
      </c>
      <c r="J158">
        <v>1</v>
      </c>
      <c r="K158">
        <v>0</v>
      </c>
      <c r="L158">
        <v>0</v>
      </c>
      <c r="N158" t="s">
        <v>944</v>
      </c>
      <c r="O158" t="s">
        <v>27</v>
      </c>
      <c r="Q158">
        <v>2</v>
      </c>
      <c r="R158" t="b">
        <v>0</v>
      </c>
      <c r="S158" t="s">
        <v>119</v>
      </c>
      <c r="T158">
        <v>0</v>
      </c>
    </row>
    <row r="159" spans="1:20" x14ac:dyDescent="0.25">
      <c r="A159" t="str">
        <f>_xlfn.CONCAT("policy_checklist2_text",1+_xlfn.NUMBERVALUE(SUBSTITUTE(A155,"policy_checklist2_text","")))</f>
        <v>policy_checklist2_text11</v>
      </c>
      <c r="B159">
        <v>8</v>
      </c>
      <c r="C159" t="s">
        <v>19</v>
      </c>
      <c r="D159">
        <f t="shared" si="37"/>
        <v>14</v>
      </c>
      <c r="E159">
        <f>E155+12</f>
        <v>179</v>
      </c>
      <c r="F159">
        <f t="shared" si="38"/>
        <v>112</v>
      </c>
      <c r="G159">
        <f>E159+5</f>
        <v>184</v>
      </c>
      <c r="H159" t="s">
        <v>102</v>
      </c>
      <c r="I159">
        <v>12</v>
      </c>
      <c r="J159">
        <v>0</v>
      </c>
      <c r="K159">
        <v>0</v>
      </c>
      <c r="L159">
        <v>0</v>
      </c>
      <c r="N159" t="s">
        <v>944</v>
      </c>
      <c r="O159" t="s">
        <v>25</v>
      </c>
      <c r="Q159">
        <v>3</v>
      </c>
      <c r="R159" t="b">
        <v>1</v>
      </c>
      <c r="S159" t="s">
        <v>119</v>
      </c>
      <c r="T159">
        <v>0</v>
      </c>
    </row>
    <row r="160" spans="1:20" x14ac:dyDescent="0.25">
      <c r="A160" t="str">
        <f>A159&amp;"_response1"</f>
        <v>policy_checklist2_text11_response1</v>
      </c>
      <c r="B160">
        <v>8</v>
      </c>
      <c r="C160" t="s">
        <v>19</v>
      </c>
      <c r="D160">
        <f t="shared" si="37"/>
        <v>113</v>
      </c>
      <c r="E160">
        <f>E159+1</f>
        <v>180</v>
      </c>
      <c r="F160">
        <f t="shared" si="38"/>
        <v>140</v>
      </c>
      <c r="G160">
        <f t="shared" ref="G160:G162" si="40">E160+3</f>
        <v>183</v>
      </c>
      <c r="H160" t="s">
        <v>20</v>
      </c>
      <c r="I160">
        <v>16</v>
      </c>
      <c r="J160">
        <v>1</v>
      </c>
      <c r="K160">
        <v>0</v>
      </c>
      <c r="L160">
        <v>0</v>
      </c>
      <c r="N160" t="s">
        <v>944</v>
      </c>
      <c r="O160" t="s">
        <v>27</v>
      </c>
      <c r="Q160">
        <v>2</v>
      </c>
      <c r="R160" t="b">
        <v>0</v>
      </c>
      <c r="S160" t="s">
        <v>119</v>
      </c>
      <c r="T160">
        <v>0</v>
      </c>
    </row>
    <row r="161" spans="1:20" x14ac:dyDescent="0.25">
      <c r="A161" t="str">
        <f>A159&amp;"_response2"</f>
        <v>policy_checklist2_text11_response2</v>
      </c>
      <c r="B161">
        <v>8</v>
      </c>
      <c r="C161" t="s">
        <v>19</v>
      </c>
      <c r="D161">
        <f t="shared" si="37"/>
        <v>140</v>
      </c>
      <c r="E161">
        <f>E160</f>
        <v>180</v>
      </c>
      <c r="F161">
        <f t="shared" si="38"/>
        <v>169</v>
      </c>
      <c r="G161">
        <f t="shared" si="40"/>
        <v>183</v>
      </c>
      <c r="H161" t="s">
        <v>20</v>
      </c>
      <c r="I161">
        <v>16</v>
      </c>
      <c r="J161">
        <v>1</v>
      </c>
      <c r="K161">
        <v>0</v>
      </c>
      <c r="L161">
        <v>0</v>
      </c>
      <c r="N161" t="s">
        <v>944</v>
      </c>
      <c r="O161" t="s">
        <v>27</v>
      </c>
      <c r="Q161">
        <v>2</v>
      </c>
      <c r="R161" t="b">
        <v>0</v>
      </c>
      <c r="S161" t="s">
        <v>119</v>
      </c>
      <c r="T161">
        <v>0</v>
      </c>
    </row>
    <row r="162" spans="1:20" x14ac:dyDescent="0.25">
      <c r="A162" t="str">
        <f>A159&amp;"_response3"</f>
        <v>policy_checklist2_text11_response3</v>
      </c>
      <c r="B162">
        <v>8</v>
      </c>
      <c r="C162" t="s">
        <v>19</v>
      </c>
      <c r="D162">
        <f t="shared" si="37"/>
        <v>168</v>
      </c>
      <c r="E162">
        <f>E161</f>
        <v>180</v>
      </c>
      <c r="F162">
        <f t="shared" si="38"/>
        <v>194</v>
      </c>
      <c r="G162">
        <f t="shared" si="40"/>
        <v>183</v>
      </c>
      <c r="H162" t="s">
        <v>20</v>
      </c>
      <c r="I162">
        <v>16</v>
      </c>
      <c r="J162">
        <v>1</v>
      </c>
      <c r="K162">
        <v>0</v>
      </c>
      <c r="L162">
        <v>0</v>
      </c>
      <c r="N162" t="s">
        <v>944</v>
      </c>
      <c r="O162" t="s">
        <v>27</v>
      </c>
      <c r="Q162">
        <v>2</v>
      </c>
      <c r="R162" t="b">
        <v>0</v>
      </c>
      <c r="S162" t="s">
        <v>119</v>
      </c>
      <c r="T162">
        <v>0</v>
      </c>
    </row>
    <row r="163" spans="1:20" x14ac:dyDescent="0.25">
      <c r="A163" t="str">
        <f>_xlfn.CONCAT("policy_checklist2_text",1+_xlfn.NUMBERVALUE(SUBSTITUTE(A159,"policy_checklist2_text","")))</f>
        <v>policy_checklist2_text12</v>
      </c>
      <c r="B163">
        <v>8</v>
      </c>
      <c r="C163" t="s">
        <v>19</v>
      </c>
      <c r="D163">
        <f t="shared" si="37"/>
        <v>14</v>
      </c>
      <c r="E163">
        <f>E159+12</f>
        <v>191</v>
      </c>
      <c r="F163">
        <f t="shared" si="38"/>
        <v>112</v>
      </c>
      <c r="G163">
        <f>E163+5</f>
        <v>196</v>
      </c>
      <c r="H163" t="s">
        <v>102</v>
      </c>
      <c r="I163">
        <v>12</v>
      </c>
      <c r="J163">
        <v>0</v>
      </c>
      <c r="K163">
        <v>0</v>
      </c>
      <c r="L163">
        <v>0</v>
      </c>
      <c r="N163" t="s">
        <v>944</v>
      </c>
      <c r="O163" t="s">
        <v>25</v>
      </c>
      <c r="Q163">
        <v>3</v>
      </c>
      <c r="R163" t="b">
        <v>1</v>
      </c>
      <c r="S163" t="s">
        <v>119</v>
      </c>
      <c r="T163">
        <v>0</v>
      </c>
    </row>
    <row r="164" spans="1:20" x14ac:dyDescent="0.25">
      <c r="A164" t="str">
        <f>A163&amp;"_response1"</f>
        <v>policy_checklist2_text12_response1</v>
      </c>
      <c r="B164">
        <v>8</v>
      </c>
      <c r="C164" t="s">
        <v>19</v>
      </c>
      <c r="D164">
        <f t="shared" si="37"/>
        <v>113</v>
      </c>
      <c r="E164">
        <f>E163+1</f>
        <v>192</v>
      </c>
      <c r="F164">
        <f t="shared" si="38"/>
        <v>140</v>
      </c>
      <c r="G164">
        <f t="shared" ref="G164:G166" si="41">E164+3</f>
        <v>195</v>
      </c>
      <c r="H164" t="s">
        <v>20</v>
      </c>
      <c r="I164">
        <v>16</v>
      </c>
      <c r="J164">
        <v>1</v>
      </c>
      <c r="K164">
        <v>0</v>
      </c>
      <c r="L164">
        <v>0</v>
      </c>
      <c r="N164" t="s">
        <v>944</v>
      </c>
      <c r="O164" t="s">
        <v>27</v>
      </c>
      <c r="Q164">
        <v>2</v>
      </c>
      <c r="R164" t="b">
        <v>0</v>
      </c>
      <c r="S164" t="s">
        <v>119</v>
      </c>
      <c r="T164">
        <v>0</v>
      </c>
    </row>
    <row r="165" spans="1:20" x14ac:dyDescent="0.25">
      <c r="A165" t="str">
        <f>A163&amp;"_response2"</f>
        <v>policy_checklist2_text12_response2</v>
      </c>
      <c r="B165">
        <v>8</v>
      </c>
      <c r="C165" t="s">
        <v>19</v>
      </c>
      <c r="D165">
        <f t="shared" si="37"/>
        <v>140</v>
      </c>
      <c r="E165">
        <f>E164</f>
        <v>192</v>
      </c>
      <c r="F165">
        <f t="shared" si="38"/>
        <v>169</v>
      </c>
      <c r="G165">
        <f t="shared" si="41"/>
        <v>195</v>
      </c>
      <c r="H165" t="s">
        <v>20</v>
      </c>
      <c r="I165">
        <v>16</v>
      </c>
      <c r="J165">
        <v>1</v>
      </c>
      <c r="K165">
        <v>0</v>
      </c>
      <c r="L165">
        <v>0</v>
      </c>
      <c r="N165" t="s">
        <v>944</v>
      </c>
      <c r="O165" t="s">
        <v>27</v>
      </c>
      <c r="Q165">
        <v>2</v>
      </c>
      <c r="R165" t="b">
        <v>0</v>
      </c>
      <c r="S165" t="s">
        <v>119</v>
      </c>
      <c r="T165">
        <v>0</v>
      </c>
    </row>
    <row r="166" spans="1:20" x14ac:dyDescent="0.25">
      <c r="A166" t="str">
        <f>A163&amp;"_response3"</f>
        <v>policy_checklist2_text12_response3</v>
      </c>
      <c r="B166">
        <v>8</v>
      </c>
      <c r="C166" t="s">
        <v>19</v>
      </c>
      <c r="D166">
        <f t="shared" si="37"/>
        <v>168</v>
      </c>
      <c r="E166">
        <f>E165</f>
        <v>192</v>
      </c>
      <c r="F166">
        <f t="shared" si="38"/>
        <v>194</v>
      </c>
      <c r="G166">
        <f t="shared" si="41"/>
        <v>195</v>
      </c>
      <c r="H166" t="s">
        <v>20</v>
      </c>
      <c r="I166">
        <v>16</v>
      </c>
      <c r="J166">
        <v>1</v>
      </c>
      <c r="K166">
        <v>0</v>
      </c>
      <c r="L166">
        <v>0</v>
      </c>
      <c r="N166" t="s">
        <v>944</v>
      </c>
      <c r="O166" t="s">
        <v>27</v>
      </c>
      <c r="Q166">
        <v>2</v>
      </c>
      <c r="R166" t="b">
        <v>0</v>
      </c>
      <c r="S166" t="s">
        <v>119</v>
      </c>
      <c r="T166">
        <v>0</v>
      </c>
    </row>
    <row r="167" spans="1:20" x14ac:dyDescent="0.25">
      <c r="A167" t="str">
        <f>_xlfn.CONCAT("policy_checklist2_text",1+_xlfn.NUMBERVALUE(SUBSTITUTE(A163,"policy_checklist2_text","")))</f>
        <v>policy_checklist2_text13</v>
      </c>
      <c r="B167">
        <v>8</v>
      </c>
      <c r="C167" t="s">
        <v>19</v>
      </c>
      <c r="D167">
        <f t="shared" si="37"/>
        <v>14</v>
      </c>
      <c r="E167">
        <f>E163+12</f>
        <v>203</v>
      </c>
      <c r="F167">
        <f t="shared" si="38"/>
        <v>112</v>
      </c>
      <c r="G167">
        <f>E167+5</f>
        <v>208</v>
      </c>
      <c r="H167" t="s">
        <v>102</v>
      </c>
      <c r="I167">
        <v>12</v>
      </c>
      <c r="J167">
        <v>0</v>
      </c>
      <c r="K167">
        <v>0</v>
      </c>
      <c r="L167">
        <v>0</v>
      </c>
      <c r="N167" t="s">
        <v>944</v>
      </c>
      <c r="O167" t="s">
        <v>25</v>
      </c>
      <c r="Q167">
        <v>3</v>
      </c>
      <c r="R167" t="b">
        <v>1</v>
      </c>
      <c r="S167" t="s">
        <v>119</v>
      </c>
      <c r="T167">
        <v>0</v>
      </c>
    </row>
    <row r="168" spans="1:20" x14ac:dyDescent="0.25">
      <c r="A168" t="str">
        <f>A167&amp;"_response1"</f>
        <v>policy_checklist2_text13_response1</v>
      </c>
      <c r="B168">
        <v>8</v>
      </c>
      <c r="C168" t="s">
        <v>19</v>
      </c>
      <c r="D168">
        <f t="shared" si="37"/>
        <v>113</v>
      </c>
      <c r="E168">
        <f>E167+1</f>
        <v>204</v>
      </c>
      <c r="F168">
        <f t="shared" si="38"/>
        <v>140</v>
      </c>
      <c r="G168">
        <f t="shared" ref="G168:G170" si="42">E168+3</f>
        <v>207</v>
      </c>
      <c r="H168" t="s">
        <v>20</v>
      </c>
      <c r="I168">
        <v>16</v>
      </c>
      <c r="J168">
        <v>1</v>
      </c>
      <c r="K168">
        <v>0</v>
      </c>
      <c r="L168">
        <v>0</v>
      </c>
      <c r="N168" t="s">
        <v>944</v>
      </c>
      <c r="O168" t="s">
        <v>27</v>
      </c>
      <c r="Q168">
        <v>2</v>
      </c>
      <c r="R168" t="b">
        <v>0</v>
      </c>
      <c r="S168" t="s">
        <v>119</v>
      </c>
      <c r="T168">
        <v>0</v>
      </c>
    </row>
    <row r="169" spans="1:20" x14ac:dyDescent="0.25">
      <c r="A169" t="str">
        <f>A167&amp;"_response2"</f>
        <v>policy_checklist2_text13_response2</v>
      </c>
      <c r="B169">
        <v>8</v>
      </c>
      <c r="C169" t="s">
        <v>19</v>
      </c>
      <c r="D169">
        <f t="shared" si="37"/>
        <v>140</v>
      </c>
      <c r="E169">
        <f>E168</f>
        <v>204</v>
      </c>
      <c r="F169">
        <f t="shared" si="38"/>
        <v>169</v>
      </c>
      <c r="G169">
        <f t="shared" si="42"/>
        <v>207</v>
      </c>
      <c r="H169" t="s">
        <v>20</v>
      </c>
      <c r="I169">
        <v>16</v>
      </c>
      <c r="J169">
        <v>1</v>
      </c>
      <c r="K169">
        <v>0</v>
      </c>
      <c r="L169">
        <v>0</v>
      </c>
      <c r="N169" t="s">
        <v>944</v>
      </c>
      <c r="O169" t="s">
        <v>27</v>
      </c>
      <c r="Q169">
        <v>2</v>
      </c>
      <c r="R169" t="b">
        <v>0</v>
      </c>
      <c r="S169" t="s">
        <v>119</v>
      </c>
      <c r="T169">
        <v>0</v>
      </c>
    </row>
    <row r="170" spans="1:20" x14ac:dyDescent="0.25">
      <c r="A170" t="str">
        <f>A167&amp;"_response3"</f>
        <v>policy_checklist2_text13_response3</v>
      </c>
      <c r="B170">
        <v>8</v>
      </c>
      <c r="C170" t="s">
        <v>19</v>
      </c>
      <c r="D170">
        <f t="shared" si="37"/>
        <v>168</v>
      </c>
      <c r="E170">
        <f>E169</f>
        <v>204</v>
      </c>
      <c r="F170">
        <f t="shared" si="38"/>
        <v>194</v>
      </c>
      <c r="G170">
        <f t="shared" si="42"/>
        <v>207</v>
      </c>
      <c r="H170" t="s">
        <v>20</v>
      </c>
      <c r="I170">
        <v>16</v>
      </c>
      <c r="J170">
        <v>1</v>
      </c>
      <c r="K170">
        <v>0</v>
      </c>
      <c r="L170">
        <v>0</v>
      </c>
      <c r="N170" t="s">
        <v>944</v>
      </c>
      <c r="O170" t="s">
        <v>27</v>
      </c>
      <c r="Q170">
        <v>2</v>
      </c>
      <c r="R170" t="b">
        <v>0</v>
      </c>
      <c r="S170" t="s">
        <v>119</v>
      </c>
      <c r="T170">
        <v>0</v>
      </c>
    </row>
    <row r="171" spans="1:20" x14ac:dyDescent="0.25">
      <c r="A171" t="str">
        <f>_xlfn.CONCAT("policy_checklist2_text",1+_xlfn.NUMBERVALUE(SUBSTITUTE(A167,"policy_checklist2_text","")))</f>
        <v>policy_checklist2_text14</v>
      </c>
      <c r="B171">
        <v>8</v>
      </c>
      <c r="C171" t="s">
        <v>19</v>
      </c>
      <c r="D171">
        <f t="shared" si="37"/>
        <v>14</v>
      </c>
      <c r="E171">
        <f>E167+12</f>
        <v>215</v>
      </c>
      <c r="F171">
        <f t="shared" si="38"/>
        <v>112</v>
      </c>
      <c r="G171">
        <f>E171+5</f>
        <v>220</v>
      </c>
      <c r="H171" t="s">
        <v>102</v>
      </c>
      <c r="I171">
        <v>12</v>
      </c>
      <c r="J171">
        <v>0</v>
      </c>
      <c r="K171">
        <v>0</v>
      </c>
      <c r="L171">
        <v>0</v>
      </c>
      <c r="N171" t="s">
        <v>944</v>
      </c>
      <c r="O171" t="s">
        <v>25</v>
      </c>
      <c r="Q171">
        <v>3</v>
      </c>
      <c r="R171" t="b">
        <v>1</v>
      </c>
      <c r="S171" t="s">
        <v>119</v>
      </c>
      <c r="T171">
        <v>0</v>
      </c>
    </row>
    <row r="172" spans="1:20" x14ac:dyDescent="0.25">
      <c r="A172" t="str">
        <f>A171&amp;"_response1"</f>
        <v>policy_checklist2_text14_response1</v>
      </c>
      <c r="B172">
        <v>8</v>
      </c>
      <c r="C172" t="s">
        <v>19</v>
      </c>
      <c r="D172">
        <f t="shared" si="37"/>
        <v>113</v>
      </c>
      <c r="E172">
        <f>E171+1</f>
        <v>216</v>
      </c>
      <c r="F172">
        <f t="shared" si="38"/>
        <v>140</v>
      </c>
      <c r="G172">
        <f t="shared" ref="G172:G174" si="43">E172+3</f>
        <v>219</v>
      </c>
      <c r="H172" t="s">
        <v>20</v>
      </c>
      <c r="I172">
        <v>16</v>
      </c>
      <c r="J172">
        <v>1</v>
      </c>
      <c r="K172">
        <v>0</v>
      </c>
      <c r="L172">
        <v>0</v>
      </c>
      <c r="N172" t="s">
        <v>944</v>
      </c>
      <c r="O172" t="s">
        <v>27</v>
      </c>
      <c r="Q172">
        <v>2</v>
      </c>
      <c r="R172" t="b">
        <v>0</v>
      </c>
      <c r="S172" t="s">
        <v>119</v>
      </c>
      <c r="T172">
        <v>0</v>
      </c>
    </row>
    <row r="173" spans="1:20" x14ac:dyDescent="0.25">
      <c r="A173" t="str">
        <f>A171&amp;"_response2"</f>
        <v>policy_checklist2_text14_response2</v>
      </c>
      <c r="B173">
        <v>8</v>
      </c>
      <c r="C173" t="s">
        <v>19</v>
      </c>
      <c r="D173">
        <f t="shared" si="37"/>
        <v>140</v>
      </c>
      <c r="E173">
        <f>E172</f>
        <v>216</v>
      </c>
      <c r="F173">
        <f t="shared" si="38"/>
        <v>169</v>
      </c>
      <c r="G173">
        <f t="shared" si="43"/>
        <v>219</v>
      </c>
      <c r="H173" t="s">
        <v>20</v>
      </c>
      <c r="I173">
        <v>16</v>
      </c>
      <c r="J173">
        <v>1</v>
      </c>
      <c r="K173">
        <v>0</v>
      </c>
      <c r="L173">
        <v>0</v>
      </c>
      <c r="N173" t="s">
        <v>944</v>
      </c>
      <c r="O173" t="s">
        <v>27</v>
      </c>
      <c r="Q173">
        <v>2</v>
      </c>
      <c r="R173" t="b">
        <v>0</v>
      </c>
      <c r="S173" t="s">
        <v>119</v>
      </c>
      <c r="T173">
        <v>0</v>
      </c>
    </row>
    <row r="174" spans="1:20" x14ac:dyDescent="0.25">
      <c r="A174" t="str">
        <f>A171&amp;"_response3"</f>
        <v>policy_checklist2_text14_response3</v>
      </c>
      <c r="B174">
        <v>8</v>
      </c>
      <c r="C174" t="s">
        <v>19</v>
      </c>
      <c r="D174">
        <f t="shared" si="37"/>
        <v>168</v>
      </c>
      <c r="E174">
        <f>E173</f>
        <v>216</v>
      </c>
      <c r="F174">
        <f t="shared" si="38"/>
        <v>194</v>
      </c>
      <c r="G174">
        <f t="shared" si="43"/>
        <v>219</v>
      </c>
      <c r="H174" t="s">
        <v>20</v>
      </c>
      <c r="I174">
        <v>16</v>
      </c>
      <c r="J174">
        <v>1</v>
      </c>
      <c r="K174">
        <v>0</v>
      </c>
      <c r="L174">
        <v>0</v>
      </c>
      <c r="N174" t="s">
        <v>944</v>
      </c>
      <c r="O174" t="s">
        <v>27</v>
      </c>
      <c r="Q174">
        <v>2</v>
      </c>
      <c r="R174" t="b">
        <v>0</v>
      </c>
      <c r="S174" t="s">
        <v>119</v>
      </c>
      <c r="T174">
        <v>0</v>
      </c>
    </row>
    <row r="175" spans="1:20" x14ac:dyDescent="0.25">
      <c r="A175" t="str">
        <f>_xlfn.CONCAT("policy_checklist2_text",1+_xlfn.NUMBERVALUE(SUBSTITUTE(A171,"policy_checklist2_text","")))</f>
        <v>policy_checklist2_text15</v>
      </c>
      <c r="B175">
        <v>8</v>
      </c>
      <c r="C175" t="s">
        <v>19</v>
      </c>
      <c r="D175">
        <f t="shared" si="37"/>
        <v>14</v>
      </c>
      <c r="E175">
        <f>E171+12</f>
        <v>227</v>
      </c>
      <c r="F175">
        <f t="shared" si="38"/>
        <v>112</v>
      </c>
      <c r="G175">
        <f>E175+5</f>
        <v>232</v>
      </c>
      <c r="H175" t="s">
        <v>102</v>
      </c>
      <c r="I175">
        <v>12</v>
      </c>
      <c r="J175">
        <v>0</v>
      </c>
      <c r="K175">
        <v>0</v>
      </c>
      <c r="L175">
        <v>0</v>
      </c>
      <c r="N175" t="s">
        <v>944</v>
      </c>
      <c r="O175" t="s">
        <v>25</v>
      </c>
      <c r="Q175">
        <v>3</v>
      </c>
      <c r="R175" t="b">
        <v>1</v>
      </c>
      <c r="S175" t="s">
        <v>119</v>
      </c>
      <c r="T175">
        <v>0</v>
      </c>
    </row>
    <row r="176" spans="1:20" x14ac:dyDescent="0.25">
      <c r="A176" t="str">
        <f>A175&amp;"_response1"</f>
        <v>policy_checklist2_text15_response1</v>
      </c>
      <c r="B176">
        <v>8</v>
      </c>
      <c r="C176" t="s">
        <v>19</v>
      </c>
      <c r="D176">
        <f t="shared" si="37"/>
        <v>113</v>
      </c>
      <c r="E176">
        <f>E175+1</f>
        <v>228</v>
      </c>
      <c r="F176">
        <f t="shared" si="38"/>
        <v>140</v>
      </c>
      <c r="G176">
        <f t="shared" ref="G176:G178" si="44">E176+3</f>
        <v>231</v>
      </c>
      <c r="H176" t="s">
        <v>20</v>
      </c>
      <c r="I176">
        <v>16</v>
      </c>
      <c r="J176">
        <v>1</v>
      </c>
      <c r="K176">
        <v>0</v>
      </c>
      <c r="L176">
        <v>0</v>
      </c>
      <c r="N176" t="s">
        <v>944</v>
      </c>
      <c r="O176" t="s">
        <v>27</v>
      </c>
      <c r="Q176">
        <v>2</v>
      </c>
      <c r="R176" t="b">
        <v>0</v>
      </c>
      <c r="S176" t="s">
        <v>119</v>
      </c>
      <c r="T176">
        <v>0</v>
      </c>
    </row>
    <row r="177" spans="1:20" x14ac:dyDescent="0.25">
      <c r="A177" t="str">
        <f>A175&amp;"_response2"</f>
        <v>policy_checklist2_text15_response2</v>
      </c>
      <c r="B177">
        <v>8</v>
      </c>
      <c r="C177" t="s">
        <v>19</v>
      </c>
      <c r="D177">
        <f t="shared" si="37"/>
        <v>140</v>
      </c>
      <c r="E177">
        <f>E176</f>
        <v>228</v>
      </c>
      <c r="F177">
        <f t="shared" si="38"/>
        <v>169</v>
      </c>
      <c r="G177">
        <f t="shared" si="44"/>
        <v>231</v>
      </c>
      <c r="H177" t="s">
        <v>20</v>
      </c>
      <c r="I177">
        <v>16</v>
      </c>
      <c r="J177">
        <v>1</v>
      </c>
      <c r="K177">
        <v>0</v>
      </c>
      <c r="L177">
        <v>0</v>
      </c>
      <c r="N177" t="s">
        <v>944</v>
      </c>
      <c r="O177" t="s">
        <v>27</v>
      </c>
      <c r="Q177">
        <v>2</v>
      </c>
      <c r="R177" t="b">
        <v>0</v>
      </c>
      <c r="S177" t="s">
        <v>119</v>
      </c>
      <c r="T177">
        <v>0</v>
      </c>
    </row>
    <row r="178" spans="1:20" x14ac:dyDescent="0.25">
      <c r="A178" t="str">
        <f>A175&amp;"_response3"</f>
        <v>policy_checklist2_text15_response3</v>
      </c>
      <c r="B178">
        <v>8</v>
      </c>
      <c r="C178" t="s">
        <v>19</v>
      </c>
      <c r="D178">
        <f t="shared" si="37"/>
        <v>168</v>
      </c>
      <c r="E178">
        <f>E177</f>
        <v>228</v>
      </c>
      <c r="F178">
        <f t="shared" si="38"/>
        <v>194</v>
      </c>
      <c r="G178">
        <f t="shared" si="44"/>
        <v>231</v>
      </c>
      <c r="H178" t="s">
        <v>20</v>
      </c>
      <c r="I178">
        <v>16</v>
      </c>
      <c r="J178">
        <v>1</v>
      </c>
      <c r="K178">
        <v>0</v>
      </c>
      <c r="L178">
        <v>0</v>
      </c>
      <c r="N178" t="s">
        <v>944</v>
      </c>
      <c r="O178" t="s">
        <v>27</v>
      </c>
      <c r="Q178">
        <v>2</v>
      </c>
      <c r="R178" t="b">
        <v>0</v>
      </c>
      <c r="S178" t="s">
        <v>119</v>
      </c>
      <c r="T178">
        <v>0</v>
      </c>
    </row>
    <row r="179" spans="1:20" x14ac:dyDescent="0.25">
      <c r="A179" t="str">
        <f>_xlfn.CONCAT("policy_checklist2_text",1+_xlfn.NUMBERVALUE(SUBSTITUTE(A175,"policy_checklist2_text","")))</f>
        <v>policy_checklist2_text16</v>
      </c>
      <c r="B179">
        <v>8</v>
      </c>
      <c r="C179" t="s">
        <v>19</v>
      </c>
      <c r="D179">
        <f t="shared" si="37"/>
        <v>14</v>
      </c>
      <c r="E179">
        <f>E175+12</f>
        <v>239</v>
      </c>
      <c r="F179">
        <f t="shared" si="38"/>
        <v>112</v>
      </c>
      <c r="G179">
        <f>E179+5</f>
        <v>244</v>
      </c>
      <c r="H179" t="s">
        <v>102</v>
      </c>
      <c r="I179">
        <v>12</v>
      </c>
      <c r="J179">
        <v>0</v>
      </c>
      <c r="K179">
        <v>0</v>
      </c>
      <c r="L179">
        <v>0</v>
      </c>
      <c r="N179" t="s">
        <v>944</v>
      </c>
      <c r="O179" t="s">
        <v>25</v>
      </c>
      <c r="Q179">
        <v>3</v>
      </c>
      <c r="R179" t="b">
        <v>1</v>
      </c>
      <c r="S179" t="s">
        <v>119</v>
      </c>
      <c r="T179">
        <v>0</v>
      </c>
    </row>
    <row r="180" spans="1:20" x14ac:dyDescent="0.25">
      <c r="A180" t="str">
        <f>A179&amp;"_response1"</f>
        <v>policy_checklist2_text16_response1</v>
      </c>
      <c r="B180">
        <v>8</v>
      </c>
      <c r="C180" t="s">
        <v>19</v>
      </c>
      <c r="D180">
        <f t="shared" si="37"/>
        <v>113</v>
      </c>
      <c r="E180">
        <f>E179+1</f>
        <v>240</v>
      </c>
      <c r="F180">
        <f t="shared" si="38"/>
        <v>140</v>
      </c>
      <c r="G180">
        <f t="shared" ref="G180:G182" si="45">E180+3</f>
        <v>243</v>
      </c>
      <c r="H180" t="s">
        <v>20</v>
      </c>
      <c r="I180">
        <v>16</v>
      </c>
      <c r="J180">
        <v>1</v>
      </c>
      <c r="K180">
        <v>0</v>
      </c>
      <c r="L180">
        <v>0</v>
      </c>
      <c r="N180" t="s">
        <v>944</v>
      </c>
      <c r="O180" t="s">
        <v>27</v>
      </c>
      <c r="Q180">
        <v>2</v>
      </c>
      <c r="R180" t="b">
        <v>0</v>
      </c>
      <c r="S180" t="s">
        <v>119</v>
      </c>
      <c r="T180">
        <v>0</v>
      </c>
    </row>
    <row r="181" spans="1:20" x14ac:dyDescent="0.25">
      <c r="A181" t="str">
        <f>A179&amp;"_response2"</f>
        <v>policy_checklist2_text16_response2</v>
      </c>
      <c r="B181">
        <v>8</v>
      </c>
      <c r="C181" t="s">
        <v>19</v>
      </c>
      <c r="D181">
        <f t="shared" si="37"/>
        <v>140</v>
      </c>
      <c r="E181">
        <f>E180</f>
        <v>240</v>
      </c>
      <c r="F181">
        <f t="shared" si="38"/>
        <v>169</v>
      </c>
      <c r="G181">
        <f t="shared" si="45"/>
        <v>243</v>
      </c>
      <c r="H181" t="s">
        <v>20</v>
      </c>
      <c r="I181">
        <v>16</v>
      </c>
      <c r="J181">
        <v>1</v>
      </c>
      <c r="K181">
        <v>0</v>
      </c>
      <c r="L181">
        <v>0</v>
      </c>
      <c r="N181" t="s">
        <v>944</v>
      </c>
      <c r="O181" t="s">
        <v>27</v>
      </c>
      <c r="Q181">
        <v>2</v>
      </c>
      <c r="R181" t="b">
        <v>0</v>
      </c>
      <c r="S181" t="s">
        <v>119</v>
      </c>
      <c r="T181">
        <v>0</v>
      </c>
    </row>
    <row r="182" spans="1:20" x14ac:dyDescent="0.25">
      <c r="A182" t="str">
        <f>A179&amp;"_response3"</f>
        <v>policy_checklist2_text16_response3</v>
      </c>
      <c r="B182">
        <v>8</v>
      </c>
      <c r="C182" t="s">
        <v>19</v>
      </c>
      <c r="D182">
        <f t="shared" si="37"/>
        <v>168</v>
      </c>
      <c r="E182">
        <f>E181</f>
        <v>240</v>
      </c>
      <c r="F182">
        <f t="shared" si="38"/>
        <v>194</v>
      </c>
      <c r="G182">
        <f t="shared" si="45"/>
        <v>243</v>
      </c>
      <c r="H182" t="s">
        <v>20</v>
      </c>
      <c r="I182">
        <v>16</v>
      </c>
      <c r="J182">
        <v>1</v>
      </c>
      <c r="K182">
        <v>0</v>
      </c>
      <c r="L182">
        <v>0</v>
      </c>
      <c r="N182" t="s">
        <v>944</v>
      </c>
      <c r="O182" t="s">
        <v>27</v>
      </c>
      <c r="Q182">
        <v>2</v>
      </c>
      <c r="R182" t="b">
        <v>0</v>
      </c>
      <c r="S182" t="s">
        <v>119</v>
      </c>
      <c r="T182">
        <v>0</v>
      </c>
    </row>
    <row r="183" spans="1:20" x14ac:dyDescent="0.25">
      <c r="A183" t="str">
        <f>_xlfn.CONCAT("policy_checklist2_text",1+_xlfn.NUMBERVALUE(SUBSTITUTE(A179,"policy_checklist2_text","")))</f>
        <v>policy_checklist2_text17</v>
      </c>
      <c r="B183">
        <v>8</v>
      </c>
      <c r="C183" t="s">
        <v>19</v>
      </c>
      <c r="D183">
        <f t="shared" ref="D183" si="46">D179</f>
        <v>14</v>
      </c>
      <c r="E183">
        <f>E179+12</f>
        <v>251</v>
      </c>
      <c r="F183">
        <f t="shared" si="38"/>
        <v>112</v>
      </c>
      <c r="G183">
        <f>E183+5</f>
        <v>256</v>
      </c>
      <c r="H183" t="s">
        <v>102</v>
      </c>
      <c r="I183">
        <v>12</v>
      </c>
      <c r="J183">
        <v>0</v>
      </c>
      <c r="K183">
        <v>0</v>
      </c>
      <c r="L183">
        <v>0</v>
      </c>
      <c r="N183" t="s">
        <v>944</v>
      </c>
      <c r="O183" t="s">
        <v>25</v>
      </c>
      <c r="Q183">
        <v>3</v>
      </c>
      <c r="R183" t="b">
        <v>1</v>
      </c>
      <c r="S183" t="s">
        <v>119</v>
      </c>
      <c r="T183">
        <v>0</v>
      </c>
    </row>
    <row r="184" spans="1:20" x14ac:dyDescent="0.25">
      <c r="A184" t="str">
        <f>A183&amp;"_response1"</f>
        <v>policy_checklist2_text17_response1</v>
      </c>
      <c r="B184">
        <v>8</v>
      </c>
      <c r="C184" t="s">
        <v>19</v>
      </c>
      <c r="D184">
        <f>D180</f>
        <v>113</v>
      </c>
      <c r="E184">
        <f>E183+1</f>
        <v>252</v>
      </c>
      <c r="F184">
        <f t="shared" si="38"/>
        <v>140</v>
      </c>
      <c r="G184">
        <f t="shared" ref="G184:G186" si="47">E184+3</f>
        <v>255</v>
      </c>
      <c r="H184" t="s">
        <v>20</v>
      </c>
      <c r="I184">
        <v>16</v>
      </c>
      <c r="J184">
        <v>1</v>
      </c>
      <c r="K184">
        <v>0</v>
      </c>
      <c r="L184">
        <v>0</v>
      </c>
      <c r="N184" t="s">
        <v>944</v>
      </c>
      <c r="O184" t="s">
        <v>27</v>
      </c>
      <c r="Q184">
        <v>2</v>
      </c>
      <c r="R184" t="b">
        <v>0</v>
      </c>
      <c r="S184" t="s">
        <v>119</v>
      </c>
      <c r="T184">
        <v>0</v>
      </c>
    </row>
    <row r="185" spans="1:20" x14ac:dyDescent="0.25">
      <c r="A185" t="str">
        <f>A183&amp;"_response2"</f>
        <v>policy_checklist2_text17_response2</v>
      </c>
      <c r="B185">
        <v>8</v>
      </c>
      <c r="C185" t="s">
        <v>19</v>
      </c>
      <c r="D185">
        <f>D181</f>
        <v>140</v>
      </c>
      <c r="E185">
        <f>E184</f>
        <v>252</v>
      </c>
      <c r="F185">
        <f t="shared" si="38"/>
        <v>169</v>
      </c>
      <c r="G185">
        <f t="shared" si="47"/>
        <v>255</v>
      </c>
      <c r="H185" t="s">
        <v>20</v>
      </c>
      <c r="I185">
        <v>16</v>
      </c>
      <c r="J185">
        <v>1</v>
      </c>
      <c r="K185">
        <v>0</v>
      </c>
      <c r="L185">
        <v>0</v>
      </c>
      <c r="N185" t="s">
        <v>944</v>
      </c>
      <c r="O185" t="s">
        <v>27</v>
      </c>
      <c r="Q185">
        <v>2</v>
      </c>
      <c r="R185" t="b">
        <v>0</v>
      </c>
      <c r="S185" t="s">
        <v>119</v>
      </c>
      <c r="T185">
        <v>0</v>
      </c>
    </row>
    <row r="186" spans="1:20" x14ac:dyDescent="0.25">
      <c r="A186" t="str">
        <f>A183&amp;"_response3"</f>
        <v>policy_checklist2_text17_response3</v>
      </c>
      <c r="B186">
        <v>8</v>
      </c>
      <c r="C186" t="s">
        <v>19</v>
      </c>
      <c r="D186">
        <f>D182</f>
        <v>168</v>
      </c>
      <c r="E186">
        <f>E185</f>
        <v>252</v>
      </c>
      <c r="F186">
        <f t="shared" si="38"/>
        <v>194</v>
      </c>
      <c r="G186">
        <f t="shared" si="47"/>
        <v>255</v>
      </c>
      <c r="H186" t="s">
        <v>20</v>
      </c>
      <c r="I186">
        <v>16</v>
      </c>
      <c r="J186">
        <v>1</v>
      </c>
      <c r="K186">
        <v>0</v>
      </c>
      <c r="L186">
        <v>0</v>
      </c>
      <c r="N186" t="s">
        <v>944</v>
      </c>
      <c r="O186" t="s">
        <v>27</v>
      </c>
      <c r="Q186">
        <v>2</v>
      </c>
      <c r="R186" t="b">
        <v>0</v>
      </c>
      <c r="S186" t="s">
        <v>119</v>
      </c>
      <c r="T186">
        <v>0</v>
      </c>
    </row>
    <row r="187" spans="1:20" x14ac:dyDescent="0.25">
      <c r="A187" t="s">
        <v>616</v>
      </c>
      <c r="B187">
        <v>9</v>
      </c>
      <c r="C187" t="s">
        <v>19</v>
      </c>
      <c r="D187">
        <v>14</v>
      </c>
      <c r="E187">
        <v>20</v>
      </c>
      <c r="F187">
        <v>196</v>
      </c>
      <c r="G187">
        <f>E187+5</f>
        <v>25</v>
      </c>
      <c r="H187" t="s">
        <v>102</v>
      </c>
      <c r="I187">
        <v>12</v>
      </c>
      <c r="J187">
        <v>1</v>
      </c>
      <c r="K187">
        <v>0</v>
      </c>
      <c r="L187">
        <v>0</v>
      </c>
      <c r="N187" t="s">
        <v>21</v>
      </c>
      <c r="O187" t="s">
        <v>25</v>
      </c>
      <c r="Q187">
        <v>3</v>
      </c>
      <c r="R187" t="b">
        <v>1</v>
      </c>
      <c r="S187" t="s">
        <v>119</v>
      </c>
      <c r="T187">
        <v>0</v>
      </c>
    </row>
    <row r="188" spans="1:20" x14ac:dyDescent="0.25">
      <c r="A188" t="s">
        <v>33</v>
      </c>
      <c r="B188">
        <v>9</v>
      </c>
      <c r="C188" t="s">
        <v>24</v>
      </c>
      <c r="D188">
        <v>20</v>
      </c>
      <c r="E188">
        <v>60</v>
      </c>
      <c r="F188">
        <v>190</v>
      </c>
      <c r="G188">
        <f>INT(E188+(F188-D188)/2078*1889)</f>
        <v>214</v>
      </c>
      <c r="I188">
        <v>0</v>
      </c>
      <c r="J188">
        <v>0</v>
      </c>
      <c r="K188">
        <v>0</v>
      </c>
      <c r="L188">
        <v>0</v>
      </c>
      <c r="N188" t="s">
        <v>21</v>
      </c>
      <c r="O188" t="s">
        <v>25</v>
      </c>
      <c r="Q188">
        <v>2</v>
      </c>
      <c r="R188" t="b">
        <v>0</v>
      </c>
      <c r="S188" t="s">
        <v>119</v>
      </c>
      <c r="T188">
        <v>0</v>
      </c>
    </row>
    <row r="189" spans="1:20" x14ac:dyDescent="0.25">
      <c r="A189" t="s">
        <v>845</v>
      </c>
      <c r="B189">
        <v>9</v>
      </c>
      <c r="C189" t="s">
        <v>19</v>
      </c>
      <c r="D189">
        <v>14</v>
      </c>
      <c r="E189">
        <f>G188+4</f>
        <v>218</v>
      </c>
      <c r="F189">
        <f>$F$107</f>
        <v>196</v>
      </c>
      <c r="G189">
        <f>E189+8</f>
        <v>226</v>
      </c>
      <c r="H189" t="s">
        <v>102</v>
      </c>
      <c r="I189">
        <v>14</v>
      </c>
      <c r="J189">
        <v>0</v>
      </c>
      <c r="K189">
        <v>0</v>
      </c>
      <c r="L189">
        <v>0</v>
      </c>
      <c r="M189" t="s">
        <v>910</v>
      </c>
      <c r="N189" t="s">
        <v>21</v>
      </c>
      <c r="O189" t="s">
        <v>27</v>
      </c>
      <c r="Q189">
        <v>3</v>
      </c>
      <c r="R189" t="b">
        <v>1</v>
      </c>
      <c r="S189" t="s">
        <v>119</v>
      </c>
      <c r="T189">
        <v>0</v>
      </c>
    </row>
    <row r="190" spans="1:20" x14ac:dyDescent="0.25">
      <c r="A190" t="s">
        <v>956</v>
      </c>
      <c r="B190">
        <v>9</v>
      </c>
      <c r="C190" t="s">
        <v>19</v>
      </c>
      <c r="D190">
        <f>D189</f>
        <v>14</v>
      </c>
      <c r="E190">
        <v>275</v>
      </c>
      <c r="F190">
        <f>F189+1</f>
        <v>197</v>
      </c>
      <c r="G190">
        <f>E190+5</f>
        <v>280</v>
      </c>
      <c r="H190" t="s">
        <v>102</v>
      </c>
      <c r="I190">
        <v>8</v>
      </c>
      <c r="J190">
        <v>0</v>
      </c>
      <c r="K190">
        <v>0</v>
      </c>
      <c r="L190">
        <v>0</v>
      </c>
      <c r="M190" t="s">
        <v>910</v>
      </c>
      <c r="N190" t="s">
        <v>21</v>
      </c>
      <c r="O190" t="s">
        <v>25</v>
      </c>
      <c r="Q190">
        <v>3</v>
      </c>
      <c r="R190" t="b">
        <v>1</v>
      </c>
      <c r="T190">
        <v>0</v>
      </c>
    </row>
    <row r="191" spans="1:20" ht="15" customHeight="1" x14ac:dyDescent="0.25">
      <c r="A191" t="s">
        <v>842</v>
      </c>
      <c r="B191">
        <v>-999</v>
      </c>
      <c r="C191" t="s">
        <v>19</v>
      </c>
      <c r="D191">
        <f>D189</f>
        <v>14</v>
      </c>
      <c r="E191">
        <f>G193+8</f>
        <v>265</v>
      </c>
      <c r="F191">
        <v>208</v>
      </c>
      <c r="G191">
        <f>E191+8</f>
        <v>273</v>
      </c>
      <c r="H191" t="s">
        <v>102</v>
      </c>
      <c r="I191">
        <v>12</v>
      </c>
      <c r="J191">
        <v>0</v>
      </c>
      <c r="K191">
        <v>0</v>
      </c>
      <c r="L191">
        <v>0</v>
      </c>
      <c r="N191" t="s">
        <v>21</v>
      </c>
      <c r="O191" t="s">
        <v>22</v>
      </c>
      <c r="Q191">
        <v>2</v>
      </c>
      <c r="R191" t="b">
        <v>1</v>
      </c>
      <c r="S191" t="s">
        <v>119</v>
      </c>
      <c r="T191">
        <v>0</v>
      </c>
    </row>
    <row r="192" spans="1:20" ht="15" customHeight="1" x14ac:dyDescent="0.25">
      <c r="A192" t="s">
        <v>31</v>
      </c>
      <c r="B192">
        <v>10</v>
      </c>
      <c r="C192" t="s">
        <v>19</v>
      </c>
      <c r="D192">
        <v>14</v>
      </c>
      <c r="E192">
        <v>20</v>
      </c>
      <c r="F192">
        <v>205</v>
      </c>
      <c r="G192">
        <f>E192+5</f>
        <v>25</v>
      </c>
      <c r="H192" t="s">
        <v>102</v>
      </c>
      <c r="I192">
        <v>12</v>
      </c>
      <c r="J192">
        <v>1</v>
      </c>
      <c r="K192">
        <v>0</v>
      </c>
      <c r="L192">
        <v>0</v>
      </c>
      <c r="N192" t="s">
        <v>21</v>
      </c>
      <c r="O192" t="s">
        <v>25</v>
      </c>
      <c r="Q192">
        <v>3</v>
      </c>
      <c r="R192" t="b">
        <v>1</v>
      </c>
      <c r="S192" t="s">
        <v>119</v>
      </c>
      <c r="T192">
        <v>0</v>
      </c>
    </row>
    <row r="193" spans="1:20" ht="15" customHeight="1" x14ac:dyDescent="0.25">
      <c r="A193" t="s">
        <v>30</v>
      </c>
      <c r="B193">
        <v>10</v>
      </c>
      <c r="C193" t="s">
        <v>24</v>
      </c>
      <c r="D193">
        <v>14</v>
      </c>
      <c r="E193">
        <v>30</v>
      </c>
      <c r="F193">
        <v>196</v>
      </c>
      <c r="G193">
        <f>INT(E193+(F193-D193)/80*100)</f>
        <v>257</v>
      </c>
      <c r="H193" t="s">
        <v>102</v>
      </c>
      <c r="I193">
        <v>12</v>
      </c>
      <c r="J193">
        <v>0</v>
      </c>
      <c r="K193">
        <v>0</v>
      </c>
      <c r="L193">
        <v>0</v>
      </c>
      <c r="N193" t="s">
        <v>21</v>
      </c>
      <c r="O193" t="s">
        <v>22</v>
      </c>
      <c r="Q193">
        <v>2</v>
      </c>
      <c r="R193" t="b">
        <v>1</v>
      </c>
      <c r="S193" t="s">
        <v>119</v>
      </c>
      <c r="T193">
        <v>0</v>
      </c>
    </row>
    <row r="194" spans="1:20" x14ac:dyDescent="0.25">
      <c r="A194" t="s">
        <v>839</v>
      </c>
      <c r="B194">
        <v>-999</v>
      </c>
      <c r="C194" t="s">
        <v>26</v>
      </c>
      <c r="D194">
        <v>10</v>
      </c>
      <c r="E194">
        <v>10</v>
      </c>
      <c r="F194">
        <f>D194+91</f>
        <v>101</v>
      </c>
      <c r="G194">
        <f>E194+70</f>
        <v>80</v>
      </c>
      <c r="I194">
        <v>0</v>
      </c>
      <c r="J194">
        <v>0</v>
      </c>
      <c r="K194">
        <v>0</v>
      </c>
      <c r="L194">
        <v>0</v>
      </c>
      <c r="N194" t="s">
        <v>21</v>
      </c>
      <c r="O194" t="s">
        <v>25</v>
      </c>
      <c r="Q194">
        <v>1</v>
      </c>
      <c r="R194" t="b">
        <v>0</v>
      </c>
      <c r="S194" t="s">
        <v>119</v>
      </c>
      <c r="T194">
        <v>0</v>
      </c>
    </row>
    <row r="195" spans="1:20" x14ac:dyDescent="0.25">
      <c r="A195" t="s">
        <v>385</v>
      </c>
      <c r="B195">
        <v>-999</v>
      </c>
      <c r="C195" t="s">
        <v>26</v>
      </c>
      <c r="D195">
        <v>0</v>
      </c>
      <c r="E195">
        <v>0</v>
      </c>
      <c r="F195">
        <v>211</v>
      </c>
      <c r="G195">
        <f>E201-4</f>
        <v>16</v>
      </c>
      <c r="I195">
        <v>0</v>
      </c>
      <c r="J195">
        <v>0</v>
      </c>
      <c r="K195">
        <v>0</v>
      </c>
      <c r="L195">
        <v>0</v>
      </c>
      <c r="M195" t="s">
        <v>817</v>
      </c>
      <c r="N195" t="s">
        <v>817</v>
      </c>
      <c r="O195" t="s">
        <v>25</v>
      </c>
      <c r="Q195">
        <v>0</v>
      </c>
      <c r="R195" t="b">
        <v>0</v>
      </c>
      <c r="S195" t="s">
        <v>119</v>
      </c>
      <c r="T195">
        <v>0</v>
      </c>
    </row>
    <row r="196" spans="1:20" x14ac:dyDescent="0.25">
      <c r="A196" t="s">
        <v>840</v>
      </c>
      <c r="B196">
        <v>11</v>
      </c>
      <c r="C196" t="s">
        <v>19</v>
      </c>
      <c r="D196">
        <v>14</v>
      </c>
      <c r="E196">
        <v>20</v>
      </c>
      <c r="F196">
        <v>196</v>
      </c>
      <c r="G196">
        <f>E196+5</f>
        <v>25</v>
      </c>
      <c r="H196" t="s">
        <v>102</v>
      </c>
      <c r="I196">
        <v>14</v>
      </c>
      <c r="J196">
        <v>1</v>
      </c>
      <c r="K196">
        <v>0</v>
      </c>
      <c r="L196">
        <v>0</v>
      </c>
      <c r="N196" t="s">
        <v>21</v>
      </c>
      <c r="O196" t="s">
        <v>25</v>
      </c>
      <c r="Q196">
        <v>2</v>
      </c>
      <c r="R196" t="b">
        <v>1</v>
      </c>
      <c r="S196" t="s">
        <v>119</v>
      </c>
      <c r="T196">
        <v>0</v>
      </c>
    </row>
    <row r="197" spans="1:20" x14ac:dyDescent="0.25">
      <c r="A197" t="s">
        <v>841</v>
      </c>
      <c r="B197">
        <v>11</v>
      </c>
      <c r="C197" t="s">
        <v>19</v>
      </c>
      <c r="D197">
        <f>$D$196</f>
        <v>14</v>
      </c>
      <c r="E197">
        <f>G196+8</f>
        <v>33</v>
      </c>
      <c r="F197">
        <v>196</v>
      </c>
      <c r="G197">
        <f>E197+5</f>
        <v>38</v>
      </c>
      <c r="H197" t="s">
        <v>102</v>
      </c>
      <c r="I197">
        <v>12</v>
      </c>
      <c r="J197">
        <v>0</v>
      </c>
      <c r="K197">
        <v>0</v>
      </c>
      <c r="L197">
        <v>0</v>
      </c>
      <c r="N197" t="s">
        <v>21</v>
      </c>
      <c r="O197" t="s">
        <v>25</v>
      </c>
      <c r="P197" s="1"/>
      <c r="Q197">
        <v>1</v>
      </c>
      <c r="R197" t="b">
        <v>1</v>
      </c>
      <c r="S197" t="s">
        <v>119</v>
      </c>
      <c r="T197">
        <v>0</v>
      </c>
    </row>
    <row r="198" spans="1:20" x14ac:dyDescent="0.25">
      <c r="A198" t="s">
        <v>916</v>
      </c>
      <c r="B198">
        <v>11</v>
      </c>
      <c r="C198" t="s">
        <v>24</v>
      </c>
      <c r="D198">
        <v>30</v>
      </c>
      <c r="E198">
        <v>115</v>
      </c>
      <c r="F198">
        <v>180</v>
      </c>
      <c r="G198">
        <f>E198+(F198-D198)</f>
        <v>265</v>
      </c>
      <c r="I198">
        <v>0</v>
      </c>
      <c r="J198">
        <v>0</v>
      </c>
      <c r="K198">
        <v>0</v>
      </c>
      <c r="L198">
        <v>0</v>
      </c>
      <c r="N198" t="s">
        <v>21</v>
      </c>
      <c r="O198" t="s">
        <v>25</v>
      </c>
      <c r="Q198">
        <v>0</v>
      </c>
      <c r="R198" t="b">
        <v>0</v>
      </c>
      <c r="S198" t="s">
        <v>119</v>
      </c>
      <c r="T198">
        <v>0</v>
      </c>
    </row>
    <row r="199" spans="1:20" x14ac:dyDescent="0.25">
      <c r="A199" t="s">
        <v>917</v>
      </c>
      <c r="B199">
        <v>11</v>
      </c>
      <c r="C199" t="s">
        <v>19</v>
      </c>
      <c r="D199">
        <f>D198</f>
        <v>30</v>
      </c>
      <c r="E199">
        <f>E198</f>
        <v>115</v>
      </c>
      <c r="F199">
        <f>D199+100</f>
        <v>130</v>
      </c>
      <c r="G199">
        <f>G198</f>
        <v>265</v>
      </c>
      <c r="H199" t="s">
        <v>102</v>
      </c>
      <c r="I199">
        <v>12</v>
      </c>
      <c r="J199">
        <v>0</v>
      </c>
      <c r="K199">
        <v>1</v>
      </c>
      <c r="L199">
        <v>0</v>
      </c>
      <c r="N199" t="s">
        <v>21</v>
      </c>
      <c r="O199" t="s">
        <v>25</v>
      </c>
      <c r="Q199">
        <v>0</v>
      </c>
      <c r="R199" t="b">
        <v>1</v>
      </c>
      <c r="S199" t="s">
        <v>119</v>
      </c>
      <c r="T199">
        <v>0</v>
      </c>
    </row>
    <row r="200" spans="1:20" x14ac:dyDescent="0.25">
      <c r="A200" t="s">
        <v>918</v>
      </c>
      <c r="B200">
        <v>11</v>
      </c>
      <c r="C200" t="s">
        <v>19</v>
      </c>
      <c r="D200">
        <f>D198</f>
        <v>30</v>
      </c>
      <c r="E200">
        <f>G198</f>
        <v>265</v>
      </c>
      <c r="F200">
        <f>F198</f>
        <v>180</v>
      </c>
      <c r="G200">
        <f>E200+3</f>
        <v>268</v>
      </c>
      <c r="H200" t="s">
        <v>102</v>
      </c>
      <c r="I200">
        <v>8</v>
      </c>
      <c r="J200">
        <v>0</v>
      </c>
      <c r="K200">
        <v>1</v>
      </c>
      <c r="L200">
        <v>0</v>
      </c>
      <c r="M200" t="s">
        <v>910</v>
      </c>
      <c r="N200" t="s">
        <v>21</v>
      </c>
      <c r="O200" t="s">
        <v>22</v>
      </c>
      <c r="Q200">
        <v>0</v>
      </c>
      <c r="R200" t="b">
        <v>1</v>
      </c>
      <c r="S200" t="s">
        <v>119</v>
      </c>
      <c r="T200">
        <v>0</v>
      </c>
    </row>
    <row r="201" spans="1:20" x14ac:dyDescent="0.25">
      <c r="A201" t="s">
        <v>88</v>
      </c>
      <c r="B201">
        <v>12</v>
      </c>
      <c r="C201" t="s">
        <v>19</v>
      </c>
      <c r="D201">
        <f>$D$196</f>
        <v>14</v>
      </c>
      <c r="E201">
        <v>20</v>
      </c>
      <c r="F201">
        <v>180</v>
      </c>
      <c r="G201">
        <f>E201+5</f>
        <v>25</v>
      </c>
      <c r="H201" t="s">
        <v>102</v>
      </c>
      <c r="I201">
        <v>12</v>
      </c>
      <c r="J201">
        <v>1</v>
      </c>
      <c r="K201">
        <v>0</v>
      </c>
      <c r="L201">
        <v>0</v>
      </c>
      <c r="N201" t="s">
        <v>21</v>
      </c>
      <c r="O201" t="s">
        <v>25</v>
      </c>
      <c r="Q201">
        <v>3</v>
      </c>
      <c r="R201" t="b">
        <v>0</v>
      </c>
      <c r="S201" t="s">
        <v>119</v>
      </c>
      <c r="T201">
        <v>0</v>
      </c>
    </row>
    <row r="202" spans="1:20" x14ac:dyDescent="0.25">
      <c r="A202" t="s">
        <v>976</v>
      </c>
      <c r="B202">
        <v>12</v>
      </c>
      <c r="C202" t="s">
        <v>19</v>
      </c>
      <c r="D202">
        <f>D203-11</f>
        <v>29</v>
      </c>
      <c r="E202">
        <f>G201+8</f>
        <v>33</v>
      </c>
      <c r="F202">
        <v>196</v>
      </c>
      <c r="G202">
        <f>E202+5</f>
        <v>38</v>
      </c>
      <c r="H202" t="s">
        <v>102</v>
      </c>
      <c r="I202">
        <v>10</v>
      </c>
      <c r="J202">
        <v>1</v>
      </c>
      <c r="K202">
        <v>0</v>
      </c>
      <c r="L202">
        <v>0</v>
      </c>
      <c r="N202" t="s">
        <v>21</v>
      </c>
      <c r="O202" t="s">
        <v>25</v>
      </c>
      <c r="P202" s="1"/>
      <c r="Q202">
        <v>1</v>
      </c>
      <c r="R202" t="b">
        <v>0</v>
      </c>
      <c r="S202" t="s">
        <v>119</v>
      </c>
      <c r="T202">
        <v>0</v>
      </c>
    </row>
    <row r="203" spans="1:20" x14ac:dyDescent="0.25">
      <c r="A203" t="s">
        <v>846</v>
      </c>
      <c r="B203">
        <v>12</v>
      </c>
      <c r="C203" t="s">
        <v>24</v>
      </c>
      <c r="D203">
        <f>F204</f>
        <v>40</v>
      </c>
      <c r="E203">
        <f>G202+2</f>
        <v>40</v>
      </c>
      <c r="F203">
        <v>104</v>
      </c>
      <c r="G203">
        <f>INT(E203+(F203-D203)/296*192)</f>
        <v>81</v>
      </c>
      <c r="I203">
        <v>1</v>
      </c>
      <c r="J203">
        <v>0</v>
      </c>
      <c r="K203">
        <v>0</v>
      </c>
      <c r="L203">
        <v>0</v>
      </c>
      <c r="M203" t="s">
        <v>961</v>
      </c>
      <c r="N203" t="s">
        <v>21</v>
      </c>
      <c r="O203" t="s">
        <v>25</v>
      </c>
      <c r="P203" t="s">
        <v>975</v>
      </c>
      <c r="Q203">
        <v>2</v>
      </c>
      <c r="R203" t="b">
        <v>0</v>
      </c>
      <c r="S203" t="s">
        <v>119</v>
      </c>
      <c r="T203">
        <v>0</v>
      </c>
    </row>
    <row r="204" spans="1:20" x14ac:dyDescent="0.25">
      <c r="A204" s="25" t="s">
        <v>981</v>
      </c>
      <c r="B204">
        <v>12</v>
      </c>
      <c r="C204" t="s">
        <v>19</v>
      </c>
      <c r="D204">
        <f t="shared" ref="D204:D209" si="48">$D$196</f>
        <v>14</v>
      </c>
      <c r="E204">
        <f>E203-2</f>
        <v>38</v>
      </c>
      <c r="F204">
        <v>40</v>
      </c>
      <c r="G204">
        <f t="shared" ref="G204:G209" si="49">E204+5</f>
        <v>43</v>
      </c>
      <c r="H204" t="s">
        <v>102</v>
      </c>
      <c r="I204">
        <v>10</v>
      </c>
      <c r="J204">
        <v>0</v>
      </c>
      <c r="K204">
        <v>0</v>
      </c>
      <c r="L204">
        <v>0</v>
      </c>
      <c r="N204" t="s">
        <v>21</v>
      </c>
      <c r="O204" t="s">
        <v>22</v>
      </c>
      <c r="P204" s="26"/>
      <c r="Q204">
        <v>3</v>
      </c>
      <c r="R204" t="b">
        <v>0</v>
      </c>
      <c r="S204" t="s">
        <v>119</v>
      </c>
      <c r="T204">
        <v>0</v>
      </c>
    </row>
    <row r="205" spans="1:20" x14ac:dyDescent="0.25">
      <c r="A205" t="s">
        <v>982</v>
      </c>
      <c r="B205">
        <v>12</v>
      </c>
      <c r="C205" t="s">
        <v>19</v>
      </c>
      <c r="D205">
        <f t="shared" si="48"/>
        <v>14</v>
      </c>
      <c r="E205">
        <f>G204+3</f>
        <v>46</v>
      </c>
      <c r="F205">
        <f>$F$204</f>
        <v>40</v>
      </c>
      <c r="G205">
        <f t="shared" si="49"/>
        <v>51</v>
      </c>
      <c r="H205" t="s">
        <v>102</v>
      </c>
      <c r="I205">
        <v>10</v>
      </c>
      <c r="J205">
        <v>0</v>
      </c>
      <c r="K205">
        <v>0</v>
      </c>
      <c r="L205">
        <v>0</v>
      </c>
      <c r="N205" t="s">
        <v>21</v>
      </c>
      <c r="O205" t="s">
        <v>22</v>
      </c>
      <c r="P205" s="26"/>
      <c r="Q205">
        <v>3</v>
      </c>
      <c r="R205" t="b">
        <v>0</v>
      </c>
      <c r="S205" t="s">
        <v>119</v>
      </c>
      <c r="T205">
        <v>0</v>
      </c>
    </row>
    <row r="206" spans="1:20" x14ac:dyDescent="0.25">
      <c r="A206" t="s">
        <v>983</v>
      </c>
      <c r="B206">
        <v>12</v>
      </c>
      <c r="C206" t="s">
        <v>19</v>
      </c>
      <c r="D206">
        <f t="shared" si="48"/>
        <v>14</v>
      </c>
      <c r="E206">
        <f>G205+3</f>
        <v>54</v>
      </c>
      <c r="F206">
        <f t="shared" ref="F206:F209" si="50">$F$204</f>
        <v>40</v>
      </c>
      <c r="G206">
        <f t="shared" si="49"/>
        <v>59</v>
      </c>
      <c r="H206" t="s">
        <v>102</v>
      </c>
      <c r="I206">
        <v>10</v>
      </c>
      <c r="J206">
        <v>0</v>
      </c>
      <c r="K206">
        <v>0</v>
      </c>
      <c r="L206">
        <v>0</v>
      </c>
      <c r="N206" t="s">
        <v>21</v>
      </c>
      <c r="O206" t="s">
        <v>22</v>
      </c>
      <c r="P206" s="26"/>
      <c r="Q206">
        <v>3</v>
      </c>
      <c r="R206" t="b">
        <v>0</v>
      </c>
      <c r="S206" t="s">
        <v>119</v>
      </c>
      <c r="T206">
        <v>0</v>
      </c>
    </row>
    <row r="207" spans="1:20" x14ac:dyDescent="0.25">
      <c r="A207" t="s">
        <v>984</v>
      </c>
      <c r="B207">
        <v>12</v>
      </c>
      <c r="C207" t="s">
        <v>19</v>
      </c>
      <c r="D207">
        <f t="shared" si="48"/>
        <v>14</v>
      </c>
      <c r="E207">
        <f>G206+3</f>
        <v>62</v>
      </c>
      <c r="F207">
        <f t="shared" si="50"/>
        <v>40</v>
      </c>
      <c r="G207">
        <f t="shared" si="49"/>
        <v>67</v>
      </c>
      <c r="H207" t="s">
        <v>102</v>
      </c>
      <c r="I207">
        <v>10</v>
      </c>
      <c r="J207">
        <v>0</v>
      </c>
      <c r="K207">
        <v>0</v>
      </c>
      <c r="L207">
        <v>0</v>
      </c>
      <c r="N207" t="s">
        <v>21</v>
      </c>
      <c r="O207" t="s">
        <v>22</v>
      </c>
      <c r="P207" s="26"/>
      <c r="Q207">
        <v>3</v>
      </c>
      <c r="R207" t="b">
        <v>0</v>
      </c>
      <c r="S207" t="s">
        <v>119</v>
      </c>
      <c r="T207">
        <v>0</v>
      </c>
    </row>
    <row r="208" spans="1:20" x14ac:dyDescent="0.25">
      <c r="A208" t="s">
        <v>985</v>
      </c>
      <c r="B208">
        <v>12</v>
      </c>
      <c r="C208" t="s">
        <v>19</v>
      </c>
      <c r="D208">
        <f t="shared" si="48"/>
        <v>14</v>
      </c>
      <c r="E208">
        <f>G207+3</f>
        <v>70</v>
      </c>
      <c r="F208">
        <f t="shared" si="50"/>
        <v>40</v>
      </c>
      <c r="G208">
        <f t="shared" si="49"/>
        <v>75</v>
      </c>
      <c r="H208" t="s">
        <v>102</v>
      </c>
      <c r="I208">
        <v>10</v>
      </c>
      <c r="J208">
        <v>0</v>
      </c>
      <c r="K208">
        <v>0</v>
      </c>
      <c r="L208">
        <v>0</v>
      </c>
      <c r="N208" t="s">
        <v>21</v>
      </c>
      <c r="O208" t="s">
        <v>22</v>
      </c>
      <c r="P208" s="26"/>
      <c r="Q208">
        <v>3</v>
      </c>
      <c r="R208" t="b">
        <v>0</v>
      </c>
      <c r="S208" t="s">
        <v>119</v>
      </c>
      <c r="T208">
        <v>0</v>
      </c>
    </row>
    <row r="209" spans="1:20" x14ac:dyDescent="0.25">
      <c r="A209" t="s">
        <v>986</v>
      </c>
      <c r="B209">
        <v>12</v>
      </c>
      <c r="C209" t="s">
        <v>19</v>
      </c>
      <c r="D209">
        <f t="shared" si="48"/>
        <v>14</v>
      </c>
      <c r="E209">
        <f>G208+3</f>
        <v>78</v>
      </c>
      <c r="F209">
        <f t="shared" si="50"/>
        <v>40</v>
      </c>
      <c r="G209">
        <f t="shared" si="49"/>
        <v>83</v>
      </c>
      <c r="H209" t="s">
        <v>102</v>
      </c>
      <c r="I209">
        <v>10</v>
      </c>
      <c r="J209">
        <v>0</v>
      </c>
      <c r="K209">
        <v>0</v>
      </c>
      <c r="L209">
        <v>0</v>
      </c>
      <c r="N209" t="s">
        <v>21</v>
      </c>
      <c r="O209" t="s">
        <v>22</v>
      </c>
      <c r="P209" s="26"/>
      <c r="Q209">
        <v>3</v>
      </c>
      <c r="R209" t="b">
        <v>0</v>
      </c>
      <c r="S209" t="s">
        <v>119</v>
      </c>
      <c r="T209">
        <v>0</v>
      </c>
    </row>
    <row r="210" spans="1:20" x14ac:dyDescent="0.25">
      <c r="A210" t="s">
        <v>952</v>
      </c>
      <c r="B210">
        <v>12</v>
      </c>
      <c r="C210" t="s">
        <v>19</v>
      </c>
      <c r="D210">
        <f>F203+5</f>
        <v>109</v>
      </c>
      <c r="E210">
        <f>E203+5</f>
        <v>45</v>
      </c>
      <c r="F210">
        <v>196</v>
      </c>
      <c r="G210">
        <f>E210+3</f>
        <v>48</v>
      </c>
      <c r="H210" t="s">
        <v>102</v>
      </c>
      <c r="I210">
        <v>8</v>
      </c>
      <c r="J210">
        <v>0</v>
      </c>
      <c r="K210">
        <v>0</v>
      </c>
      <c r="L210">
        <v>0</v>
      </c>
      <c r="M210" t="s">
        <v>910</v>
      </c>
      <c r="O210" t="s">
        <v>25</v>
      </c>
      <c r="P210" t="s">
        <v>953</v>
      </c>
      <c r="Q210">
        <v>3</v>
      </c>
      <c r="R210" t="b">
        <v>1</v>
      </c>
      <c r="S210" t="s">
        <v>119</v>
      </c>
      <c r="T210">
        <v>0</v>
      </c>
    </row>
    <row r="211" spans="1:20" x14ac:dyDescent="0.25">
      <c r="A211" t="s">
        <v>978</v>
      </c>
      <c r="B211">
        <v>12</v>
      </c>
      <c r="C211" t="s">
        <v>19</v>
      </c>
      <c r="D211">
        <f>D203+16</f>
        <v>56</v>
      </c>
      <c r="E211">
        <f>G203+1</f>
        <v>82</v>
      </c>
      <c r="F211">
        <v>196</v>
      </c>
      <c r="G211">
        <f>E211+8</f>
        <v>90</v>
      </c>
      <c r="H211" t="s">
        <v>102</v>
      </c>
      <c r="I211">
        <v>12</v>
      </c>
      <c r="J211">
        <v>0</v>
      </c>
      <c r="K211">
        <v>0</v>
      </c>
      <c r="L211">
        <v>0</v>
      </c>
      <c r="M211" t="s">
        <v>910</v>
      </c>
      <c r="N211" t="s">
        <v>21</v>
      </c>
      <c r="O211" t="s">
        <v>25</v>
      </c>
      <c r="Q211">
        <v>3</v>
      </c>
      <c r="R211" t="b">
        <v>1</v>
      </c>
      <c r="S211" t="s">
        <v>119</v>
      </c>
      <c r="T211">
        <v>0</v>
      </c>
    </row>
    <row r="212" spans="1:20" x14ac:dyDescent="0.25">
      <c r="A212" t="s">
        <v>29</v>
      </c>
      <c r="B212">
        <v>12</v>
      </c>
      <c r="C212" t="s">
        <v>25</v>
      </c>
      <c r="D212">
        <v>30</v>
      </c>
      <c r="E212">
        <f>G211+10</f>
        <v>100</v>
      </c>
      <c r="F212">
        <v>170</v>
      </c>
      <c r="G212">
        <f>E212</f>
        <v>100</v>
      </c>
      <c r="I212">
        <v>0</v>
      </c>
      <c r="J212">
        <v>0</v>
      </c>
      <c r="K212">
        <v>0</v>
      </c>
      <c r="L212">
        <v>0</v>
      </c>
      <c r="N212" t="s">
        <v>21</v>
      </c>
      <c r="O212" t="s">
        <v>25</v>
      </c>
      <c r="Q212">
        <v>2</v>
      </c>
      <c r="R212" t="b">
        <v>0</v>
      </c>
      <c r="S212" t="s">
        <v>119</v>
      </c>
      <c r="T212">
        <v>0</v>
      </c>
    </row>
    <row r="213" spans="1:20" x14ac:dyDescent="0.25">
      <c r="A213" t="s">
        <v>34</v>
      </c>
      <c r="B213">
        <v>12</v>
      </c>
      <c r="C213" t="s">
        <v>24</v>
      </c>
      <c r="D213">
        <v>20</v>
      </c>
      <c r="E213">
        <v>140</v>
      </c>
      <c r="F213">
        <v>180</v>
      </c>
      <c r="G213">
        <f>INT(E213+(F213-D213)/11*10)</f>
        <v>285</v>
      </c>
      <c r="I213">
        <v>0</v>
      </c>
      <c r="J213">
        <v>0</v>
      </c>
      <c r="K213">
        <v>0</v>
      </c>
      <c r="L213">
        <v>0</v>
      </c>
      <c r="N213" t="s">
        <v>21</v>
      </c>
      <c r="O213" t="s">
        <v>25</v>
      </c>
      <c r="Q213">
        <v>2</v>
      </c>
      <c r="R213" t="b">
        <v>0</v>
      </c>
      <c r="S213" t="s">
        <v>119</v>
      </c>
      <c r="T213">
        <v>0</v>
      </c>
    </row>
    <row r="214" spans="1:20" x14ac:dyDescent="0.25">
      <c r="A214" t="s">
        <v>272</v>
      </c>
      <c r="B214">
        <v>12</v>
      </c>
      <c r="C214" t="s">
        <v>19</v>
      </c>
      <c r="D214">
        <v>14</v>
      </c>
      <c r="E214">
        <f>G211+20</f>
        <v>110</v>
      </c>
      <c r="F214">
        <v>196</v>
      </c>
      <c r="G214">
        <f>E214+8</f>
        <v>118</v>
      </c>
      <c r="H214" t="s">
        <v>102</v>
      </c>
      <c r="I214">
        <v>14</v>
      </c>
      <c r="J214">
        <v>0</v>
      </c>
      <c r="K214">
        <v>0</v>
      </c>
      <c r="L214">
        <v>0</v>
      </c>
      <c r="M214" t="s">
        <v>910</v>
      </c>
      <c r="N214" t="s">
        <v>21</v>
      </c>
      <c r="O214" t="s">
        <v>27</v>
      </c>
      <c r="Q214">
        <v>3</v>
      </c>
      <c r="R214" t="b">
        <v>1</v>
      </c>
      <c r="S214" t="s">
        <v>119</v>
      </c>
      <c r="T214">
        <v>0</v>
      </c>
    </row>
    <row r="215" spans="1:20" x14ac:dyDescent="0.25">
      <c r="A215" t="s">
        <v>89</v>
      </c>
      <c r="B215">
        <v>13</v>
      </c>
      <c r="C215" t="s">
        <v>19</v>
      </c>
      <c r="D215">
        <f>$D$196</f>
        <v>14</v>
      </c>
      <c r="E215">
        <v>20</v>
      </c>
      <c r="F215">
        <v>180</v>
      </c>
      <c r="G215">
        <f>E215+5</f>
        <v>25</v>
      </c>
      <c r="H215" t="s">
        <v>102</v>
      </c>
      <c r="I215">
        <v>12</v>
      </c>
      <c r="J215">
        <v>1</v>
      </c>
      <c r="K215">
        <v>0</v>
      </c>
      <c r="L215">
        <v>0</v>
      </c>
      <c r="N215" t="s">
        <v>21</v>
      </c>
      <c r="O215" t="s">
        <v>25</v>
      </c>
      <c r="Q215">
        <v>3</v>
      </c>
      <c r="R215" t="b">
        <v>0</v>
      </c>
      <c r="S215" t="s">
        <v>119</v>
      </c>
      <c r="T215">
        <v>0</v>
      </c>
    </row>
    <row r="216" spans="1:20" x14ac:dyDescent="0.25">
      <c r="A216" t="s">
        <v>976</v>
      </c>
      <c r="B216">
        <v>13</v>
      </c>
      <c r="C216" t="s">
        <v>19</v>
      </c>
      <c r="D216">
        <f>D217-11</f>
        <v>29</v>
      </c>
      <c r="E216">
        <f>G215+8</f>
        <v>33</v>
      </c>
      <c r="F216">
        <v>196</v>
      </c>
      <c r="G216">
        <f>E216+5</f>
        <v>38</v>
      </c>
      <c r="H216" t="s">
        <v>102</v>
      </c>
      <c r="I216">
        <v>10</v>
      </c>
      <c r="J216">
        <v>1</v>
      </c>
      <c r="K216">
        <v>0</v>
      </c>
      <c r="L216">
        <v>0</v>
      </c>
      <c r="N216" t="s">
        <v>21</v>
      </c>
      <c r="O216" t="s">
        <v>25</v>
      </c>
      <c r="P216" s="1"/>
      <c r="Q216">
        <v>1</v>
      </c>
      <c r="R216" t="b">
        <v>0</v>
      </c>
      <c r="S216" t="s">
        <v>119</v>
      </c>
      <c r="T216">
        <v>0</v>
      </c>
    </row>
    <row r="217" spans="1:20" x14ac:dyDescent="0.25">
      <c r="A217" t="s">
        <v>846</v>
      </c>
      <c r="B217">
        <v>13</v>
      </c>
      <c r="C217" t="s">
        <v>24</v>
      </c>
      <c r="D217">
        <f>F218</f>
        <v>40</v>
      </c>
      <c r="E217">
        <f>G216+2</f>
        <v>40</v>
      </c>
      <c r="F217">
        <v>104</v>
      </c>
      <c r="G217">
        <f>INT(E217+(F217-D217)/296*192)</f>
        <v>81</v>
      </c>
      <c r="I217">
        <v>1</v>
      </c>
      <c r="J217">
        <v>0</v>
      </c>
      <c r="K217">
        <v>0</v>
      </c>
      <c r="L217">
        <v>0</v>
      </c>
      <c r="M217" t="s">
        <v>961</v>
      </c>
      <c r="N217" t="s">
        <v>21</v>
      </c>
      <c r="O217" t="s">
        <v>25</v>
      </c>
      <c r="P217" t="s">
        <v>987</v>
      </c>
      <c r="Q217">
        <v>2</v>
      </c>
      <c r="R217" t="b">
        <v>0</v>
      </c>
      <c r="S217" t="s">
        <v>119</v>
      </c>
      <c r="T217">
        <v>0</v>
      </c>
    </row>
    <row r="218" spans="1:20" x14ac:dyDescent="0.25">
      <c r="A218" s="25" t="s">
        <v>981</v>
      </c>
      <c r="B218">
        <v>13</v>
      </c>
      <c r="C218" t="s">
        <v>19</v>
      </c>
      <c r="D218">
        <f t="shared" ref="D218:D223" si="51">$D$196</f>
        <v>14</v>
      </c>
      <c r="E218">
        <f>E217-2</f>
        <v>38</v>
      </c>
      <c r="F218">
        <v>40</v>
      </c>
      <c r="G218">
        <f t="shared" ref="G218:G223" si="52">E218+5</f>
        <v>43</v>
      </c>
      <c r="H218" t="s">
        <v>102</v>
      </c>
      <c r="I218">
        <v>10</v>
      </c>
      <c r="J218">
        <v>0</v>
      </c>
      <c r="K218">
        <v>0</v>
      </c>
      <c r="L218">
        <v>0</v>
      </c>
      <c r="N218" t="s">
        <v>21</v>
      </c>
      <c r="O218" t="s">
        <v>22</v>
      </c>
      <c r="P218" s="26"/>
      <c r="Q218">
        <v>3</v>
      </c>
      <c r="R218" t="b">
        <v>0</v>
      </c>
      <c r="S218" t="s">
        <v>119</v>
      </c>
      <c r="T218">
        <v>0</v>
      </c>
    </row>
    <row r="219" spans="1:20" x14ac:dyDescent="0.25">
      <c r="A219" t="s">
        <v>982</v>
      </c>
      <c r="B219">
        <v>13</v>
      </c>
      <c r="C219" t="s">
        <v>19</v>
      </c>
      <c r="D219">
        <f t="shared" si="51"/>
        <v>14</v>
      </c>
      <c r="E219">
        <f>G218+3</f>
        <v>46</v>
      </c>
      <c r="F219">
        <f>$F$204</f>
        <v>40</v>
      </c>
      <c r="G219">
        <f t="shared" si="52"/>
        <v>51</v>
      </c>
      <c r="H219" t="s">
        <v>102</v>
      </c>
      <c r="I219">
        <v>10</v>
      </c>
      <c r="J219">
        <v>0</v>
      </c>
      <c r="K219">
        <v>0</v>
      </c>
      <c r="L219">
        <v>0</v>
      </c>
      <c r="N219" t="s">
        <v>21</v>
      </c>
      <c r="O219" t="s">
        <v>22</v>
      </c>
      <c r="P219" s="26"/>
      <c r="Q219">
        <v>3</v>
      </c>
      <c r="R219" t="b">
        <v>0</v>
      </c>
      <c r="S219" t="s">
        <v>119</v>
      </c>
      <c r="T219">
        <v>0</v>
      </c>
    </row>
    <row r="220" spans="1:20" x14ac:dyDescent="0.25">
      <c r="A220" t="s">
        <v>983</v>
      </c>
      <c r="B220">
        <v>13</v>
      </c>
      <c r="C220" t="s">
        <v>19</v>
      </c>
      <c r="D220">
        <f t="shared" si="51"/>
        <v>14</v>
      </c>
      <c r="E220">
        <f>G219+3</f>
        <v>54</v>
      </c>
      <c r="F220">
        <f t="shared" ref="F220:F223" si="53">$F$204</f>
        <v>40</v>
      </c>
      <c r="G220">
        <f t="shared" si="52"/>
        <v>59</v>
      </c>
      <c r="H220" t="s">
        <v>102</v>
      </c>
      <c r="I220">
        <v>10</v>
      </c>
      <c r="J220">
        <v>0</v>
      </c>
      <c r="K220">
        <v>0</v>
      </c>
      <c r="L220">
        <v>0</v>
      </c>
      <c r="N220" t="s">
        <v>21</v>
      </c>
      <c r="O220" t="s">
        <v>22</v>
      </c>
      <c r="P220" s="26"/>
      <c r="Q220">
        <v>3</v>
      </c>
      <c r="R220" t="b">
        <v>0</v>
      </c>
      <c r="S220" t="s">
        <v>119</v>
      </c>
      <c r="T220">
        <v>0</v>
      </c>
    </row>
    <row r="221" spans="1:20" x14ac:dyDescent="0.25">
      <c r="A221" t="s">
        <v>984</v>
      </c>
      <c r="B221">
        <v>13</v>
      </c>
      <c r="C221" t="s">
        <v>19</v>
      </c>
      <c r="D221">
        <f t="shared" si="51"/>
        <v>14</v>
      </c>
      <c r="E221">
        <f>G220+3</f>
        <v>62</v>
      </c>
      <c r="F221">
        <f t="shared" si="53"/>
        <v>40</v>
      </c>
      <c r="G221">
        <f t="shared" si="52"/>
        <v>67</v>
      </c>
      <c r="H221" t="s">
        <v>102</v>
      </c>
      <c r="I221">
        <v>10</v>
      </c>
      <c r="J221">
        <v>0</v>
      </c>
      <c r="K221">
        <v>0</v>
      </c>
      <c r="L221">
        <v>0</v>
      </c>
      <c r="N221" t="s">
        <v>21</v>
      </c>
      <c r="O221" t="s">
        <v>22</v>
      </c>
      <c r="P221" s="26"/>
      <c r="Q221">
        <v>3</v>
      </c>
      <c r="R221" t="b">
        <v>0</v>
      </c>
      <c r="S221" t="s">
        <v>119</v>
      </c>
      <c r="T221">
        <v>0</v>
      </c>
    </row>
    <row r="222" spans="1:20" x14ac:dyDescent="0.25">
      <c r="A222" t="s">
        <v>985</v>
      </c>
      <c r="B222">
        <v>13</v>
      </c>
      <c r="C222" t="s">
        <v>19</v>
      </c>
      <c r="D222">
        <f t="shared" si="51"/>
        <v>14</v>
      </c>
      <c r="E222">
        <f>G221+3</f>
        <v>70</v>
      </c>
      <c r="F222">
        <f t="shared" si="53"/>
        <v>40</v>
      </c>
      <c r="G222">
        <f t="shared" si="52"/>
        <v>75</v>
      </c>
      <c r="H222" t="s">
        <v>102</v>
      </c>
      <c r="I222">
        <v>10</v>
      </c>
      <c r="J222">
        <v>0</v>
      </c>
      <c r="K222">
        <v>0</v>
      </c>
      <c r="L222">
        <v>0</v>
      </c>
      <c r="N222" t="s">
        <v>21</v>
      </c>
      <c r="O222" t="s">
        <v>22</v>
      </c>
      <c r="P222" s="26"/>
      <c r="Q222">
        <v>3</v>
      </c>
      <c r="R222" t="b">
        <v>0</v>
      </c>
      <c r="S222" t="s">
        <v>119</v>
      </c>
      <c r="T222">
        <v>0</v>
      </c>
    </row>
    <row r="223" spans="1:20" x14ac:dyDescent="0.25">
      <c r="A223" t="s">
        <v>986</v>
      </c>
      <c r="B223">
        <v>13</v>
      </c>
      <c r="C223" t="s">
        <v>19</v>
      </c>
      <c r="D223">
        <f t="shared" si="51"/>
        <v>14</v>
      </c>
      <c r="E223">
        <f>G222+3</f>
        <v>78</v>
      </c>
      <c r="F223">
        <f t="shared" si="53"/>
        <v>40</v>
      </c>
      <c r="G223">
        <f t="shared" si="52"/>
        <v>83</v>
      </c>
      <c r="H223" t="s">
        <v>102</v>
      </c>
      <c r="I223">
        <v>10</v>
      </c>
      <c r="J223">
        <v>0</v>
      </c>
      <c r="K223">
        <v>0</v>
      </c>
      <c r="L223">
        <v>0</v>
      </c>
      <c r="N223" t="s">
        <v>21</v>
      </c>
      <c r="O223" t="s">
        <v>22</v>
      </c>
      <c r="P223" s="26"/>
      <c r="Q223">
        <v>3</v>
      </c>
      <c r="R223" t="b">
        <v>0</v>
      </c>
      <c r="S223" t="s">
        <v>119</v>
      </c>
      <c r="T223">
        <v>0</v>
      </c>
    </row>
    <row r="224" spans="1:20" x14ac:dyDescent="0.25">
      <c r="A224" t="s">
        <v>952</v>
      </c>
      <c r="B224">
        <v>13</v>
      </c>
      <c r="C224" t="s">
        <v>19</v>
      </c>
      <c r="D224">
        <f>F217+5</f>
        <v>109</v>
      </c>
      <c r="E224">
        <f>E217+5</f>
        <v>45</v>
      </c>
      <c r="F224">
        <v>196</v>
      </c>
      <c r="G224">
        <f>E224+3</f>
        <v>48</v>
      </c>
      <c r="H224" t="s">
        <v>102</v>
      </c>
      <c r="I224">
        <v>8</v>
      </c>
      <c r="J224">
        <v>0</v>
      </c>
      <c r="K224">
        <v>0</v>
      </c>
      <c r="L224">
        <v>0</v>
      </c>
      <c r="M224" t="s">
        <v>910</v>
      </c>
      <c r="O224" t="s">
        <v>25</v>
      </c>
      <c r="P224" t="s">
        <v>953</v>
      </c>
      <c r="Q224">
        <v>3</v>
      </c>
      <c r="R224" t="b">
        <v>1</v>
      </c>
      <c r="S224" t="s">
        <v>119</v>
      </c>
      <c r="T224">
        <v>0</v>
      </c>
    </row>
    <row r="225" spans="1:20" x14ac:dyDescent="0.25">
      <c r="A225" t="s">
        <v>980</v>
      </c>
      <c r="B225">
        <v>13</v>
      </c>
      <c r="C225" t="s">
        <v>19</v>
      </c>
      <c r="D225">
        <f>D217+16</f>
        <v>56</v>
      </c>
      <c r="E225">
        <f>G217+1</f>
        <v>82</v>
      </c>
      <c r="F225">
        <v>196</v>
      </c>
      <c r="G225">
        <f>E225+8</f>
        <v>90</v>
      </c>
      <c r="H225" t="s">
        <v>102</v>
      </c>
      <c r="I225">
        <v>12</v>
      </c>
      <c r="J225">
        <v>0</v>
      </c>
      <c r="K225">
        <v>0</v>
      </c>
      <c r="L225">
        <v>0</v>
      </c>
      <c r="M225" t="s">
        <v>1055</v>
      </c>
      <c r="N225" t="s">
        <v>21</v>
      </c>
      <c r="O225" t="s">
        <v>25</v>
      </c>
      <c r="Q225">
        <v>3</v>
      </c>
      <c r="R225" t="b">
        <v>1</v>
      </c>
      <c r="S225" t="s">
        <v>119</v>
      </c>
      <c r="T225">
        <v>0</v>
      </c>
    </row>
    <row r="226" spans="1:20" x14ac:dyDescent="0.25">
      <c r="A226" t="s">
        <v>29</v>
      </c>
      <c r="B226">
        <v>13</v>
      </c>
      <c r="C226" t="s">
        <v>25</v>
      </c>
      <c r="D226">
        <v>30</v>
      </c>
      <c r="E226">
        <f>G225+10</f>
        <v>100</v>
      </c>
      <c r="F226">
        <v>170</v>
      </c>
      <c r="G226">
        <f>E226</f>
        <v>100</v>
      </c>
      <c r="I226">
        <v>0</v>
      </c>
      <c r="J226">
        <v>0</v>
      </c>
      <c r="K226">
        <v>0</v>
      </c>
      <c r="L226">
        <v>0</v>
      </c>
      <c r="N226" t="s">
        <v>21</v>
      </c>
      <c r="O226" t="s">
        <v>25</v>
      </c>
      <c r="Q226">
        <v>2</v>
      </c>
      <c r="R226" t="b">
        <v>0</v>
      </c>
      <c r="S226" t="s">
        <v>119</v>
      </c>
      <c r="T226">
        <v>0</v>
      </c>
    </row>
    <row r="227" spans="1:20" x14ac:dyDescent="0.25">
      <c r="A227" t="s">
        <v>37</v>
      </c>
      <c r="B227">
        <v>13</v>
      </c>
      <c r="C227" t="s">
        <v>24</v>
      </c>
      <c r="D227">
        <v>20</v>
      </c>
      <c r="E227">
        <v>140</v>
      </c>
      <c r="F227">
        <v>180</v>
      </c>
      <c r="G227">
        <f>INT(E227+(F227-D227)/11*10)</f>
        <v>285</v>
      </c>
      <c r="I227">
        <v>0</v>
      </c>
      <c r="J227">
        <v>0</v>
      </c>
      <c r="K227">
        <v>0</v>
      </c>
      <c r="L227">
        <v>0</v>
      </c>
      <c r="N227" t="s">
        <v>21</v>
      </c>
      <c r="O227" t="s">
        <v>25</v>
      </c>
      <c r="Q227">
        <v>2</v>
      </c>
      <c r="R227" t="b">
        <v>0</v>
      </c>
      <c r="S227" t="s">
        <v>119</v>
      </c>
      <c r="T227">
        <v>0</v>
      </c>
    </row>
    <row r="228" spans="1:20" x14ac:dyDescent="0.25">
      <c r="A228" t="s">
        <v>273</v>
      </c>
      <c r="B228">
        <v>13</v>
      </c>
      <c r="C228" t="s">
        <v>19</v>
      </c>
      <c r="D228">
        <v>14</v>
      </c>
      <c r="E228">
        <f>G225+20</f>
        <v>110</v>
      </c>
      <c r="F228">
        <v>196</v>
      </c>
      <c r="G228">
        <f>E228+8</f>
        <v>118</v>
      </c>
      <c r="H228" t="s">
        <v>102</v>
      </c>
      <c r="I228">
        <v>14</v>
      </c>
      <c r="J228">
        <v>0</v>
      </c>
      <c r="K228">
        <v>0</v>
      </c>
      <c r="L228">
        <v>0</v>
      </c>
      <c r="M228" t="s">
        <v>910</v>
      </c>
      <c r="N228" t="s">
        <v>21</v>
      </c>
      <c r="O228" t="s">
        <v>27</v>
      </c>
      <c r="Q228">
        <v>3</v>
      </c>
      <c r="R228" t="b">
        <v>1</v>
      </c>
      <c r="S228" t="s">
        <v>119</v>
      </c>
      <c r="T228">
        <v>0</v>
      </c>
    </row>
    <row r="229" spans="1:20" x14ac:dyDescent="0.25">
      <c r="A229" t="s">
        <v>38</v>
      </c>
      <c r="B229">
        <v>14</v>
      </c>
      <c r="C229" t="s">
        <v>19</v>
      </c>
      <c r="D229">
        <v>14</v>
      </c>
      <c r="E229">
        <v>20</v>
      </c>
      <c r="F229">
        <v>196</v>
      </c>
      <c r="G229">
        <f>E229+5</f>
        <v>25</v>
      </c>
      <c r="H229" t="s">
        <v>102</v>
      </c>
      <c r="I229">
        <v>14</v>
      </c>
      <c r="J229">
        <v>1</v>
      </c>
      <c r="K229">
        <v>0</v>
      </c>
      <c r="L229">
        <v>0</v>
      </c>
      <c r="N229" t="s">
        <v>21</v>
      </c>
      <c r="O229" t="s">
        <v>25</v>
      </c>
      <c r="Q229">
        <v>2</v>
      </c>
      <c r="R229" t="b">
        <v>0</v>
      </c>
      <c r="S229" t="s">
        <v>119</v>
      </c>
      <c r="T229">
        <v>0</v>
      </c>
    </row>
    <row r="230" spans="1:20" x14ac:dyDescent="0.25">
      <c r="A230" t="s">
        <v>59</v>
      </c>
      <c r="B230">
        <v>14</v>
      </c>
      <c r="C230" t="s">
        <v>19</v>
      </c>
      <c r="D230">
        <f>$D$229</f>
        <v>14</v>
      </c>
      <c r="E230">
        <f>G229+8</f>
        <v>33</v>
      </c>
      <c r="F230">
        <v>196</v>
      </c>
      <c r="G230">
        <f>E230+5</f>
        <v>38</v>
      </c>
      <c r="H230" t="s">
        <v>102</v>
      </c>
      <c r="I230">
        <v>12</v>
      </c>
      <c r="J230">
        <v>0</v>
      </c>
      <c r="K230">
        <v>0</v>
      </c>
      <c r="L230">
        <v>0</v>
      </c>
      <c r="M230" s="23"/>
      <c r="N230" t="s">
        <v>21</v>
      </c>
      <c r="O230" t="s">
        <v>25</v>
      </c>
      <c r="P230" s="1"/>
      <c r="Q230">
        <v>2</v>
      </c>
      <c r="R230" t="b">
        <v>1</v>
      </c>
      <c r="S230" t="s">
        <v>119</v>
      </c>
      <c r="T230">
        <v>0</v>
      </c>
    </row>
    <row r="231" spans="1:20" x14ac:dyDescent="0.25">
      <c r="A231" t="s">
        <v>774</v>
      </c>
      <c r="B231">
        <v>14</v>
      </c>
      <c r="C231" t="s">
        <v>26</v>
      </c>
      <c r="D231">
        <v>0</v>
      </c>
      <c r="E231">
        <v>120</v>
      </c>
      <c r="F231">
        <v>210</v>
      </c>
      <c r="G231">
        <f>G252+15</f>
        <v>204</v>
      </c>
      <c r="I231">
        <v>0</v>
      </c>
      <c r="J231">
        <v>1</v>
      </c>
      <c r="K231">
        <v>0</v>
      </c>
      <c r="L231">
        <v>0</v>
      </c>
      <c r="M231" t="str">
        <f>$N$76</f>
        <v>d0d8dd</v>
      </c>
      <c r="N231" t="s">
        <v>944</v>
      </c>
      <c r="O231" t="s">
        <v>25</v>
      </c>
      <c r="Q231">
        <v>1</v>
      </c>
      <c r="R231" t="b">
        <v>0</v>
      </c>
      <c r="S231" t="s">
        <v>119</v>
      </c>
      <c r="T231">
        <v>0</v>
      </c>
    </row>
    <row r="232" spans="1:20" x14ac:dyDescent="0.25">
      <c r="A232" t="s">
        <v>775</v>
      </c>
      <c r="B232">
        <v>-999</v>
      </c>
      <c r="C232" t="s">
        <v>19</v>
      </c>
      <c r="D232">
        <v>14</v>
      </c>
      <c r="E232">
        <f>E231+5</f>
        <v>125</v>
      </c>
      <c r="F232">
        <v>196</v>
      </c>
      <c r="G232">
        <f>E232+3</f>
        <v>128</v>
      </c>
      <c r="H232" t="s">
        <v>102</v>
      </c>
      <c r="I232">
        <v>12</v>
      </c>
      <c r="J232">
        <v>1</v>
      </c>
      <c r="K232">
        <v>0</v>
      </c>
      <c r="L232">
        <v>0</v>
      </c>
      <c r="N232" t="str">
        <f t="shared" ref="N232:N252" si="54">$N$76</f>
        <v>d0d8dd</v>
      </c>
      <c r="O232" t="s">
        <v>25</v>
      </c>
      <c r="Q232">
        <v>3</v>
      </c>
      <c r="R232" t="b">
        <v>0</v>
      </c>
      <c r="S232" t="s">
        <v>119</v>
      </c>
      <c r="T232">
        <v>0</v>
      </c>
    </row>
    <row r="233" spans="1:20" x14ac:dyDescent="0.25">
      <c r="A233" t="s">
        <v>776</v>
      </c>
      <c r="B233">
        <v>14</v>
      </c>
      <c r="C233" t="s">
        <v>19</v>
      </c>
      <c r="D233">
        <f t="shared" ref="D233" si="55">D236-1</f>
        <v>113</v>
      </c>
      <c r="E233">
        <f>E231+2</f>
        <v>122</v>
      </c>
      <c r="F233">
        <f>D237-1</f>
        <v>140</v>
      </c>
      <c r="G233">
        <f>E233+5</f>
        <v>127</v>
      </c>
      <c r="H233" t="s">
        <v>102</v>
      </c>
      <c r="I233">
        <v>10</v>
      </c>
      <c r="J233">
        <v>1</v>
      </c>
      <c r="K233">
        <v>0</v>
      </c>
      <c r="L233">
        <v>0</v>
      </c>
      <c r="N233" t="str">
        <f t="shared" si="54"/>
        <v>d0d8dd</v>
      </c>
      <c r="O233" t="s">
        <v>27</v>
      </c>
      <c r="Q233">
        <v>3</v>
      </c>
      <c r="R233" t="b">
        <v>1</v>
      </c>
      <c r="S233" t="s">
        <v>119</v>
      </c>
      <c r="T233">
        <v>0</v>
      </c>
    </row>
    <row r="234" spans="1:20" x14ac:dyDescent="0.25">
      <c r="A234" t="s">
        <v>777</v>
      </c>
      <c r="B234">
        <v>14</v>
      </c>
      <c r="C234" t="s">
        <v>19</v>
      </c>
      <c r="D234">
        <f>D237-1</f>
        <v>140</v>
      </c>
      <c r="E234">
        <f t="shared" ref="E234:E238" si="56">E233</f>
        <v>122</v>
      </c>
      <c r="F234">
        <f>D238+1</f>
        <v>169</v>
      </c>
      <c r="G234">
        <f>G233</f>
        <v>127</v>
      </c>
      <c r="H234" t="s">
        <v>102</v>
      </c>
      <c r="I234">
        <v>10</v>
      </c>
      <c r="J234">
        <v>1</v>
      </c>
      <c r="K234">
        <v>0</v>
      </c>
      <c r="L234">
        <v>0</v>
      </c>
      <c r="N234" t="str">
        <f t="shared" si="54"/>
        <v>d0d8dd</v>
      </c>
      <c r="O234" t="s">
        <v>27</v>
      </c>
      <c r="Q234">
        <v>3</v>
      </c>
      <c r="R234" t="b">
        <v>1</v>
      </c>
      <c r="S234" t="s">
        <v>119</v>
      </c>
      <c r="T234">
        <v>0</v>
      </c>
    </row>
    <row r="235" spans="1:20" x14ac:dyDescent="0.25">
      <c r="A235" t="s">
        <v>778</v>
      </c>
      <c r="B235">
        <v>14</v>
      </c>
      <c r="C235" t="s">
        <v>19</v>
      </c>
      <c r="D235">
        <f>D238</f>
        <v>168</v>
      </c>
      <c r="E235">
        <f t="shared" si="56"/>
        <v>122</v>
      </c>
      <c r="F235">
        <f>D235+26</f>
        <v>194</v>
      </c>
      <c r="G235">
        <f t="shared" ref="G235" si="57">G234</f>
        <v>127</v>
      </c>
      <c r="H235" t="s">
        <v>102</v>
      </c>
      <c r="I235">
        <v>10</v>
      </c>
      <c r="J235">
        <v>1</v>
      </c>
      <c r="K235">
        <v>0</v>
      </c>
      <c r="L235">
        <v>0</v>
      </c>
      <c r="N235" t="str">
        <f t="shared" si="54"/>
        <v>d0d8dd</v>
      </c>
      <c r="O235" t="s">
        <v>27</v>
      </c>
      <c r="Q235">
        <v>3</v>
      </c>
      <c r="R235" t="b">
        <v>1</v>
      </c>
      <c r="S235" t="s">
        <v>119</v>
      </c>
      <c r="T235">
        <v>0</v>
      </c>
    </row>
    <row r="236" spans="1:20" x14ac:dyDescent="0.25">
      <c r="A236" t="s">
        <v>44</v>
      </c>
      <c r="B236">
        <v>14</v>
      </c>
      <c r="C236" t="s">
        <v>25</v>
      </c>
      <c r="D236">
        <v>114</v>
      </c>
      <c r="E236">
        <f>E231</f>
        <v>120</v>
      </c>
      <c r="F236">
        <f>D236</f>
        <v>114</v>
      </c>
      <c r="G236">
        <f>G231</f>
        <v>204</v>
      </c>
      <c r="I236">
        <v>0.5</v>
      </c>
      <c r="J236">
        <v>0</v>
      </c>
      <c r="K236">
        <v>0</v>
      </c>
      <c r="L236">
        <v>0</v>
      </c>
      <c r="M236" t="s">
        <v>21</v>
      </c>
      <c r="N236" t="str">
        <f t="shared" si="54"/>
        <v>d0d8dd</v>
      </c>
      <c r="O236" t="s">
        <v>25</v>
      </c>
      <c r="Q236">
        <v>4</v>
      </c>
      <c r="R236" t="b">
        <v>0</v>
      </c>
      <c r="S236" t="s">
        <v>119</v>
      </c>
      <c r="T236">
        <v>0</v>
      </c>
    </row>
    <row r="237" spans="1:20" x14ac:dyDescent="0.25">
      <c r="A237" t="s">
        <v>45</v>
      </c>
      <c r="B237">
        <v>14</v>
      </c>
      <c r="C237" t="s">
        <v>25</v>
      </c>
      <c r="D237">
        <f>D236+27</f>
        <v>141</v>
      </c>
      <c r="E237">
        <f t="shared" si="56"/>
        <v>120</v>
      </c>
      <c r="F237">
        <f t="shared" ref="F237:F238" si="58">D237</f>
        <v>141</v>
      </c>
      <c r="G237">
        <f>G236</f>
        <v>204</v>
      </c>
      <c r="I237">
        <v>0.5</v>
      </c>
      <c r="J237">
        <v>0</v>
      </c>
      <c r="K237">
        <v>0</v>
      </c>
      <c r="L237">
        <v>0</v>
      </c>
      <c r="M237" t="s">
        <v>21</v>
      </c>
      <c r="N237" t="str">
        <f t="shared" si="54"/>
        <v>d0d8dd</v>
      </c>
      <c r="O237" t="s">
        <v>25</v>
      </c>
      <c r="Q237">
        <v>4</v>
      </c>
      <c r="R237" t="b">
        <v>0</v>
      </c>
      <c r="S237" t="s">
        <v>119</v>
      </c>
      <c r="T237">
        <v>0</v>
      </c>
    </row>
    <row r="238" spans="1:20" x14ac:dyDescent="0.25">
      <c r="A238" t="s">
        <v>46</v>
      </c>
      <c r="B238">
        <v>14</v>
      </c>
      <c r="C238" t="s">
        <v>25</v>
      </c>
      <c r="D238">
        <f>D237+27</f>
        <v>168</v>
      </c>
      <c r="E238">
        <f t="shared" si="56"/>
        <v>120</v>
      </c>
      <c r="F238">
        <f t="shared" si="58"/>
        <v>168</v>
      </c>
      <c r="G238">
        <f>G237</f>
        <v>204</v>
      </c>
      <c r="I238">
        <v>0.5</v>
      </c>
      <c r="J238">
        <v>0</v>
      </c>
      <c r="K238">
        <v>0</v>
      </c>
      <c r="L238">
        <v>0</v>
      </c>
      <c r="M238" t="s">
        <v>21</v>
      </c>
      <c r="N238" t="str">
        <f t="shared" si="54"/>
        <v>d0d8dd</v>
      </c>
      <c r="O238" t="s">
        <v>25</v>
      </c>
      <c r="Q238">
        <v>4</v>
      </c>
      <c r="R238" t="b">
        <v>0</v>
      </c>
      <c r="S238" t="s">
        <v>119</v>
      </c>
      <c r="T238">
        <v>0</v>
      </c>
    </row>
    <row r="239" spans="1:20" x14ac:dyDescent="0.25">
      <c r="A239" t="s">
        <v>55</v>
      </c>
      <c r="B239">
        <v>14</v>
      </c>
      <c r="C239" t="s">
        <v>25</v>
      </c>
      <c r="D239">
        <f>$D$232</f>
        <v>14</v>
      </c>
      <c r="E239">
        <f>E233+25</f>
        <v>147</v>
      </c>
      <c r="F239">
        <v>196</v>
      </c>
      <c r="G239">
        <f>E239</f>
        <v>147</v>
      </c>
      <c r="I239">
        <v>0.5</v>
      </c>
      <c r="J239">
        <v>0</v>
      </c>
      <c r="K239">
        <v>0</v>
      </c>
      <c r="L239">
        <v>0</v>
      </c>
      <c r="M239" t="s">
        <v>21</v>
      </c>
      <c r="N239" t="str">
        <f t="shared" si="54"/>
        <v>d0d8dd</v>
      </c>
      <c r="O239" t="s">
        <v>25</v>
      </c>
      <c r="Q239">
        <v>4</v>
      </c>
      <c r="R239" t="b">
        <v>0</v>
      </c>
      <c r="S239" t="s">
        <v>119</v>
      </c>
      <c r="T239">
        <v>0</v>
      </c>
    </row>
    <row r="240" spans="1:20" x14ac:dyDescent="0.25">
      <c r="A240" t="s">
        <v>946</v>
      </c>
      <c r="B240">
        <v>14</v>
      </c>
      <c r="C240" t="s">
        <v>19</v>
      </c>
      <c r="D240">
        <v>14</v>
      </c>
      <c r="E240">
        <f>G231+2</f>
        <v>206</v>
      </c>
      <c r="F240">
        <v>196</v>
      </c>
      <c r="G240">
        <f>E240+4</f>
        <v>210</v>
      </c>
      <c r="H240" t="s">
        <v>102</v>
      </c>
      <c r="I240">
        <v>10</v>
      </c>
      <c r="J240">
        <v>0</v>
      </c>
      <c r="K240">
        <v>0</v>
      </c>
      <c r="L240">
        <v>0</v>
      </c>
      <c r="N240" t="s">
        <v>21</v>
      </c>
      <c r="O240" t="s">
        <v>22</v>
      </c>
      <c r="Q240">
        <v>2</v>
      </c>
      <c r="R240" t="b">
        <v>0</v>
      </c>
      <c r="S240" t="s">
        <v>119</v>
      </c>
      <c r="T240">
        <v>0</v>
      </c>
    </row>
    <row r="241" spans="1:20" ht="15.75" customHeight="1" x14ac:dyDescent="0.25">
      <c r="A241" t="s">
        <v>767</v>
      </c>
      <c r="B241">
        <v>14</v>
      </c>
      <c r="C241" t="s">
        <v>19</v>
      </c>
      <c r="D241">
        <f>$D$232</f>
        <v>14</v>
      </c>
      <c r="E241">
        <f>E239+2</f>
        <v>149</v>
      </c>
      <c r="F241">
        <f>D236-2</f>
        <v>112</v>
      </c>
      <c r="G241">
        <f>E241+5</f>
        <v>154</v>
      </c>
      <c r="H241" t="s">
        <v>102</v>
      </c>
      <c r="I241">
        <v>12</v>
      </c>
      <c r="J241">
        <v>0</v>
      </c>
      <c r="K241">
        <v>0</v>
      </c>
      <c r="L241">
        <v>0</v>
      </c>
      <c r="N241" t="str">
        <f t="shared" si="54"/>
        <v>d0d8dd</v>
      </c>
      <c r="O241" t="s">
        <v>25</v>
      </c>
      <c r="Q241">
        <v>3</v>
      </c>
      <c r="R241" t="b">
        <v>1</v>
      </c>
      <c r="S241" t="s">
        <v>119</v>
      </c>
      <c r="T241">
        <v>0</v>
      </c>
    </row>
    <row r="242" spans="1:20" x14ac:dyDescent="0.25">
      <c r="A242" t="s">
        <v>768</v>
      </c>
      <c r="B242">
        <v>14</v>
      </c>
      <c r="C242" t="s">
        <v>19</v>
      </c>
      <c r="D242">
        <f>D233</f>
        <v>113</v>
      </c>
      <c r="E242">
        <f>E241+1</f>
        <v>150</v>
      </c>
      <c r="F242">
        <f>F233</f>
        <v>140</v>
      </c>
      <c r="G242">
        <f t="shared" ref="G242:G244" si="59">E242+3</f>
        <v>153</v>
      </c>
      <c r="H242" t="s">
        <v>20</v>
      </c>
      <c r="I242">
        <v>16</v>
      </c>
      <c r="J242">
        <v>1</v>
      </c>
      <c r="K242">
        <v>0</v>
      </c>
      <c r="L242">
        <v>0</v>
      </c>
      <c r="N242" t="str">
        <f t="shared" si="54"/>
        <v>d0d8dd</v>
      </c>
      <c r="O242" t="s">
        <v>27</v>
      </c>
      <c r="Q242">
        <v>2</v>
      </c>
      <c r="R242" t="b">
        <v>0</v>
      </c>
      <c r="S242" t="s">
        <v>119</v>
      </c>
      <c r="T242">
        <v>0</v>
      </c>
    </row>
    <row r="243" spans="1:20" x14ac:dyDescent="0.25">
      <c r="A243" t="s">
        <v>769</v>
      </c>
      <c r="B243">
        <v>14</v>
      </c>
      <c r="C243" t="s">
        <v>19</v>
      </c>
      <c r="D243">
        <f>D234</f>
        <v>140</v>
      </c>
      <c r="E243">
        <f>E242</f>
        <v>150</v>
      </c>
      <c r="F243">
        <f>F234</f>
        <v>169</v>
      </c>
      <c r="G243">
        <f t="shared" si="59"/>
        <v>153</v>
      </c>
      <c r="H243" t="s">
        <v>20</v>
      </c>
      <c r="I243">
        <v>16</v>
      </c>
      <c r="J243">
        <v>1</v>
      </c>
      <c r="K243">
        <v>0</v>
      </c>
      <c r="L243">
        <v>0</v>
      </c>
      <c r="N243" t="str">
        <f t="shared" si="54"/>
        <v>d0d8dd</v>
      </c>
      <c r="O243" t="s">
        <v>27</v>
      </c>
      <c r="Q243">
        <v>2</v>
      </c>
      <c r="R243" t="b">
        <v>0</v>
      </c>
      <c r="S243" t="s">
        <v>119</v>
      </c>
      <c r="T243">
        <v>0</v>
      </c>
    </row>
    <row r="244" spans="1:20" x14ac:dyDescent="0.25">
      <c r="A244" t="s">
        <v>770</v>
      </c>
      <c r="B244">
        <v>14</v>
      </c>
      <c r="C244" t="s">
        <v>19</v>
      </c>
      <c r="D244">
        <f>D235</f>
        <v>168</v>
      </c>
      <c r="E244">
        <f>E243</f>
        <v>150</v>
      </c>
      <c r="F244">
        <f>F235</f>
        <v>194</v>
      </c>
      <c r="G244">
        <f t="shared" si="59"/>
        <v>153</v>
      </c>
      <c r="H244" t="s">
        <v>20</v>
      </c>
      <c r="I244">
        <v>16</v>
      </c>
      <c r="J244">
        <v>1</v>
      </c>
      <c r="K244">
        <v>0</v>
      </c>
      <c r="L244">
        <v>0</v>
      </c>
      <c r="N244" t="str">
        <f t="shared" si="54"/>
        <v>d0d8dd</v>
      </c>
      <c r="O244" t="s">
        <v>27</v>
      </c>
      <c r="Q244">
        <v>2</v>
      </c>
      <c r="R244" t="b">
        <v>0</v>
      </c>
      <c r="S244" t="s">
        <v>119</v>
      </c>
      <c r="T244">
        <v>0</v>
      </c>
    </row>
    <row r="245" spans="1:20" ht="15.75" customHeight="1" x14ac:dyDescent="0.25">
      <c r="A245" t="s">
        <v>849</v>
      </c>
      <c r="B245">
        <v>14</v>
      </c>
      <c r="C245" t="s">
        <v>19</v>
      </c>
      <c r="D245">
        <f>$D$232</f>
        <v>14</v>
      </c>
      <c r="E245">
        <f>E241+18</f>
        <v>167</v>
      </c>
      <c r="F245">
        <f>F241</f>
        <v>112</v>
      </c>
      <c r="G245">
        <f>E245+5</f>
        <v>172</v>
      </c>
      <c r="H245" t="s">
        <v>102</v>
      </c>
      <c r="I245">
        <v>12</v>
      </c>
      <c r="J245">
        <v>0</v>
      </c>
      <c r="K245">
        <v>0</v>
      </c>
      <c r="L245">
        <v>0</v>
      </c>
      <c r="N245" t="str">
        <f t="shared" si="54"/>
        <v>d0d8dd</v>
      </c>
      <c r="O245" t="s">
        <v>25</v>
      </c>
      <c r="Q245">
        <v>3</v>
      </c>
      <c r="R245" t="b">
        <v>1</v>
      </c>
      <c r="S245" t="s">
        <v>119</v>
      </c>
      <c r="T245">
        <v>0</v>
      </c>
    </row>
    <row r="246" spans="1:20" x14ac:dyDescent="0.25">
      <c r="A246" t="s">
        <v>850</v>
      </c>
      <c r="B246">
        <v>14</v>
      </c>
      <c r="C246" t="s">
        <v>19</v>
      </c>
      <c r="D246">
        <f>D242</f>
        <v>113</v>
      </c>
      <c r="E246">
        <f>E245+1</f>
        <v>168</v>
      </c>
      <c r="F246">
        <f>F242</f>
        <v>140</v>
      </c>
      <c r="G246">
        <f t="shared" ref="G246:G248" si="60">E246+3</f>
        <v>171</v>
      </c>
      <c r="H246" t="s">
        <v>20</v>
      </c>
      <c r="I246">
        <v>16</v>
      </c>
      <c r="J246">
        <v>1</v>
      </c>
      <c r="K246">
        <v>0</v>
      </c>
      <c r="L246">
        <v>0</v>
      </c>
      <c r="N246" t="str">
        <f t="shared" si="54"/>
        <v>d0d8dd</v>
      </c>
      <c r="O246" t="s">
        <v>27</v>
      </c>
      <c r="Q246">
        <v>2</v>
      </c>
      <c r="R246" t="b">
        <v>0</v>
      </c>
      <c r="S246" t="s">
        <v>119</v>
      </c>
      <c r="T246">
        <v>0</v>
      </c>
    </row>
    <row r="247" spans="1:20" x14ac:dyDescent="0.25">
      <c r="A247" t="s">
        <v>851</v>
      </c>
      <c r="B247">
        <v>14</v>
      </c>
      <c r="C247" t="s">
        <v>19</v>
      </c>
      <c r="D247">
        <f>D243</f>
        <v>140</v>
      </c>
      <c r="E247">
        <f>E246</f>
        <v>168</v>
      </c>
      <c r="F247">
        <f>F243</f>
        <v>169</v>
      </c>
      <c r="G247">
        <f t="shared" si="60"/>
        <v>171</v>
      </c>
      <c r="H247" t="s">
        <v>20</v>
      </c>
      <c r="I247">
        <v>16</v>
      </c>
      <c r="J247">
        <v>1</v>
      </c>
      <c r="K247">
        <v>0</v>
      </c>
      <c r="L247">
        <v>0</v>
      </c>
      <c r="N247" t="str">
        <f t="shared" si="54"/>
        <v>d0d8dd</v>
      </c>
      <c r="O247" t="s">
        <v>27</v>
      </c>
      <c r="Q247">
        <v>2</v>
      </c>
      <c r="R247" t="b">
        <v>0</v>
      </c>
      <c r="S247" t="s">
        <v>119</v>
      </c>
      <c r="T247">
        <v>0</v>
      </c>
    </row>
    <row r="248" spans="1:20" x14ac:dyDescent="0.25">
      <c r="A248" t="s">
        <v>852</v>
      </c>
      <c r="B248">
        <v>14</v>
      </c>
      <c r="C248" t="s">
        <v>19</v>
      </c>
      <c r="D248">
        <f>D244</f>
        <v>168</v>
      </c>
      <c r="E248">
        <f>E247</f>
        <v>168</v>
      </c>
      <c r="F248">
        <f>F244</f>
        <v>194</v>
      </c>
      <c r="G248">
        <f t="shared" si="60"/>
        <v>171</v>
      </c>
      <c r="H248" t="s">
        <v>20</v>
      </c>
      <c r="I248">
        <v>16</v>
      </c>
      <c r="J248">
        <v>1</v>
      </c>
      <c r="K248">
        <v>0</v>
      </c>
      <c r="L248">
        <v>0</v>
      </c>
      <c r="N248" t="str">
        <f t="shared" si="54"/>
        <v>d0d8dd</v>
      </c>
      <c r="O248" t="s">
        <v>27</v>
      </c>
      <c r="Q248">
        <v>2</v>
      </c>
      <c r="R248" t="b">
        <v>0</v>
      </c>
      <c r="S248" t="s">
        <v>119</v>
      </c>
      <c r="T248">
        <v>0</v>
      </c>
    </row>
    <row r="249" spans="1:20" ht="15.75" customHeight="1" x14ac:dyDescent="0.25">
      <c r="A249" t="s">
        <v>853</v>
      </c>
      <c r="B249">
        <v>14</v>
      </c>
      <c r="C249" t="s">
        <v>19</v>
      </c>
      <c r="D249">
        <f>$D$232</f>
        <v>14</v>
      </c>
      <c r="E249">
        <f>E245+18</f>
        <v>185</v>
      </c>
      <c r="F249">
        <f>F245</f>
        <v>112</v>
      </c>
      <c r="G249">
        <f>E249+5</f>
        <v>190</v>
      </c>
      <c r="H249" t="s">
        <v>102</v>
      </c>
      <c r="I249">
        <v>12</v>
      </c>
      <c r="J249">
        <v>0</v>
      </c>
      <c r="K249">
        <v>0</v>
      </c>
      <c r="L249">
        <v>0</v>
      </c>
      <c r="N249" t="str">
        <f t="shared" si="54"/>
        <v>d0d8dd</v>
      </c>
      <c r="O249" t="s">
        <v>25</v>
      </c>
      <c r="Q249">
        <v>3</v>
      </c>
      <c r="R249" t="b">
        <v>1</v>
      </c>
      <c r="S249" t="s">
        <v>119</v>
      </c>
      <c r="T249">
        <v>0</v>
      </c>
    </row>
    <row r="250" spans="1:20" x14ac:dyDescent="0.25">
      <c r="A250" t="s">
        <v>854</v>
      </c>
      <c r="B250">
        <v>14</v>
      </c>
      <c r="C250" t="s">
        <v>19</v>
      </c>
      <c r="D250">
        <f>D242</f>
        <v>113</v>
      </c>
      <c r="E250">
        <f>E249+1</f>
        <v>186</v>
      </c>
      <c r="F250">
        <f>F242</f>
        <v>140</v>
      </c>
      <c r="G250">
        <f t="shared" ref="G250:G252" si="61">E250+3</f>
        <v>189</v>
      </c>
      <c r="H250" t="s">
        <v>20</v>
      </c>
      <c r="I250">
        <v>16</v>
      </c>
      <c r="J250">
        <v>1</v>
      </c>
      <c r="K250">
        <v>0</v>
      </c>
      <c r="L250">
        <v>0</v>
      </c>
      <c r="N250" t="str">
        <f t="shared" si="54"/>
        <v>d0d8dd</v>
      </c>
      <c r="O250" t="s">
        <v>27</v>
      </c>
      <c r="Q250">
        <v>2</v>
      </c>
      <c r="R250" t="b">
        <v>0</v>
      </c>
      <c r="S250" t="s">
        <v>119</v>
      </c>
      <c r="T250">
        <v>0</v>
      </c>
    </row>
    <row r="251" spans="1:20" x14ac:dyDescent="0.25">
      <c r="A251" t="s">
        <v>855</v>
      </c>
      <c r="B251">
        <v>14</v>
      </c>
      <c r="C251" t="s">
        <v>19</v>
      </c>
      <c r="D251">
        <f>D243</f>
        <v>140</v>
      </c>
      <c r="E251">
        <f>E250</f>
        <v>186</v>
      </c>
      <c r="F251">
        <f>F243</f>
        <v>169</v>
      </c>
      <c r="G251">
        <f t="shared" si="61"/>
        <v>189</v>
      </c>
      <c r="H251" t="s">
        <v>20</v>
      </c>
      <c r="I251">
        <v>16</v>
      </c>
      <c r="J251">
        <v>1</v>
      </c>
      <c r="K251">
        <v>0</v>
      </c>
      <c r="L251">
        <v>0</v>
      </c>
      <c r="N251" t="str">
        <f t="shared" si="54"/>
        <v>d0d8dd</v>
      </c>
      <c r="O251" t="s">
        <v>27</v>
      </c>
      <c r="Q251">
        <v>2</v>
      </c>
      <c r="R251" t="b">
        <v>0</v>
      </c>
      <c r="S251" t="s">
        <v>119</v>
      </c>
      <c r="T251">
        <v>0</v>
      </c>
    </row>
    <row r="252" spans="1:20" x14ac:dyDescent="0.25">
      <c r="A252" t="s">
        <v>856</v>
      </c>
      <c r="B252">
        <v>14</v>
      </c>
      <c r="C252" t="s">
        <v>19</v>
      </c>
      <c r="D252">
        <f>D244</f>
        <v>168</v>
      </c>
      <c r="E252">
        <f>E251</f>
        <v>186</v>
      </c>
      <c r="F252">
        <f>F244</f>
        <v>194</v>
      </c>
      <c r="G252">
        <f t="shared" si="61"/>
        <v>189</v>
      </c>
      <c r="H252" t="s">
        <v>20</v>
      </c>
      <c r="I252">
        <v>16</v>
      </c>
      <c r="J252">
        <v>1</v>
      </c>
      <c r="K252">
        <v>0</v>
      </c>
      <c r="L252">
        <v>0</v>
      </c>
      <c r="N252" t="str">
        <f t="shared" si="54"/>
        <v>d0d8dd</v>
      </c>
      <c r="O252" t="s">
        <v>27</v>
      </c>
      <c r="Q252">
        <v>2</v>
      </c>
      <c r="R252" t="b">
        <v>0</v>
      </c>
      <c r="S252" t="s">
        <v>119</v>
      </c>
      <c r="T252">
        <v>0</v>
      </c>
    </row>
    <row r="253" spans="1:20" x14ac:dyDescent="0.25">
      <c r="A253" t="s">
        <v>64</v>
      </c>
      <c r="B253">
        <v>15</v>
      </c>
      <c r="C253" t="s">
        <v>24</v>
      </c>
      <c r="D253">
        <v>14</v>
      </c>
      <c r="E253">
        <v>60</v>
      </c>
      <c r="F253">
        <v>196</v>
      </c>
      <c r="G253">
        <f>INT(E253+(F253-D253)/11*10)</f>
        <v>225</v>
      </c>
      <c r="I253">
        <v>0</v>
      </c>
      <c r="J253">
        <v>0</v>
      </c>
      <c r="K253">
        <v>0</v>
      </c>
      <c r="L253">
        <v>0</v>
      </c>
      <c r="N253" t="s">
        <v>21</v>
      </c>
      <c r="O253" t="s">
        <v>25</v>
      </c>
      <c r="Q253">
        <v>2</v>
      </c>
      <c r="R253" t="b">
        <v>0</v>
      </c>
      <c r="S253" t="s">
        <v>119</v>
      </c>
      <c r="T253">
        <v>0</v>
      </c>
    </row>
    <row r="254" spans="1:20" x14ac:dyDescent="0.25">
      <c r="A254" t="s">
        <v>881</v>
      </c>
      <c r="B254">
        <v>15</v>
      </c>
      <c r="C254" t="s">
        <v>19</v>
      </c>
      <c r="D254">
        <v>30</v>
      </c>
      <c r="E254">
        <f>G253+8</f>
        <v>233</v>
      </c>
      <c r="F254">
        <v>180</v>
      </c>
      <c r="G254">
        <f>E254+8</f>
        <v>241</v>
      </c>
      <c r="H254" t="s">
        <v>102</v>
      </c>
      <c r="I254">
        <v>16</v>
      </c>
      <c r="J254">
        <v>0</v>
      </c>
      <c r="K254">
        <v>0</v>
      </c>
      <c r="L254">
        <v>0</v>
      </c>
      <c r="M254" t="s">
        <v>910</v>
      </c>
      <c r="N254" t="s">
        <v>21</v>
      </c>
      <c r="O254" t="s">
        <v>27</v>
      </c>
      <c r="Q254">
        <v>2</v>
      </c>
      <c r="R254" t="b">
        <v>1</v>
      </c>
      <c r="S254" t="s">
        <v>119</v>
      </c>
      <c r="T254">
        <v>0</v>
      </c>
    </row>
    <row r="255" spans="1:20" x14ac:dyDescent="0.25">
      <c r="A255" t="s">
        <v>39</v>
      </c>
      <c r="B255">
        <v>16</v>
      </c>
      <c r="C255" t="s">
        <v>19</v>
      </c>
      <c r="D255">
        <v>14</v>
      </c>
      <c r="E255">
        <v>20</v>
      </c>
      <c r="F255">
        <v>196</v>
      </c>
      <c r="G255">
        <f t="shared" ref="G255" si="62">E255+3</f>
        <v>23</v>
      </c>
      <c r="H255" t="s">
        <v>102</v>
      </c>
      <c r="I255">
        <v>14</v>
      </c>
      <c r="J255">
        <v>1</v>
      </c>
      <c r="K255">
        <v>0</v>
      </c>
      <c r="L255">
        <v>0</v>
      </c>
      <c r="N255" t="s">
        <v>21</v>
      </c>
      <c r="O255" t="s">
        <v>25</v>
      </c>
      <c r="Q255">
        <v>2</v>
      </c>
      <c r="R255" t="b">
        <v>0</v>
      </c>
      <c r="S255" t="s">
        <v>119</v>
      </c>
      <c r="T255">
        <v>0</v>
      </c>
    </row>
    <row r="256" spans="1:20" x14ac:dyDescent="0.25">
      <c r="A256" t="s">
        <v>63</v>
      </c>
      <c r="B256">
        <v>16</v>
      </c>
      <c r="C256" t="s">
        <v>19</v>
      </c>
      <c r="D256">
        <f>$D$255</f>
        <v>14</v>
      </c>
      <c r="E256">
        <f>G255+8</f>
        <v>31</v>
      </c>
      <c r="F256">
        <v>196</v>
      </c>
      <c r="G256">
        <f>E256+5</f>
        <v>36</v>
      </c>
      <c r="H256" t="s">
        <v>102</v>
      </c>
      <c r="I256">
        <v>12</v>
      </c>
      <c r="J256">
        <v>0</v>
      </c>
      <c r="K256">
        <v>0</v>
      </c>
      <c r="L256">
        <v>0</v>
      </c>
      <c r="N256" t="s">
        <v>21</v>
      </c>
      <c r="O256" t="s">
        <v>25</v>
      </c>
      <c r="P256" s="1"/>
      <c r="Q256">
        <v>2</v>
      </c>
      <c r="R256" t="b">
        <v>1</v>
      </c>
      <c r="S256" t="s">
        <v>119</v>
      </c>
      <c r="T256">
        <v>0</v>
      </c>
    </row>
    <row r="257" spans="1:20" x14ac:dyDescent="0.25">
      <c r="A257" t="s">
        <v>857</v>
      </c>
      <c r="B257">
        <v>16</v>
      </c>
      <c r="C257" t="s">
        <v>26</v>
      </c>
      <c r="D257">
        <v>0</v>
      </c>
      <c r="E257">
        <v>120</v>
      </c>
      <c r="F257">
        <v>210</v>
      </c>
      <c r="G257">
        <f>G270+15</f>
        <v>168</v>
      </c>
      <c r="I257">
        <v>0</v>
      </c>
      <c r="J257">
        <v>1</v>
      </c>
      <c r="K257">
        <v>0</v>
      </c>
      <c r="L257">
        <v>0</v>
      </c>
      <c r="M257" t="str">
        <f>$N$76</f>
        <v>d0d8dd</v>
      </c>
      <c r="N257" t="s">
        <v>944</v>
      </c>
      <c r="O257" t="s">
        <v>25</v>
      </c>
      <c r="Q257">
        <v>1</v>
      </c>
      <c r="R257" t="b">
        <v>0</v>
      </c>
      <c r="S257" t="s">
        <v>119</v>
      </c>
      <c r="T257">
        <v>0</v>
      </c>
    </row>
    <row r="258" spans="1:20" x14ac:dyDescent="0.25">
      <c r="A258" t="s">
        <v>858</v>
      </c>
      <c r="B258">
        <v>-999</v>
      </c>
      <c r="C258" t="s">
        <v>19</v>
      </c>
      <c r="D258">
        <v>14</v>
      </c>
      <c r="E258">
        <f>E257+5</f>
        <v>125</v>
      </c>
      <c r="F258">
        <v>196</v>
      </c>
      <c r="G258">
        <f>E258+3</f>
        <v>128</v>
      </c>
      <c r="H258" t="s">
        <v>102</v>
      </c>
      <c r="I258">
        <v>12</v>
      </c>
      <c r="J258">
        <v>1</v>
      </c>
      <c r="K258">
        <v>0</v>
      </c>
      <c r="L258">
        <v>0</v>
      </c>
      <c r="N258" t="str">
        <f t="shared" ref="N258:N265" si="63">$N$76</f>
        <v>d0d8dd</v>
      </c>
      <c r="O258" t="s">
        <v>25</v>
      </c>
      <c r="Q258">
        <v>3</v>
      </c>
      <c r="R258" t="b">
        <v>0</v>
      </c>
      <c r="S258" t="s">
        <v>119</v>
      </c>
      <c r="T258">
        <v>0</v>
      </c>
    </row>
    <row r="259" spans="1:20" x14ac:dyDescent="0.25">
      <c r="A259" t="s">
        <v>776</v>
      </c>
      <c r="B259">
        <v>16</v>
      </c>
      <c r="C259" t="s">
        <v>19</v>
      </c>
      <c r="D259">
        <f t="shared" ref="D259" si="64">D262-1</f>
        <v>113</v>
      </c>
      <c r="E259">
        <f>E257+2</f>
        <v>122</v>
      </c>
      <c r="F259">
        <f>D263-1</f>
        <v>140</v>
      </c>
      <c r="G259">
        <f>E259+5</f>
        <v>127</v>
      </c>
      <c r="H259" t="s">
        <v>102</v>
      </c>
      <c r="I259">
        <v>10</v>
      </c>
      <c r="J259">
        <v>1</v>
      </c>
      <c r="K259">
        <v>0</v>
      </c>
      <c r="L259">
        <v>0</v>
      </c>
      <c r="N259" t="str">
        <f t="shared" si="63"/>
        <v>d0d8dd</v>
      </c>
      <c r="O259" t="s">
        <v>27</v>
      </c>
      <c r="Q259">
        <v>3</v>
      </c>
      <c r="R259" t="b">
        <v>1</v>
      </c>
      <c r="S259" t="s">
        <v>119</v>
      </c>
      <c r="T259">
        <v>0</v>
      </c>
    </row>
    <row r="260" spans="1:20" x14ac:dyDescent="0.25">
      <c r="A260" t="s">
        <v>777</v>
      </c>
      <c r="B260">
        <v>16</v>
      </c>
      <c r="C260" t="s">
        <v>19</v>
      </c>
      <c r="D260">
        <f>D263-1</f>
        <v>140</v>
      </c>
      <c r="E260">
        <f t="shared" ref="E260:E264" si="65">E259</f>
        <v>122</v>
      </c>
      <c r="F260">
        <f>D264+1</f>
        <v>169</v>
      </c>
      <c r="G260">
        <f>G259</f>
        <v>127</v>
      </c>
      <c r="H260" t="s">
        <v>102</v>
      </c>
      <c r="I260">
        <v>10</v>
      </c>
      <c r="J260">
        <v>1</v>
      </c>
      <c r="K260">
        <v>0</v>
      </c>
      <c r="L260">
        <v>0</v>
      </c>
      <c r="N260" t="str">
        <f t="shared" si="63"/>
        <v>d0d8dd</v>
      </c>
      <c r="O260" t="s">
        <v>27</v>
      </c>
      <c r="Q260">
        <v>3</v>
      </c>
      <c r="R260" t="b">
        <v>1</v>
      </c>
      <c r="S260" t="s">
        <v>119</v>
      </c>
      <c r="T260">
        <v>0</v>
      </c>
    </row>
    <row r="261" spans="1:20" x14ac:dyDescent="0.25">
      <c r="A261" t="s">
        <v>778</v>
      </c>
      <c r="B261">
        <v>16</v>
      </c>
      <c r="C261" t="s">
        <v>19</v>
      </c>
      <c r="D261">
        <f>D264</f>
        <v>168</v>
      </c>
      <c r="E261">
        <f t="shared" si="65"/>
        <v>122</v>
      </c>
      <c r="F261">
        <f>D261+26</f>
        <v>194</v>
      </c>
      <c r="G261">
        <f t="shared" ref="G261" si="66">G260</f>
        <v>127</v>
      </c>
      <c r="H261" t="s">
        <v>102</v>
      </c>
      <c r="I261">
        <v>10</v>
      </c>
      <c r="J261">
        <v>1</v>
      </c>
      <c r="K261">
        <v>0</v>
      </c>
      <c r="L261">
        <v>0</v>
      </c>
      <c r="N261" t="str">
        <f t="shared" si="63"/>
        <v>d0d8dd</v>
      </c>
      <c r="O261" t="s">
        <v>27</v>
      </c>
      <c r="Q261">
        <v>3</v>
      </c>
      <c r="R261" t="b">
        <v>1</v>
      </c>
      <c r="S261" t="s">
        <v>119</v>
      </c>
      <c r="T261">
        <v>0</v>
      </c>
    </row>
    <row r="262" spans="1:20" x14ac:dyDescent="0.25">
      <c r="A262" t="s">
        <v>44</v>
      </c>
      <c r="B262">
        <v>16</v>
      </c>
      <c r="C262" t="s">
        <v>25</v>
      </c>
      <c r="D262">
        <v>114</v>
      </c>
      <c r="E262">
        <f>E257</f>
        <v>120</v>
      </c>
      <c r="F262">
        <f>D262</f>
        <v>114</v>
      </c>
      <c r="G262">
        <f>G257</f>
        <v>168</v>
      </c>
      <c r="I262">
        <v>0.5</v>
      </c>
      <c r="J262">
        <v>0</v>
      </c>
      <c r="K262">
        <v>0</v>
      </c>
      <c r="L262">
        <v>0</v>
      </c>
      <c r="M262" t="s">
        <v>21</v>
      </c>
      <c r="N262" t="str">
        <f t="shared" si="63"/>
        <v>d0d8dd</v>
      </c>
      <c r="O262" t="s">
        <v>25</v>
      </c>
      <c r="Q262">
        <v>4</v>
      </c>
      <c r="R262" t="b">
        <v>0</v>
      </c>
      <c r="S262" t="s">
        <v>119</v>
      </c>
      <c r="T262">
        <v>0</v>
      </c>
    </row>
    <row r="263" spans="1:20" x14ac:dyDescent="0.25">
      <c r="A263" t="s">
        <v>45</v>
      </c>
      <c r="B263">
        <v>16</v>
      </c>
      <c r="C263" t="s">
        <v>25</v>
      </c>
      <c r="D263">
        <f>D262+27</f>
        <v>141</v>
      </c>
      <c r="E263">
        <f t="shared" si="65"/>
        <v>120</v>
      </c>
      <c r="F263">
        <f t="shared" ref="F263:F264" si="67">D263</f>
        <v>141</v>
      </c>
      <c r="G263">
        <f>G262</f>
        <v>168</v>
      </c>
      <c r="I263">
        <v>0.5</v>
      </c>
      <c r="J263">
        <v>0</v>
      </c>
      <c r="K263">
        <v>0</v>
      </c>
      <c r="L263">
        <v>0</v>
      </c>
      <c r="M263" t="s">
        <v>21</v>
      </c>
      <c r="N263" t="str">
        <f t="shared" si="63"/>
        <v>d0d8dd</v>
      </c>
      <c r="O263" t="s">
        <v>25</v>
      </c>
      <c r="Q263">
        <v>4</v>
      </c>
      <c r="R263" t="b">
        <v>0</v>
      </c>
      <c r="S263" t="s">
        <v>119</v>
      </c>
      <c r="T263">
        <v>0</v>
      </c>
    </row>
    <row r="264" spans="1:20" x14ac:dyDescent="0.25">
      <c r="A264" t="s">
        <v>46</v>
      </c>
      <c r="B264">
        <v>16</v>
      </c>
      <c r="C264" t="s">
        <v>25</v>
      </c>
      <c r="D264">
        <f>D263+27</f>
        <v>168</v>
      </c>
      <c r="E264">
        <f t="shared" si="65"/>
        <v>120</v>
      </c>
      <c r="F264">
        <f t="shared" si="67"/>
        <v>168</v>
      </c>
      <c r="G264">
        <f>G263</f>
        <v>168</v>
      </c>
      <c r="I264">
        <v>0.5</v>
      </c>
      <c r="J264">
        <v>0</v>
      </c>
      <c r="K264">
        <v>0</v>
      </c>
      <c r="L264">
        <v>0</v>
      </c>
      <c r="M264" t="s">
        <v>21</v>
      </c>
      <c r="N264" t="str">
        <f t="shared" si="63"/>
        <v>d0d8dd</v>
      </c>
      <c r="O264" t="s">
        <v>25</v>
      </c>
      <c r="Q264">
        <v>4</v>
      </c>
      <c r="R264" t="b">
        <v>0</v>
      </c>
      <c r="S264" t="s">
        <v>119</v>
      </c>
      <c r="T264">
        <v>0</v>
      </c>
    </row>
    <row r="265" spans="1:20" x14ac:dyDescent="0.25">
      <c r="A265" t="s">
        <v>55</v>
      </c>
      <c r="B265">
        <v>16</v>
      </c>
      <c r="C265" t="s">
        <v>25</v>
      </c>
      <c r="D265">
        <f>$D$232</f>
        <v>14</v>
      </c>
      <c r="E265">
        <f>E259+25</f>
        <v>147</v>
      </c>
      <c r="F265">
        <v>196</v>
      </c>
      <c r="G265">
        <f>E265</f>
        <v>147</v>
      </c>
      <c r="I265">
        <v>0.5</v>
      </c>
      <c r="J265">
        <v>0</v>
      </c>
      <c r="K265">
        <v>0</v>
      </c>
      <c r="L265">
        <v>0</v>
      </c>
      <c r="M265" t="s">
        <v>21</v>
      </c>
      <c r="N265" t="str">
        <f t="shared" si="63"/>
        <v>d0d8dd</v>
      </c>
      <c r="O265" t="s">
        <v>25</v>
      </c>
      <c r="Q265">
        <v>4</v>
      </c>
      <c r="R265" t="b">
        <v>0</v>
      </c>
      <c r="S265" t="s">
        <v>119</v>
      </c>
      <c r="T265">
        <v>0</v>
      </c>
    </row>
    <row r="266" spans="1:20" x14ac:dyDescent="0.25">
      <c r="A266" t="s">
        <v>946</v>
      </c>
      <c r="B266">
        <v>16</v>
      </c>
      <c r="C266" t="s">
        <v>19</v>
      </c>
      <c r="D266">
        <v>14</v>
      </c>
      <c r="E266">
        <f>G257+2</f>
        <v>170</v>
      </c>
      <c r="F266">
        <v>196</v>
      </c>
      <c r="G266">
        <f>E266+4</f>
        <v>174</v>
      </c>
      <c r="H266" t="s">
        <v>102</v>
      </c>
      <c r="I266">
        <v>10</v>
      </c>
      <c r="J266">
        <v>0</v>
      </c>
      <c r="K266">
        <v>0</v>
      </c>
      <c r="L266">
        <v>0</v>
      </c>
      <c r="N266" t="s">
        <v>21</v>
      </c>
      <c r="O266" t="s">
        <v>22</v>
      </c>
      <c r="Q266">
        <v>2</v>
      </c>
      <c r="R266" t="b">
        <v>0</v>
      </c>
      <c r="S266" t="s">
        <v>119</v>
      </c>
      <c r="T266">
        <v>0</v>
      </c>
    </row>
    <row r="267" spans="1:20" ht="15.75" customHeight="1" x14ac:dyDescent="0.25">
      <c r="A267" t="s">
        <v>859</v>
      </c>
      <c r="B267">
        <v>16</v>
      </c>
      <c r="C267" t="s">
        <v>19</v>
      </c>
      <c r="D267">
        <f>$D$258</f>
        <v>14</v>
      </c>
      <c r="E267">
        <f>E265+2</f>
        <v>149</v>
      </c>
      <c r="F267">
        <f>D262-2</f>
        <v>112</v>
      </c>
      <c r="G267">
        <f>E267+5</f>
        <v>154</v>
      </c>
      <c r="H267" t="s">
        <v>102</v>
      </c>
      <c r="I267">
        <v>12</v>
      </c>
      <c r="J267">
        <v>0</v>
      </c>
      <c r="K267">
        <v>0</v>
      </c>
      <c r="L267">
        <v>0</v>
      </c>
      <c r="N267" t="str">
        <f t="shared" ref="N267:N270" si="68">$N$76</f>
        <v>d0d8dd</v>
      </c>
      <c r="O267" t="s">
        <v>25</v>
      </c>
      <c r="Q267">
        <v>3</v>
      </c>
      <c r="R267" t="b">
        <v>1</v>
      </c>
      <c r="S267" t="s">
        <v>119</v>
      </c>
      <c r="T267">
        <v>0</v>
      </c>
    </row>
    <row r="268" spans="1:20" x14ac:dyDescent="0.25">
      <c r="A268" t="s">
        <v>860</v>
      </c>
      <c r="B268">
        <v>16</v>
      </c>
      <c r="C268" t="s">
        <v>19</v>
      </c>
      <c r="D268">
        <f>D259</f>
        <v>113</v>
      </c>
      <c r="E268">
        <f>E267+1</f>
        <v>150</v>
      </c>
      <c r="F268">
        <f>F259</f>
        <v>140</v>
      </c>
      <c r="G268">
        <f t="shared" ref="G268:G270" si="69">E268+3</f>
        <v>153</v>
      </c>
      <c r="H268" t="s">
        <v>20</v>
      </c>
      <c r="I268">
        <v>16</v>
      </c>
      <c r="J268">
        <v>1</v>
      </c>
      <c r="K268">
        <v>0</v>
      </c>
      <c r="L268">
        <v>0</v>
      </c>
      <c r="N268" t="str">
        <f t="shared" si="68"/>
        <v>d0d8dd</v>
      </c>
      <c r="O268" t="s">
        <v>27</v>
      </c>
      <c r="Q268">
        <v>2</v>
      </c>
      <c r="R268" t="b">
        <v>0</v>
      </c>
      <c r="S268" t="s">
        <v>119</v>
      </c>
      <c r="T268">
        <v>0</v>
      </c>
    </row>
    <row r="269" spans="1:20" x14ac:dyDescent="0.25">
      <c r="A269" t="s">
        <v>861</v>
      </c>
      <c r="B269">
        <v>16</v>
      </c>
      <c r="C269" t="s">
        <v>19</v>
      </c>
      <c r="D269">
        <f>D260</f>
        <v>140</v>
      </c>
      <c r="E269">
        <f>E268</f>
        <v>150</v>
      </c>
      <c r="F269">
        <f>F260</f>
        <v>169</v>
      </c>
      <c r="G269">
        <f t="shared" si="69"/>
        <v>153</v>
      </c>
      <c r="H269" t="s">
        <v>20</v>
      </c>
      <c r="I269">
        <v>16</v>
      </c>
      <c r="J269">
        <v>1</v>
      </c>
      <c r="K269">
        <v>0</v>
      </c>
      <c r="L269">
        <v>0</v>
      </c>
      <c r="N269" t="str">
        <f t="shared" si="68"/>
        <v>d0d8dd</v>
      </c>
      <c r="O269" t="s">
        <v>27</v>
      </c>
      <c r="Q269">
        <v>2</v>
      </c>
      <c r="R269" t="b">
        <v>0</v>
      </c>
      <c r="S269" t="s">
        <v>119</v>
      </c>
      <c r="T269">
        <v>0</v>
      </c>
    </row>
    <row r="270" spans="1:20" x14ac:dyDescent="0.25">
      <c r="A270" t="s">
        <v>862</v>
      </c>
      <c r="B270">
        <v>16</v>
      </c>
      <c r="C270" t="s">
        <v>19</v>
      </c>
      <c r="D270">
        <f>D261</f>
        <v>168</v>
      </c>
      <c r="E270">
        <f>E269</f>
        <v>150</v>
      </c>
      <c r="F270">
        <f>F261</f>
        <v>194</v>
      </c>
      <c r="G270">
        <f t="shared" si="69"/>
        <v>153</v>
      </c>
      <c r="H270" t="s">
        <v>20</v>
      </c>
      <c r="I270">
        <v>16</v>
      </c>
      <c r="J270">
        <v>1</v>
      </c>
      <c r="K270">
        <v>0</v>
      </c>
      <c r="L270">
        <v>0</v>
      </c>
      <c r="N270" t="str">
        <f t="shared" si="68"/>
        <v>d0d8dd</v>
      </c>
      <c r="O270" t="s">
        <v>27</v>
      </c>
      <c r="Q270">
        <v>2</v>
      </c>
      <c r="R270" t="b">
        <v>0</v>
      </c>
      <c r="S270" t="s">
        <v>119</v>
      </c>
      <c r="T270">
        <v>0</v>
      </c>
    </row>
    <row r="271" spans="1:20" x14ac:dyDescent="0.25">
      <c r="A271" t="s">
        <v>40</v>
      </c>
      <c r="B271">
        <v>17</v>
      </c>
      <c r="C271" t="s">
        <v>24</v>
      </c>
      <c r="D271">
        <v>14</v>
      </c>
      <c r="E271">
        <v>60</v>
      </c>
      <c r="F271">
        <v>196</v>
      </c>
      <c r="G271">
        <f>INT(E271+(F271-D271)/11*10)</f>
        <v>225</v>
      </c>
      <c r="I271">
        <v>0</v>
      </c>
      <c r="J271">
        <v>0</v>
      </c>
      <c r="K271">
        <v>0</v>
      </c>
      <c r="L271">
        <v>0</v>
      </c>
      <c r="N271" t="s">
        <v>21</v>
      </c>
      <c r="O271" t="s">
        <v>25</v>
      </c>
      <c r="Q271">
        <v>2</v>
      </c>
      <c r="R271" t="b">
        <v>0</v>
      </c>
      <c r="S271" t="s">
        <v>119</v>
      </c>
      <c r="T271">
        <v>0</v>
      </c>
    </row>
    <row r="272" spans="1:20" x14ac:dyDescent="0.25">
      <c r="A272" t="s">
        <v>882</v>
      </c>
      <c r="B272">
        <v>17</v>
      </c>
      <c r="C272" t="s">
        <v>19</v>
      </c>
      <c r="D272">
        <v>30</v>
      </c>
      <c r="E272">
        <f>G271+8</f>
        <v>233</v>
      </c>
      <c r="F272">
        <v>180</v>
      </c>
      <c r="G272">
        <f>E272+8</f>
        <v>241</v>
      </c>
      <c r="H272" t="s">
        <v>102</v>
      </c>
      <c r="I272">
        <v>16</v>
      </c>
      <c r="J272">
        <v>0</v>
      </c>
      <c r="K272">
        <v>0</v>
      </c>
      <c r="L272">
        <v>0</v>
      </c>
      <c r="M272" t="s">
        <v>910</v>
      </c>
      <c r="N272" t="s">
        <v>21</v>
      </c>
      <c r="O272" t="s">
        <v>27</v>
      </c>
      <c r="Q272">
        <v>2</v>
      </c>
      <c r="R272" t="b">
        <v>1</v>
      </c>
      <c r="S272" t="s">
        <v>119</v>
      </c>
      <c r="T272">
        <v>0</v>
      </c>
    </row>
    <row r="273" spans="1:20" x14ac:dyDescent="0.25">
      <c r="A273" t="s">
        <v>914</v>
      </c>
      <c r="B273">
        <v>18</v>
      </c>
      <c r="C273" t="s">
        <v>19</v>
      </c>
      <c r="D273">
        <v>14</v>
      </c>
      <c r="E273">
        <v>20</v>
      </c>
      <c r="F273">
        <v>196</v>
      </c>
      <c r="G273">
        <f>E273+5</f>
        <v>25</v>
      </c>
      <c r="H273" t="s">
        <v>102</v>
      </c>
      <c r="I273">
        <v>14</v>
      </c>
      <c r="J273">
        <v>1</v>
      </c>
      <c r="K273">
        <v>0</v>
      </c>
      <c r="L273">
        <v>0</v>
      </c>
      <c r="N273" t="s">
        <v>21</v>
      </c>
      <c r="O273" t="s">
        <v>25</v>
      </c>
      <c r="Q273">
        <v>2</v>
      </c>
      <c r="R273" t="b">
        <v>1</v>
      </c>
      <c r="S273" t="s">
        <v>119</v>
      </c>
      <c r="T273">
        <v>0</v>
      </c>
    </row>
    <row r="274" spans="1:20" x14ac:dyDescent="0.25">
      <c r="A274" t="s">
        <v>902</v>
      </c>
      <c r="B274">
        <v>18</v>
      </c>
      <c r="C274" t="s">
        <v>19</v>
      </c>
      <c r="D274">
        <f>$D$273</f>
        <v>14</v>
      </c>
      <c r="E274">
        <f>G273+8</f>
        <v>33</v>
      </c>
      <c r="F274">
        <f>$F$273</f>
        <v>196</v>
      </c>
      <c r="G274">
        <f>E274+5</f>
        <v>38</v>
      </c>
      <c r="H274" t="s">
        <v>102</v>
      </c>
      <c r="I274">
        <v>12</v>
      </c>
      <c r="J274">
        <v>0</v>
      </c>
      <c r="K274">
        <v>0</v>
      </c>
      <c r="L274">
        <v>0</v>
      </c>
      <c r="N274" t="s">
        <v>21</v>
      </c>
      <c r="O274" t="s">
        <v>25</v>
      </c>
      <c r="Q274">
        <v>2</v>
      </c>
      <c r="R274" t="b">
        <v>1</v>
      </c>
      <c r="T274">
        <v>0</v>
      </c>
    </row>
    <row r="275" spans="1:20" x14ac:dyDescent="0.25">
      <c r="A275" t="s">
        <v>863</v>
      </c>
      <c r="B275">
        <v>18</v>
      </c>
      <c r="C275" t="s">
        <v>26</v>
      </c>
      <c r="D275">
        <v>0</v>
      </c>
      <c r="E275">
        <v>120</v>
      </c>
      <c r="F275">
        <v>210</v>
      </c>
      <c r="G275">
        <f>G300+15</f>
        <v>213</v>
      </c>
      <c r="I275">
        <v>0</v>
      </c>
      <c r="J275">
        <v>1</v>
      </c>
      <c r="K275">
        <v>0</v>
      </c>
      <c r="L275">
        <v>0</v>
      </c>
      <c r="M275" t="str">
        <f>$N$76</f>
        <v>d0d8dd</v>
      </c>
      <c r="N275" t="s">
        <v>944</v>
      </c>
      <c r="O275" t="s">
        <v>25</v>
      </c>
      <c r="Q275">
        <v>1</v>
      </c>
      <c r="R275" t="b">
        <v>0</v>
      </c>
      <c r="S275" t="s">
        <v>119</v>
      </c>
      <c r="T275">
        <v>0</v>
      </c>
    </row>
    <row r="276" spans="1:20" x14ac:dyDescent="0.25">
      <c r="A276" t="s">
        <v>864</v>
      </c>
      <c r="B276">
        <v>18</v>
      </c>
      <c r="C276" t="s">
        <v>19</v>
      </c>
      <c r="D276">
        <v>14</v>
      </c>
      <c r="E276">
        <f>E275+5</f>
        <v>125</v>
      </c>
      <c r="F276">
        <v>196</v>
      </c>
      <c r="G276">
        <f>E276+3</f>
        <v>128</v>
      </c>
      <c r="H276" t="s">
        <v>102</v>
      </c>
      <c r="I276">
        <v>12</v>
      </c>
      <c r="J276">
        <v>1</v>
      </c>
      <c r="K276">
        <v>0</v>
      </c>
      <c r="L276">
        <v>0</v>
      </c>
      <c r="N276" t="str">
        <f t="shared" ref="N276:N283" si="70">$N$76</f>
        <v>d0d8dd</v>
      </c>
      <c r="O276" t="s">
        <v>25</v>
      </c>
      <c r="Q276">
        <v>3</v>
      </c>
      <c r="R276" t="b">
        <v>0</v>
      </c>
      <c r="S276" t="s">
        <v>119</v>
      </c>
      <c r="T276">
        <v>0</v>
      </c>
    </row>
    <row r="277" spans="1:20" x14ac:dyDescent="0.25">
      <c r="A277" t="s">
        <v>776</v>
      </c>
      <c r="B277">
        <v>18</v>
      </c>
      <c r="C277" t="s">
        <v>19</v>
      </c>
      <c r="D277">
        <f t="shared" ref="D277" si="71">D280-1</f>
        <v>113</v>
      </c>
      <c r="E277">
        <f>E275+2</f>
        <v>122</v>
      </c>
      <c r="F277">
        <f>D281-1</f>
        <v>140</v>
      </c>
      <c r="G277">
        <f>E277+5</f>
        <v>127</v>
      </c>
      <c r="H277" t="s">
        <v>102</v>
      </c>
      <c r="I277">
        <v>10</v>
      </c>
      <c r="J277">
        <v>1</v>
      </c>
      <c r="K277">
        <v>0</v>
      </c>
      <c r="L277">
        <v>0</v>
      </c>
      <c r="N277" t="str">
        <f t="shared" si="70"/>
        <v>d0d8dd</v>
      </c>
      <c r="O277" t="s">
        <v>27</v>
      </c>
      <c r="Q277">
        <v>3</v>
      </c>
      <c r="R277" t="b">
        <v>1</v>
      </c>
      <c r="S277" t="s">
        <v>119</v>
      </c>
      <c r="T277">
        <v>0</v>
      </c>
    </row>
    <row r="278" spans="1:20" x14ac:dyDescent="0.25">
      <c r="A278" t="s">
        <v>777</v>
      </c>
      <c r="B278">
        <v>18</v>
      </c>
      <c r="C278" t="s">
        <v>19</v>
      </c>
      <c r="D278">
        <f>D281-1</f>
        <v>140</v>
      </c>
      <c r="E278">
        <f t="shared" ref="E278:E282" si="72">E277</f>
        <v>122</v>
      </c>
      <c r="F278">
        <f>D282+1</f>
        <v>169</v>
      </c>
      <c r="G278">
        <f>G277</f>
        <v>127</v>
      </c>
      <c r="H278" t="s">
        <v>102</v>
      </c>
      <c r="I278">
        <v>10</v>
      </c>
      <c r="J278">
        <v>1</v>
      </c>
      <c r="K278">
        <v>0</v>
      </c>
      <c r="L278">
        <v>0</v>
      </c>
      <c r="N278" t="str">
        <f t="shared" si="70"/>
        <v>d0d8dd</v>
      </c>
      <c r="O278" t="s">
        <v>27</v>
      </c>
      <c r="Q278">
        <v>3</v>
      </c>
      <c r="R278" t="b">
        <v>1</v>
      </c>
      <c r="S278" t="s">
        <v>119</v>
      </c>
      <c r="T278">
        <v>0</v>
      </c>
    </row>
    <row r="279" spans="1:20" x14ac:dyDescent="0.25">
      <c r="A279" t="s">
        <v>778</v>
      </c>
      <c r="B279">
        <v>18</v>
      </c>
      <c r="C279" t="s">
        <v>19</v>
      </c>
      <c r="D279">
        <f>D282</f>
        <v>168</v>
      </c>
      <c r="E279">
        <f t="shared" si="72"/>
        <v>122</v>
      </c>
      <c r="F279">
        <f>D279+26</f>
        <v>194</v>
      </c>
      <c r="G279">
        <f t="shared" ref="G279" si="73">G278</f>
        <v>127</v>
      </c>
      <c r="H279" t="s">
        <v>102</v>
      </c>
      <c r="I279">
        <v>10</v>
      </c>
      <c r="J279">
        <v>1</v>
      </c>
      <c r="K279">
        <v>0</v>
      </c>
      <c r="L279">
        <v>0</v>
      </c>
      <c r="N279" t="str">
        <f t="shared" si="70"/>
        <v>d0d8dd</v>
      </c>
      <c r="O279" t="s">
        <v>27</v>
      </c>
      <c r="Q279">
        <v>3</v>
      </c>
      <c r="R279" t="b">
        <v>1</v>
      </c>
      <c r="S279" t="s">
        <v>119</v>
      </c>
      <c r="T279">
        <v>0</v>
      </c>
    </row>
    <row r="280" spans="1:20" x14ac:dyDescent="0.25">
      <c r="A280" t="s">
        <v>44</v>
      </c>
      <c r="B280">
        <v>18</v>
      </c>
      <c r="C280" t="s">
        <v>25</v>
      </c>
      <c r="D280">
        <v>114</v>
      </c>
      <c r="E280">
        <f>E275</f>
        <v>120</v>
      </c>
      <c r="F280">
        <f>D280</f>
        <v>114</v>
      </c>
      <c r="G280">
        <f>G275</f>
        <v>213</v>
      </c>
      <c r="I280">
        <v>0.5</v>
      </c>
      <c r="J280">
        <v>0</v>
      </c>
      <c r="K280">
        <v>0</v>
      </c>
      <c r="L280">
        <v>0</v>
      </c>
      <c r="M280" t="s">
        <v>21</v>
      </c>
      <c r="N280" t="str">
        <f t="shared" si="70"/>
        <v>d0d8dd</v>
      </c>
      <c r="O280" t="s">
        <v>25</v>
      </c>
      <c r="Q280">
        <v>4</v>
      </c>
      <c r="R280" t="b">
        <v>0</v>
      </c>
      <c r="S280" t="s">
        <v>119</v>
      </c>
      <c r="T280">
        <v>0</v>
      </c>
    </row>
    <row r="281" spans="1:20" x14ac:dyDescent="0.25">
      <c r="A281" t="s">
        <v>45</v>
      </c>
      <c r="B281">
        <v>18</v>
      </c>
      <c r="C281" t="s">
        <v>25</v>
      </c>
      <c r="D281">
        <f>D280+27</f>
        <v>141</v>
      </c>
      <c r="E281">
        <f t="shared" si="72"/>
        <v>120</v>
      </c>
      <c r="F281">
        <f t="shared" ref="F281:F282" si="74">D281</f>
        <v>141</v>
      </c>
      <c r="G281">
        <f>G280</f>
        <v>213</v>
      </c>
      <c r="I281">
        <v>0.5</v>
      </c>
      <c r="J281">
        <v>0</v>
      </c>
      <c r="K281">
        <v>0</v>
      </c>
      <c r="L281">
        <v>0</v>
      </c>
      <c r="M281" t="s">
        <v>21</v>
      </c>
      <c r="N281" t="str">
        <f t="shared" si="70"/>
        <v>d0d8dd</v>
      </c>
      <c r="O281" t="s">
        <v>25</v>
      </c>
      <c r="Q281">
        <v>4</v>
      </c>
      <c r="R281" t="b">
        <v>0</v>
      </c>
      <c r="S281" t="s">
        <v>119</v>
      </c>
      <c r="T281">
        <v>0</v>
      </c>
    </row>
    <row r="282" spans="1:20" x14ac:dyDescent="0.25">
      <c r="A282" t="s">
        <v>46</v>
      </c>
      <c r="B282">
        <v>18</v>
      </c>
      <c r="C282" t="s">
        <v>25</v>
      </c>
      <c r="D282">
        <f>D281+27</f>
        <v>168</v>
      </c>
      <c r="E282">
        <f t="shared" si="72"/>
        <v>120</v>
      </c>
      <c r="F282">
        <f t="shared" si="74"/>
        <v>168</v>
      </c>
      <c r="G282">
        <f>G281</f>
        <v>213</v>
      </c>
      <c r="I282">
        <v>0.5</v>
      </c>
      <c r="J282">
        <v>0</v>
      </c>
      <c r="K282">
        <v>0</v>
      </c>
      <c r="L282">
        <v>0</v>
      </c>
      <c r="M282" t="s">
        <v>21</v>
      </c>
      <c r="N282" t="str">
        <f t="shared" si="70"/>
        <v>d0d8dd</v>
      </c>
      <c r="O282" t="s">
        <v>25</v>
      </c>
      <c r="Q282">
        <v>4</v>
      </c>
      <c r="R282" t="b">
        <v>0</v>
      </c>
      <c r="S282" t="s">
        <v>119</v>
      </c>
      <c r="T282">
        <v>0</v>
      </c>
    </row>
    <row r="283" spans="1:20" x14ac:dyDescent="0.25">
      <c r="A283" t="s">
        <v>55</v>
      </c>
      <c r="B283">
        <v>18</v>
      </c>
      <c r="C283" t="s">
        <v>25</v>
      </c>
      <c r="D283">
        <f>$D$232</f>
        <v>14</v>
      </c>
      <c r="E283">
        <f>E277+25</f>
        <v>147</v>
      </c>
      <c r="F283">
        <v>196</v>
      </c>
      <c r="G283">
        <f>E283</f>
        <v>147</v>
      </c>
      <c r="I283">
        <v>0.5</v>
      </c>
      <c r="J283">
        <v>0</v>
      </c>
      <c r="K283">
        <v>0</v>
      </c>
      <c r="L283">
        <v>0</v>
      </c>
      <c r="M283" t="s">
        <v>21</v>
      </c>
      <c r="N283" t="str">
        <f t="shared" si="70"/>
        <v>d0d8dd</v>
      </c>
      <c r="O283" t="s">
        <v>25</v>
      </c>
      <c r="Q283">
        <v>4</v>
      </c>
      <c r="R283" t="b">
        <v>0</v>
      </c>
      <c r="S283" t="s">
        <v>119</v>
      </c>
      <c r="T283">
        <v>0</v>
      </c>
    </row>
    <row r="284" spans="1:20" x14ac:dyDescent="0.25">
      <c r="A284" t="s">
        <v>946</v>
      </c>
      <c r="B284">
        <v>18</v>
      </c>
      <c r="C284" t="s">
        <v>19</v>
      </c>
      <c r="D284">
        <v>14</v>
      </c>
      <c r="E284">
        <f>G275+2</f>
        <v>215</v>
      </c>
      <c r="F284">
        <v>196</v>
      </c>
      <c r="G284">
        <f>E284+4</f>
        <v>219</v>
      </c>
      <c r="H284" t="s">
        <v>102</v>
      </c>
      <c r="I284">
        <v>10</v>
      </c>
      <c r="J284">
        <v>0</v>
      </c>
      <c r="K284">
        <v>0</v>
      </c>
      <c r="L284">
        <v>0</v>
      </c>
      <c r="N284" t="s">
        <v>21</v>
      </c>
      <c r="O284" t="s">
        <v>22</v>
      </c>
      <c r="Q284">
        <v>2</v>
      </c>
      <c r="R284" t="b">
        <v>0</v>
      </c>
      <c r="S284" t="s">
        <v>119</v>
      </c>
      <c r="T284">
        <v>0</v>
      </c>
    </row>
    <row r="285" spans="1:20" x14ac:dyDescent="0.25">
      <c r="A285" t="s">
        <v>865</v>
      </c>
      <c r="B285">
        <v>18</v>
      </c>
      <c r="C285" t="s">
        <v>19</v>
      </c>
      <c r="D285">
        <f>D283+2</f>
        <v>16</v>
      </c>
      <c r="E285">
        <f>E283+2</f>
        <v>149</v>
      </c>
      <c r="F285">
        <f>D280-2</f>
        <v>112</v>
      </c>
      <c r="G285">
        <f>E285+5</f>
        <v>154</v>
      </c>
      <c r="H285" t="s">
        <v>102</v>
      </c>
      <c r="I285">
        <v>12</v>
      </c>
      <c r="J285">
        <v>0</v>
      </c>
      <c r="K285">
        <v>0</v>
      </c>
      <c r="L285">
        <v>0</v>
      </c>
      <c r="N285" t="str">
        <f t="shared" ref="N285:N300" si="75">$N$76</f>
        <v>d0d8dd</v>
      </c>
      <c r="O285" t="s">
        <v>25</v>
      </c>
      <c r="Q285">
        <v>3</v>
      </c>
      <c r="R285" t="b">
        <v>1</v>
      </c>
      <c r="S285" t="s">
        <v>119</v>
      </c>
      <c r="T285">
        <v>0</v>
      </c>
    </row>
    <row r="286" spans="1:20" x14ac:dyDescent="0.25">
      <c r="A286" t="s">
        <v>866</v>
      </c>
      <c r="B286">
        <v>18</v>
      </c>
      <c r="C286" t="s">
        <v>19</v>
      </c>
      <c r="D286">
        <f>D277</f>
        <v>113</v>
      </c>
      <c r="E286">
        <f>E285+1</f>
        <v>150</v>
      </c>
      <c r="F286">
        <f>F277</f>
        <v>140</v>
      </c>
      <c r="G286">
        <f t="shared" ref="G286:G288" si="76">E286+3</f>
        <v>153</v>
      </c>
      <c r="H286" t="s">
        <v>20</v>
      </c>
      <c r="I286">
        <v>16</v>
      </c>
      <c r="J286">
        <v>1</v>
      </c>
      <c r="K286">
        <v>0</v>
      </c>
      <c r="L286">
        <v>0</v>
      </c>
      <c r="N286" t="str">
        <f t="shared" si="75"/>
        <v>d0d8dd</v>
      </c>
      <c r="O286" t="s">
        <v>27</v>
      </c>
      <c r="Q286">
        <v>2</v>
      </c>
      <c r="R286" t="b">
        <v>0</v>
      </c>
      <c r="S286" t="s">
        <v>119</v>
      </c>
      <c r="T286">
        <v>0</v>
      </c>
    </row>
    <row r="287" spans="1:20" x14ac:dyDescent="0.25">
      <c r="A287" t="s">
        <v>867</v>
      </c>
      <c r="B287">
        <v>18</v>
      </c>
      <c r="C287" t="s">
        <v>19</v>
      </c>
      <c r="D287">
        <f>D278</f>
        <v>140</v>
      </c>
      <c r="E287">
        <f>E286</f>
        <v>150</v>
      </c>
      <c r="F287">
        <f>F278</f>
        <v>169</v>
      </c>
      <c r="G287">
        <f t="shared" si="76"/>
        <v>153</v>
      </c>
      <c r="H287" t="s">
        <v>20</v>
      </c>
      <c r="I287">
        <v>16</v>
      </c>
      <c r="J287">
        <v>1</v>
      </c>
      <c r="K287">
        <v>0</v>
      </c>
      <c r="L287">
        <v>0</v>
      </c>
      <c r="N287" t="str">
        <f t="shared" si="75"/>
        <v>d0d8dd</v>
      </c>
      <c r="O287" t="s">
        <v>27</v>
      </c>
      <c r="Q287">
        <v>2</v>
      </c>
      <c r="R287" t="b">
        <v>0</v>
      </c>
      <c r="S287" t="s">
        <v>119</v>
      </c>
      <c r="T287">
        <v>0</v>
      </c>
    </row>
    <row r="288" spans="1:20" x14ac:dyDescent="0.25">
      <c r="A288" t="s">
        <v>868</v>
      </c>
      <c r="B288">
        <v>18</v>
      </c>
      <c r="C288" t="s">
        <v>19</v>
      </c>
      <c r="D288">
        <f>D279</f>
        <v>168</v>
      </c>
      <c r="E288">
        <f>E287</f>
        <v>150</v>
      </c>
      <c r="F288">
        <f>F279</f>
        <v>194</v>
      </c>
      <c r="G288">
        <f t="shared" si="76"/>
        <v>153</v>
      </c>
      <c r="H288" t="s">
        <v>20</v>
      </c>
      <c r="I288">
        <v>16</v>
      </c>
      <c r="J288">
        <v>1</v>
      </c>
      <c r="K288">
        <v>0</v>
      </c>
      <c r="L288">
        <v>0</v>
      </c>
      <c r="N288" t="str">
        <f t="shared" si="75"/>
        <v>d0d8dd</v>
      </c>
      <c r="O288" t="s">
        <v>27</v>
      </c>
      <c r="Q288">
        <v>2</v>
      </c>
      <c r="R288" t="b">
        <v>0</v>
      </c>
      <c r="S288" t="s">
        <v>119</v>
      </c>
      <c r="T288">
        <v>0</v>
      </c>
    </row>
    <row r="289" spans="1:20" x14ac:dyDescent="0.25">
      <c r="A289" t="s">
        <v>869</v>
      </c>
      <c r="B289">
        <v>18</v>
      </c>
      <c r="C289" t="s">
        <v>19</v>
      </c>
      <c r="D289">
        <f t="shared" ref="D289:D300" si="77">D285</f>
        <v>16</v>
      </c>
      <c r="E289">
        <f>E285+15</f>
        <v>164</v>
      </c>
      <c r="F289">
        <f t="shared" ref="F289:F300" si="78">F285</f>
        <v>112</v>
      </c>
      <c r="G289">
        <f>E289+5</f>
        <v>169</v>
      </c>
      <c r="H289" t="s">
        <v>102</v>
      </c>
      <c r="I289">
        <v>12</v>
      </c>
      <c r="J289">
        <v>0</v>
      </c>
      <c r="K289">
        <v>0</v>
      </c>
      <c r="L289">
        <v>0</v>
      </c>
      <c r="N289" t="str">
        <f t="shared" si="75"/>
        <v>d0d8dd</v>
      </c>
      <c r="O289" t="s">
        <v>25</v>
      </c>
      <c r="Q289">
        <v>3</v>
      </c>
      <c r="R289" t="b">
        <v>1</v>
      </c>
      <c r="S289" t="s">
        <v>119</v>
      </c>
      <c r="T289">
        <v>0</v>
      </c>
    </row>
    <row r="290" spans="1:20" x14ac:dyDescent="0.25">
      <c r="A290" t="s">
        <v>870</v>
      </c>
      <c r="B290">
        <v>18</v>
      </c>
      <c r="C290" t="s">
        <v>19</v>
      </c>
      <c r="D290">
        <f t="shared" si="77"/>
        <v>113</v>
      </c>
      <c r="E290">
        <f>E289+1</f>
        <v>165</v>
      </c>
      <c r="F290">
        <f t="shared" si="78"/>
        <v>140</v>
      </c>
      <c r="G290">
        <f>E290+3</f>
        <v>168</v>
      </c>
      <c r="H290" t="s">
        <v>20</v>
      </c>
      <c r="I290">
        <v>16</v>
      </c>
      <c r="J290">
        <v>1</v>
      </c>
      <c r="K290">
        <v>0</v>
      </c>
      <c r="L290">
        <v>0</v>
      </c>
      <c r="N290" t="str">
        <f t="shared" si="75"/>
        <v>d0d8dd</v>
      </c>
      <c r="O290" t="s">
        <v>27</v>
      </c>
      <c r="Q290">
        <v>2</v>
      </c>
      <c r="R290" t="b">
        <v>0</v>
      </c>
      <c r="S290" t="s">
        <v>119</v>
      </c>
      <c r="T290">
        <v>0</v>
      </c>
    </row>
    <row r="291" spans="1:20" x14ac:dyDescent="0.25">
      <c r="A291" t="s">
        <v>871</v>
      </c>
      <c r="B291">
        <v>18</v>
      </c>
      <c r="C291" t="s">
        <v>19</v>
      </c>
      <c r="D291">
        <f t="shared" si="77"/>
        <v>140</v>
      </c>
      <c r="E291">
        <f>E290</f>
        <v>165</v>
      </c>
      <c r="F291">
        <f t="shared" si="78"/>
        <v>169</v>
      </c>
      <c r="G291">
        <f t="shared" ref="G291:G292" si="79">E291+3</f>
        <v>168</v>
      </c>
      <c r="H291" t="s">
        <v>20</v>
      </c>
      <c r="I291">
        <v>16</v>
      </c>
      <c r="J291">
        <v>1</v>
      </c>
      <c r="K291">
        <v>0</v>
      </c>
      <c r="L291">
        <v>0</v>
      </c>
      <c r="N291" t="str">
        <f t="shared" si="75"/>
        <v>d0d8dd</v>
      </c>
      <c r="O291" t="s">
        <v>27</v>
      </c>
      <c r="Q291">
        <v>2</v>
      </c>
      <c r="R291" t="b">
        <v>0</v>
      </c>
      <c r="S291" t="s">
        <v>119</v>
      </c>
      <c r="T291">
        <v>0</v>
      </c>
    </row>
    <row r="292" spans="1:20" x14ac:dyDescent="0.25">
      <c r="A292" t="s">
        <v>872</v>
      </c>
      <c r="B292">
        <v>18</v>
      </c>
      <c r="C292" t="s">
        <v>19</v>
      </c>
      <c r="D292">
        <f t="shared" si="77"/>
        <v>168</v>
      </c>
      <c r="E292">
        <f>E291</f>
        <v>165</v>
      </c>
      <c r="F292">
        <f t="shared" si="78"/>
        <v>194</v>
      </c>
      <c r="G292">
        <f t="shared" si="79"/>
        <v>168</v>
      </c>
      <c r="H292" t="s">
        <v>20</v>
      </c>
      <c r="I292">
        <v>16</v>
      </c>
      <c r="J292">
        <v>1</v>
      </c>
      <c r="K292">
        <v>0</v>
      </c>
      <c r="L292">
        <v>0</v>
      </c>
      <c r="N292" t="str">
        <f t="shared" si="75"/>
        <v>d0d8dd</v>
      </c>
      <c r="O292" t="s">
        <v>27</v>
      </c>
      <c r="Q292">
        <v>2</v>
      </c>
      <c r="R292" t="b">
        <v>0</v>
      </c>
      <c r="S292" t="s">
        <v>119</v>
      </c>
      <c r="T292">
        <v>0</v>
      </c>
    </row>
    <row r="293" spans="1:20" x14ac:dyDescent="0.25">
      <c r="A293" t="s">
        <v>873</v>
      </c>
      <c r="B293">
        <v>18</v>
      </c>
      <c r="C293" t="s">
        <v>19</v>
      </c>
      <c r="D293">
        <f t="shared" si="77"/>
        <v>16</v>
      </c>
      <c r="E293">
        <f>E289+15</f>
        <v>179</v>
      </c>
      <c r="F293">
        <f t="shared" si="78"/>
        <v>112</v>
      </c>
      <c r="G293">
        <f>E293+5</f>
        <v>184</v>
      </c>
      <c r="H293" t="s">
        <v>102</v>
      </c>
      <c r="I293">
        <v>12</v>
      </c>
      <c r="J293">
        <v>0</v>
      </c>
      <c r="K293">
        <v>0</v>
      </c>
      <c r="L293">
        <v>0</v>
      </c>
      <c r="N293" t="str">
        <f t="shared" si="75"/>
        <v>d0d8dd</v>
      </c>
      <c r="O293" t="s">
        <v>25</v>
      </c>
      <c r="Q293">
        <v>3</v>
      </c>
      <c r="R293" t="b">
        <v>1</v>
      </c>
      <c r="S293" t="s">
        <v>119</v>
      </c>
      <c r="T293">
        <v>0</v>
      </c>
    </row>
    <row r="294" spans="1:20" x14ac:dyDescent="0.25">
      <c r="A294" t="s">
        <v>874</v>
      </c>
      <c r="B294">
        <v>18</v>
      </c>
      <c r="C294" t="s">
        <v>19</v>
      </c>
      <c r="D294">
        <f t="shared" si="77"/>
        <v>113</v>
      </c>
      <c r="E294">
        <f>E293+1</f>
        <v>180</v>
      </c>
      <c r="F294">
        <f t="shared" si="78"/>
        <v>140</v>
      </c>
      <c r="G294">
        <f t="shared" ref="G294:G296" si="80">E294+3</f>
        <v>183</v>
      </c>
      <c r="H294" t="s">
        <v>20</v>
      </c>
      <c r="I294">
        <v>16</v>
      </c>
      <c r="J294">
        <v>1</v>
      </c>
      <c r="K294">
        <v>0</v>
      </c>
      <c r="L294">
        <v>0</v>
      </c>
      <c r="N294" t="str">
        <f t="shared" si="75"/>
        <v>d0d8dd</v>
      </c>
      <c r="O294" t="s">
        <v>27</v>
      </c>
      <c r="Q294">
        <v>2</v>
      </c>
      <c r="R294" t="b">
        <v>0</v>
      </c>
      <c r="S294" t="s">
        <v>119</v>
      </c>
      <c r="T294">
        <v>0</v>
      </c>
    </row>
    <row r="295" spans="1:20" x14ac:dyDescent="0.25">
      <c r="A295" t="s">
        <v>875</v>
      </c>
      <c r="B295">
        <v>18</v>
      </c>
      <c r="C295" t="s">
        <v>19</v>
      </c>
      <c r="D295">
        <f t="shared" si="77"/>
        <v>140</v>
      </c>
      <c r="E295">
        <f>E294</f>
        <v>180</v>
      </c>
      <c r="F295">
        <f t="shared" si="78"/>
        <v>169</v>
      </c>
      <c r="G295">
        <f t="shared" si="80"/>
        <v>183</v>
      </c>
      <c r="H295" t="s">
        <v>20</v>
      </c>
      <c r="I295">
        <v>16</v>
      </c>
      <c r="J295">
        <v>1</v>
      </c>
      <c r="K295">
        <v>0</v>
      </c>
      <c r="L295">
        <v>0</v>
      </c>
      <c r="N295" t="str">
        <f t="shared" si="75"/>
        <v>d0d8dd</v>
      </c>
      <c r="O295" t="s">
        <v>27</v>
      </c>
      <c r="Q295">
        <v>2</v>
      </c>
      <c r="R295" t="b">
        <v>0</v>
      </c>
      <c r="S295" t="s">
        <v>119</v>
      </c>
      <c r="T295">
        <v>0</v>
      </c>
    </row>
    <row r="296" spans="1:20" x14ac:dyDescent="0.25">
      <c r="A296" t="s">
        <v>876</v>
      </c>
      <c r="B296">
        <v>18</v>
      </c>
      <c r="C296" t="s">
        <v>19</v>
      </c>
      <c r="D296">
        <f t="shared" si="77"/>
        <v>168</v>
      </c>
      <c r="E296">
        <f>E295</f>
        <v>180</v>
      </c>
      <c r="F296">
        <f t="shared" si="78"/>
        <v>194</v>
      </c>
      <c r="G296">
        <f t="shared" si="80"/>
        <v>183</v>
      </c>
      <c r="H296" t="s">
        <v>20</v>
      </c>
      <c r="I296">
        <v>16</v>
      </c>
      <c r="J296">
        <v>1</v>
      </c>
      <c r="K296">
        <v>0</v>
      </c>
      <c r="L296">
        <v>0</v>
      </c>
      <c r="N296" t="str">
        <f t="shared" si="75"/>
        <v>d0d8dd</v>
      </c>
      <c r="O296" t="s">
        <v>27</v>
      </c>
      <c r="Q296">
        <v>2</v>
      </c>
      <c r="R296" t="b">
        <v>0</v>
      </c>
      <c r="S296" t="s">
        <v>119</v>
      </c>
      <c r="T296">
        <v>0</v>
      </c>
    </row>
    <row r="297" spans="1:20" x14ac:dyDescent="0.25">
      <c r="A297" t="s">
        <v>877</v>
      </c>
      <c r="B297">
        <v>18</v>
      </c>
      <c r="C297" t="s">
        <v>19</v>
      </c>
      <c r="D297">
        <f t="shared" si="77"/>
        <v>16</v>
      </c>
      <c r="E297">
        <f>E293+15</f>
        <v>194</v>
      </c>
      <c r="F297">
        <f t="shared" si="78"/>
        <v>112</v>
      </c>
      <c r="G297">
        <f>E297+5</f>
        <v>199</v>
      </c>
      <c r="H297" t="s">
        <v>102</v>
      </c>
      <c r="I297">
        <v>12</v>
      </c>
      <c r="J297">
        <v>0</v>
      </c>
      <c r="K297">
        <v>0</v>
      </c>
      <c r="L297">
        <v>0</v>
      </c>
      <c r="N297" t="str">
        <f t="shared" si="75"/>
        <v>d0d8dd</v>
      </c>
      <c r="O297" t="s">
        <v>25</v>
      </c>
      <c r="Q297">
        <v>3</v>
      </c>
      <c r="R297" t="b">
        <v>1</v>
      </c>
      <c r="S297" t="s">
        <v>119</v>
      </c>
      <c r="T297">
        <v>0</v>
      </c>
    </row>
    <row r="298" spans="1:20" x14ac:dyDescent="0.25">
      <c r="A298" t="s">
        <v>878</v>
      </c>
      <c r="B298">
        <v>18</v>
      </c>
      <c r="C298" t="s">
        <v>19</v>
      </c>
      <c r="D298">
        <f t="shared" si="77"/>
        <v>113</v>
      </c>
      <c r="E298">
        <f>E297+1</f>
        <v>195</v>
      </c>
      <c r="F298">
        <f t="shared" si="78"/>
        <v>140</v>
      </c>
      <c r="G298">
        <f t="shared" ref="G298:G300" si="81">E298+3</f>
        <v>198</v>
      </c>
      <c r="H298" t="s">
        <v>20</v>
      </c>
      <c r="I298">
        <v>16</v>
      </c>
      <c r="J298">
        <v>1</v>
      </c>
      <c r="K298">
        <v>0</v>
      </c>
      <c r="L298">
        <v>0</v>
      </c>
      <c r="N298" t="str">
        <f t="shared" si="75"/>
        <v>d0d8dd</v>
      </c>
      <c r="O298" t="s">
        <v>27</v>
      </c>
      <c r="Q298">
        <v>2</v>
      </c>
      <c r="R298" t="b">
        <v>0</v>
      </c>
      <c r="S298" t="s">
        <v>119</v>
      </c>
      <c r="T298">
        <v>0</v>
      </c>
    </row>
    <row r="299" spans="1:20" x14ac:dyDescent="0.25">
      <c r="A299" t="s">
        <v>879</v>
      </c>
      <c r="B299">
        <v>18</v>
      </c>
      <c r="C299" t="s">
        <v>19</v>
      </c>
      <c r="D299">
        <f t="shared" si="77"/>
        <v>140</v>
      </c>
      <c r="E299">
        <f>E298</f>
        <v>195</v>
      </c>
      <c r="F299">
        <f t="shared" si="78"/>
        <v>169</v>
      </c>
      <c r="G299">
        <f t="shared" si="81"/>
        <v>198</v>
      </c>
      <c r="H299" t="s">
        <v>20</v>
      </c>
      <c r="I299">
        <v>16</v>
      </c>
      <c r="J299">
        <v>1</v>
      </c>
      <c r="K299">
        <v>0</v>
      </c>
      <c r="L299">
        <v>0</v>
      </c>
      <c r="N299" t="str">
        <f t="shared" si="75"/>
        <v>d0d8dd</v>
      </c>
      <c r="O299" t="s">
        <v>27</v>
      </c>
      <c r="Q299">
        <v>2</v>
      </c>
      <c r="R299" t="b">
        <v>0</v>
      </c>
      <c r="S299" t="s">
        <v>119</v>
      </c>
      <c r="T299">
        <v>0</v>
      </c>
    </row>
    <row r="300" spans="1:20" x14ac:dyDescent="0.25">
      <c r="A300" t="s">
        <v>880</v>
      </c>
      <c r="B300">
        <v>18</v>
      </c>
      <c r="C300" t="s">
        <v>19</v>
      </c>
      <c r="D300">
        <f t="shared" si="77"/>
        <v>168</v>
      </c>
      <c r="E300">
        <f>E299</f>
        <v>195</v>
      </c>
      <c r="F300">
        <f t="shared" si="78"/>
        <v>194</v>
      </c>
      <c r="G300">
        <f t="shared" si="81"/>
        <v>198</v>
      </c>
      <c r="H300" t="s">
        <v>20</v>
      </c>
      <c r="I300">
        <v>16</v>
      </c>
      <c r="J300">
        <v>1</v>
      </c>
      <c r="K300">
        <v>0</v>
      </c>
      <c r="L300">
        <v>0</v>
      </c>
      <c r="N300" t="str">
        <f t="shared" si="75"/>
        <v>d0d8dd</v>
      </c>
      <c r="O300" t="s">
        <v>27</v>
      </c>
      <c r="Q300">
        <v>2</v>
      </c>
      <c r="R300" t="b">
        <v>0</v>
      </c>
      <c r="S300" t="s">
        <v>119</v>
      </c>
      <c r="T300">
        <v>0</v>
      </c>
    </row>
    <row r="301" spans="1:20" x14ac:dyDescent="0.25">
      <c r="A301" t="s">
        <v>921</v>
      </c>
      <c r="B301">
        <v>19</v>
      </c>
      <c r="C301" t="s">
        <v>19</v>
      </c>
      <c r="D301">
        <v>14</v>
      </c>
      <c r="E301">
        <v>20</v>
      </c>
      <c r="F301">
        <v>196</v>
      </c>
      <c r="G301">
        <f>E301+5</f>
        <v>25</v>
      </c>
      <c r="H301" t="s">
        <v>102</v>
      </c>
      <c r="I301">
        <v>14</v>
      </c>
      <c r="J301">
        <v>1</v>
      </c>
      <c r="K301">
        <v>0</v>
      </c>
      <c r="L301">
        <v>0</v>
      </c>
      <c r="N301" t="s">
        <v>21</v>
      </c>
      <c r="O301" t="s">
        <v>25</v>
      </c>
      <c r="Q301">
        <v>2</v>
      </c>
      <c r="R301" t="b">
        <v>1</v>
      </c>
      <c r="S301" t="s">
        <v>119</v>
      </c>
      <c r="T301">
        <v>0</v>
      </c>
    </row>
    <row r="302" spans="1:20" x14ac:dyDescent="0.25">
      <c r="A302" t="s">
        <v>922</v>
      </c>
      <c r="B302">
        <v>19</v>
      </c>
      <c r="C302" t="s">
        <v>19</v>
      </c>
      <c r="D302">
        <v>14</v>
      </c>
      <c r="E302">
        <f>G301+8</f>
        <v>33</v>
      </c>
      <c r="F302">
        <v>196</v>
      </c>
      <c r="G302">
        <f>E302+5</f>
        <v>38</v>
      </c>
      <c r="H302" t="s">
        <v>102</v>
      </c>
      <c r="I302">
        <v>12</v>
      </c>
      <c r="J302">
        <v>0</v>
      </c>
      <c r="K302">
        <v>0</v>
      </c>
      <c r="L302">
        <v>0</v>
      </c>
      <c r="N302" t="s">
        <v>21</v>
      </c>
      <c r="O302" t="s">
        <v>25</v>
      </c>
      <c r="Q302">
        <v>2</v>
      </c>
      <c r="R302" t="b">
        <v>1</v>
      </c>
      <c r="T302">
        <v>0</v>
      </c>
    </row>
    <row r="303" spans="1:20" x14ac:dyDescent="0.25">
      <c r="A303" t="s">
        <v>904</v>
      </c>
      <c r="B303">
        <v>19</v>
      </c>
      <c r="C303" t="s">
        <v>26</v>
      </c>
      <c r="D303">
        <v>0</v>
      </c>
      <c r="E303">
        <v>75</v>
      </c>
      <c r="F303">
        <v>210</v>
      </c>
      <c r="G303">
        <f>G316+15</f>
        <v>123</v>
      </c>
      <c r="I303">
        <v>0</v>
      </c>
      <c r="J303">
        <v>1</v>
      </c>
      <c r="K303">
        <v>0</v>
      </c>
      <c r="L303">
        <v>0</v>
      </c>
      <c r="M303" t="str">
        <f>$N$76</f>
        <v>d0d8dd</v>
      </c>
      <c r="N303" t="s">
        <v>944</v>
      </c>
      <c r="O303" t="s">
        <v>25</v>
      </c>
      <c r="Q303">
        <v>1</v>
      </c>
      <c r="R303" t="b">
        <v>0</v>
      </c>
      <c r="S303" t="s">
        <v>119</v>
      </c>
      <c r="T303">
        <v>0</v>
      </c>
    </row>
    <row r="304" spans="1:20" x14ac:dyDescent="0.25">
      <c r="A304" t="s">
        <v>905</v>
      </c>
      <c r="B304">
        <v>19</v>
      </c>
      <c r="C304" t="s">
        <v>19</v>
      </c>
      <c r="D304">
        <v>14</v>
      </c>
      <c r="E304">
        <f>E303+5</f>
        <v>80</v>
      </c>
      <c r="F304">
        <v>196</v>
      </c>
      <c r="G304">
        <f>E304+3</f>
        <v>83</v>
      </c>
      <c r="H304" t="s">
        <v>102</v>
      </c>
      <c r="I304">
        <v>12</v>
      </c>
      <c r="J304">
        <v>1</v>
      </c>
      <c r="K304">
        <v>0</v>
      </c>
      <c r="L304">
        <v>0</v>
      </c>
      <c r="N304" t="str">
        <f t="shared" ref="N304:N311" si="82">$N$76</f>
        <v>d0d8dd</v>
      </c>
      <c r="O304" t="s">
        <v>25</v>
      </c>
      <c r="Q304">
        <v>3</v>
      </c>
      <c r="R304" t="b">
        <v>0</v>
      </c>
      <c r="S304" t="s">
        <v>119</v>
      </c>
      <c r="T304">
        <v>0</v>
      </c>
    </row>
    <row r="305" spans="1:20" x14ac:dyDescent="0.25">
      <c r="A305" t="s">
        <v>776</v>
      </c>
      <c r="B305">
        <v>19</v>
      </c>
      <c r="C305" t="s">
        <v>19</v>
      </c>
      <c r="D305">
        <f t="shared" ref="D305" si="83">D308-1</f>
        <v>113</v>
      </c>
      <c r="E305">
        <f>E303+2</f>
        <v>77</v>
      </c>
      <c r="F305">
        <f>D309-1</f>
        <v>140</v>
      </c>
      <c r="G305">
        <f>E305+5</f>
        <v>82</v>
      </c>
      <c r="H305" t="s">
        <v>102</v>
      </c>
      <c r="I305">
        <v>10</v>
      </c>
      <c r="J305">
        <v>1</v>
      </c>
      <c r="K305">
        <v>0</v>
      </c>
      <c r="L305">
        <v>0</v>
      </c>
      <c r="N305" t="str">
        <f t="shared" si="82"/>
        <v>d0d8dd</v>
      </c>
      <c r="O305" t="s">
        <v>27</v>
      </c>
      <c r="Q305">
        <v>3</v>
      </c>
      <c r="R305" t="b">
        <v>1</v>
      </c>
      <c r="S305" t="s">
        <v>119</v>
      </c>
      <c r="T305">
        <v>0</v>
      </c>
    </row>
    <row r="306" spans="1:20" x14ac:dyDescent="0.25">
      <c r="A306" t="s">
        <v>777</v>
      </c>
      <c r="B306">
        <v>19</v>
      </c>
      <c r="C306" t="s">
        <v>19</v>
      </c>
      <c r="D306">
        <f>D309-1</f>
        <v>140</v>
      </c>
      <c r="E306">
        <f t="shared" ref="E306:E310" si="84">E305</f>
        <v>77</v>
      </c>
      <c r="F306">
        <f>D310+1</f>
        <v>169</v>
      </c>
      <c r="G306">
        <f>G305</f>
        <v>82</v>
      </c>
      <c r="H306" t="s">
        <v>102</v>
      </c>
      <c r="I306">
        <v>10</v>
      </c>
      <c r="J306">
        <v>1</v>
      </c>
      <c r="K306">
        <v>0</v>
      </c>
      <c r="L306">
        <v>0</v>
      </c>
      <c r="N306" t="str">
        <f t="shared" si="82"/>
        <v>d0d8dd</v>
      </c>
      <c r="O306" t="s">
        <v>27</v>
      </c>
      <c r="Q306">
        <v>3</v>
      </c>
      <c r="R306" t="b">
        <v>1</v>
      </c>
      <c r="S306" t="s">
        <v>119</v>
      </c>
      <c r="T306">
        <v>0</v>
      </c>
    </row>
    <row r="307" spans="1:20" x14ac:dyDescent="0.25">
      <c r="A307" t="s">
        <v>778</v>
      </c>
      <c r="B307">
        <v>19</v>
      </c>
      <c r="C307" t="s">
        <v>19</v>
      </c>
      <c r="D307">
        <f>D310</f>
        <v>168</v>
      </c>
      <c r="E307">
        <f t="shared" si="84"/>
        <v>77</v>
      </c>
      <c r="F307">
        <f>D307+26</f>
        <v>194</v>
      </c>
      <c r="G307">
        <f t="shared" ref="G307" si="85">G306</f>
        <v>82</v>
      </c>
      <c r="H307" t="s">
        <v>102</v>
      </c>
      <c r="I307">
        <v>10</v>
      </c>
      <c r="J307">
        <v>1</v>
      </c>
      <c r="K307">
        <v>0</v>
      </c>
      <c r="L307">
        <v>0</v>
      </c>
      <c r="N307" t="str">
        <f t="shared" si="82"/>
        <v>d0d8dd</v>
      </c>
      <c r="O307" t="s">
        <v>27</v>
      </c>
      <c r="Q307">
        <v>3</v>
      </c>
      <c r="R307" t="b">
        <v>1</v>
      </c>
      <c r="S307" t="s">
        <v>119</v>
      </c>
      <c r="T307">
        <v>0</v>
      </c>
    </row>
    <row r="308" spans="1:20" x14ac:dyDescent="0.25">
      <c r="A308" t="s">
        <v>44</v>
      </c>
      <c r="B308">
        <v>19</v>
      </c>
      <c r="C308" t="s">
        <v>25</v>
      </c>
      <c r="D308">
        <v>114</v>
      </c>
      <c r="E308">
        <f>E303</f>
        <v>75</v>
      </c>
      <c r="F308">
        <f>D308</f>
        <v>114</v>
      </c>
      <c r="G308">
        <f>G303</f>
        <v>123</v>
      </c>
      <c r="I308">
        <v>0.5</v>
      </c>
      <c r="J308">
        <v>0</v>
      </c>
      <c r="K308">
        <v>0</v>
      </c>
      <c r="L308">
        <v>0</v>
      </c>
      <c r="M308" t="s">
        <v>21</v>
      </c>
      <c r="N308" t="str">
        <f t="shared" si="82"/>
        <v>d0d8dd</v>
      </c>
      <c r="O308" t="s">
        <v>25</v>
      </c>
      <c r="Q308">
        <v>4</v>
      </c>
      <c r="R308" t="b">
        <v>0</v>
      </c>
      <c r="S308" t="s">
        <v>119</v>
      </c>
      <c r="T308">
        <v>0</v>
      </c>
    </row>
    <row r="309" spans="1:20" x14ac:dyDescent="0.25">
      <c r="A309" t="s">
        <v>45</v>
      </c>
      <c r="B309">
        <v>19</v>
      </c>
      <c r="C309" t="s">
        <v>25</v>
      </c>
      <c r="D309">
        <f>D308+27</f>
        <v>141</v>
      </c>
      <c r="E309">
        <f t="shared" si="84"/>
        <v>75</v>
      </c>
      <c r="F309">
        <f t="shared" ref="F309:F310" si="86">D309</f>
        <v>141</v>
      </c>
      <c r="G309">
        <f>G308</f>
        <v>123</v>
      </c>
      <c r="I309">
        <v>0.5</v>
      </c>
      <c r="J309">
        <v>0</v>
      </c>
      <c r="K309">
        <v>0</v>
      </c>
      <c r="L309">
        <v>0</v>
      </c>
      <c r="M309" t="s">
        <v>21</v>
      </c>
      <c r="N309" t="str">
        <f t="shared" si="82"/>
        <v>d0d8dd</v>
      </c>
      <c r="O309" t="s">
        <v>25</v>
      </c>
      <c r="Q309">
        <v>4</v>
      </c>
      <c r="R309" t="b">
        <v>0</v>
      </c>
      <c r="S309" t="s">
        <v>119</v>
      </c>
      <c r="T309">
        <v>0</v>
      </c>
    </row>
    <row r="310" spans="1:20" x14ac:dyDescent="0.25">
      <c r="A310" t="s">
        <v>46</v>
      </c>
      <c r="B310">
        <v>19</v>
      </c>
      <c r="C310" t="s">
        <v>25</v>
      </c>
      <c r="D310">
        <f>D309+27</f>
        <v>168</v>
      </c>
      <c r="E310">
        <f t="shared" si="84"/>
        <v>75</v>
      </c>
      <c r="F310">
        <f t="shared" si="86"/>
        <v>168</v>
      </c>
      <c r="G310">
        <f>G309</f>
        <v>123</v>
      </c>
      <c r="I310">
        <v>0.5</v>
      </c>
      <c r="J310">
        <v>0</v>
      </c>
      <c r="K310">
        <v>0</v>
      </c>
      <c r="L310">
        <v>0</v>
      </c>
      <c r="M310" t="s">
        <v>21</v>
      </c>
      <c r="N310" t="str">
        <f t="shared" si="82"/>
        <v>d0d8dd</v>
      </c>
      <c r="O310" t="s">
        <v>25</v>
      </c>
      <c r="Q310">
        <v>4</v>
      </c>
      <c r="R310" t="b">
        <v>0</v>
      </c>
      <c r="S310" t="s">
        <v>119</v>
      </c>
      <c r="T310">
        <v>0</v>
      </c>
    </row>
    <row r="311" spans="1:20" x14ac:dyDescent="0.25">
      <c r="A311" t="s">
        <v>55</v>
      </c>
      <c r="B311">
        <v>19</v>
      </c>
      <c r="C311" t="s">
        <v>25</v>
      </c>
      <c r="D311">
        <f>$D$232</f>
        <v>14</v>
      </c>
      <c r="E311">
        <f>E305+25</f>
        <v>102</v>
      </c>
      <c r="F311">
        <v>196</v>
      </c>
      <c r="G311">
        <f>E311</f>
        <v>102</v>
      </c>
      <c r="I311">
        <v>0.5</v>
      </c>
      <c r="J311">
        <v>0</v>
      </c>
      <c r="K311">
        <v>0</v>
      </c>
      <c r="L311">
        <v>0</v>
      </c>
      <c r="M311" t="s">
        <v>21</v>
      </c>
      <c r="N311" t="str">
        <f t="shared" si="82"/>
        <v>d0d8dd</v>
      </c>
      <c r="O311" t="s">
        <v>25</v>
      </c>
      <c r="Q311">
        <v>4</v>
      </c>
      <c r="R311" t="b">
        <v>0</v>
      </c>
      <c r="S311" t="s">
        <v>119</v>
      </c>
      <c r="T311">
        <v>0</v>
      </c>
    </row>
    <row r="312" spans="1:20" x14ac:dyDescent="0.25">
      <c r="A312" t="s">
        <v>946</v>
      </c>
      <c r="B312">
        <v>19</v>
      </c>
      <c r="C312" t="s">
        <v>19</v>
      </c>
      <c r="D312">
        <f>$D$232</f>
        <v>14</v>
      </c>
      <c r="E312">
        <f>G303+2</f>
        <v>125</v>
      </c>
      <c r="F312">
        <v>196</v>
      </c>
      <c r="G312">
        <f>E312+4</f>
        <v>129</v>
      </c>
      <c r="H312" t="s">
        <v>102</v>
      </c>
      <c r="I312">
        <v>10</v>
      </c>
      <c r="J312">
        <v>0</v>
      </c>
      <c r="K312">
        <v>0</v>
      </c>
      <c r="L312">
        <v>0</v>
      </c>
      <c r="N312" t="s">
        <v>21</v>
      </c>
      <c r="O312" t="s">
        <v>22</v>
      </c>
      <c r="Q312">
        <v>2</v>
      </c>
      <c r="R312" t="b">
        <v>0</v>
      </c>
      <c r="S312" t="s">
        <v>119</v>
      </c>
      <c r="T312">
        <v>0</v>
      </c>
    </row>
    <row r="313" spans="1:20" x14ac:dyDescent="0.25">
      <c r="A313" t="s">
        <v>906</v>
      </c>
      <c r="B313">
        <v>19</v>
      </c>
      <c r="C313" t="s">
        <v>19</v>
      </c>
      <c r="D313">
        <f>$D$232</f>
        <v>14</v>
      </c>
      <c r="E313">
        <f>E311+2</f>
        <v>104</v>
      </c>
      <c r="F313">
        <f>D308-2</f>
        <v>112</v>
      </c>
      <c r="G313">
        <f>E313+5</f>
        <v>109</v>
      </c>
      <c r="H313" t="s">
        <v>102</v>
      </c>
      <c r="I313">
        <v>12</v>
      </c>
      <c r="J313">
        <v>0</v>
      </c>
      <c r="K313">
        <v>0</v>
      </c>
      <c r="L313">
        <v>0</v>
      </c>
      <c r="N313" t="str">
        <f t="shared" ref="N313:N316" si="87">$N$76</f>
        <v>d0d8dd</v>
      </c>
      <c r="O313" t="s">
        <v>25</v>
      </c>
      <c r="Q313">
        <v>3</v>
      </c>
      <c r="R313" t="b">
        <v>1</v>
      </c>
      <c r="S313" t="s">
        <v>119</v>
      </c>
      <c r="T313">
        <v>0</v>
      </c>
    </row>
    <row r="314" spans="1:20" x14ac:dyDescent="0.25">
      <c r="A314" t="s">
        <v>907</v>
      </c>
      <c r="B314">
        <v>19</v>
      </c>
      <c r="C314" t="s">
        <v>19</v>
      </c>
      <c r="D314">
        <f>D305</f>
        <v>113</v>
      </c>
      <c r="E314">
        <f>E313+1</f>
        <v>105</v>
      </c>
      <c r="F314">
        <f>F305</f>
        <v>140</v>
      </c>
      <c r="G314">
        <f t="shared" ref="G314:G316" si="88">E314+3</f>
        <v>108</v>
      </c>
      <c r="H314" t="s">
        <v>20</v>
      </c>
      <c r="I314">
        <v>16</v>
      </c>
      <c r="J314">
        <v>1</v>
      </c>
      <c r="K314">
        <v>0</v>
      </c>
      <c r="L314">
        <v>0</v>
      </c>
      <c r="N314" t="str">
        <f t="shared" si="87"/>
        <v>d0d8dd</v>
      </c>
      <c r="O314" t="s">
        <v>27</v>
      </c>
      <c r="Q314">
        <v>2</v>
      </c>
      <c r="R314" t="b">
        <v>0</v>
      </c>
      <c r="S314" t="s">
        <v>119</v>
      </c>
      <c r="T314">
        <v>0</v>
      </c>
    </row>
    <row r="315" spans="1:20" x14ac:dyDescent="0.25">
      <c r="A315" t="s">
        <v>908</v>
      </c>
      <c r="B315">
        <v>19</v>
      </c>
      <c r="C315" t="s">
        <v>19</v>
      </c>
      <c r="D315">
        <f>D306</f>
        <v>140</v>
      </c>
      <c r="E315">
        <f>E314</f>
        <v>105</v>
      </c>
      <c r="F315">
        <f>F306</f>
        <v>169</v>
      </c>
      <c r="G315">
        <f t="shared" si="88"/>
        <v>108</v>
      </c>
      <c r="H315" t="s">
        <v>20</v>
      </c>
      <c r="I315">
        <v>16</v>
      </c>
      <c r="J315">
        <v>1</v>
      </c>
      <c r="K315">
        <v>0</v>
      </c>
      <c r="L315">
        <v>0</v>
      </c>
      <c r="N315" t="str">
        <f t="shared" si="87"/>
        <v>d0d8dd</v>
      </c>
      <c r="O315" t="s">
        <v>27</v>
      </c>
      <c r="Q315">
        <v>2</v>
      </c>
      <c r="R315" t="b">
        <v>0</v>
      </c>
      <c r="S315" t="s">
        <v>119</v>
      </c>
      <c r="T315">
        <v>0</v>
      </c>
    </row>
    <row r="316" spans="1:20" x14ac:dyDescent="0.25">
      <c r="A316" t="s">
        <v>909</v>
      </c>
      <c r="B316">
        <v>19</v>
      </c>
      <c r="C316" t="s">
        <v>19</v>
      </c>
      <c r="D316">
        <f>D307</f>
        <v>168</v>
      </c>
      <c r="E316">
        <f>E315</f>
        <v>105</v>
      </c>
      <c r="F316">
        <f>F307</f>
        <v>194</v>
      </c>
      <c r="G316">
        <f t="shared" si="88"/>
        <v>108</v>
      </c>
      <c r="H316" t="s">
        <v>20</v>
      </c>
      <c r="I316">
        <v>16</v>
      </c>
      <c r="J316">
        <v>1</v>
      </c>
      <c r="K316">
        <v>0</v>
      </c>
      <c r="L316">
        <v>0</v>
      </c>
      <c r="N316" t="str">
        <f t="shared" si="87"/>
        <v>d0d8dd</v>
      </c>
      <c r="O316" t="s">
        <v>27</v>
      </c>
      <c r="Q316">
        <v>2</v>
      </c>
      <c r="R316" t="b">
        <v>0</v>
      </c>
      <c r="S316" t="s">
        <v>119</v>
      </c>
      <c r="T316">
        <v>0</v>
      </c>
    </row>
    <row r="317" spans="1:20" x14ac:dyDescent="0.25">
      <c r="A317" t="s">
        <v>1059</v>
      </c>
      <c r="B317">
        <v>19</v>
      </c>
      <c r="C317" t="s">
        <v>24</v>
      </c>
      <c r="D317">
        <v>30</v>
      </c>
      <c r="E317">
        <v>130</v>
      </c>
      <c r="F317">
        <v>180</v>
      </c>
      <c r="G317">
        <f>E317+(F317-D317)</f>
        <v>280</v>
      </c>
      <c r="I317">
        <v>0</v>
      </c>
      <c r="J317">
        <v>0</v>
      </c>
      <c r="K317">
        <v>0</v>
      </c>
      <c r="L317">
        <v>0</v>
      </c>
      <c r="N317" t="s">
        <v>21</v>
      </c>
      <c r="O317" t="s">
        <v>25</v>
      </c>
      <c r="Q317">
        <v>0</v>
      </c>
      <c r="R317" t="b">
        <v>0</v>
      </c>
      <c r="S317" t="s">
        <v>119</v>
      </c>
      <c r="T317">
        <v>0</v>
      </c>
    </row>
    <row r="318" spans="1:20" x14ac:dyDescent="0.25">
      <c r="A318" t="s">
        <v>1060</v>
      </c>
      <c r="B318">
        <v>19</v>
      </c>
      <c r="C318" t="s">
        <v>19</v>
      </c>
      <c r="D318">
        <f>D317</f>
        <v>30</v>
      </c>
      <c r="E318">
        <f>E317</f>
        <v>130</v>
      </c>
      <c r="F318">
        <f>D318+100</f>
        <v>130</v>
      </c>
      <c r="G318">
        <f>G317</f>
        <v>280</v>
      </c>
      <c r="H318" t="s">
        <v>102</v>
      </c>
      <c r="I318">
        <v>12</v>
      </c>
      <c r="J318">
        <v>0</v>
      </c>
      <c r="K318">
        <v>1</v>
      </c>
      <c r="L318">
        <v>0</v>
      </c>
      <c r="N318" t="s">
        <v>21</v>
      </c>
      <c r="O318" t="s">
        <v>25</v>
      </c>
      <c r="Q318">
        <v>0</v>
      </c>
      <c r="R318" t="b">
        <v>1</v>
      </c>
      <c r="S318" t="s">
        <v>119</v>
      </c>
      <c r="T318">
        <v>0</v>
      </c>
    </row>
    <row r="319" spans="1:20" x14ac:dyDescent="0.25">
      <c r="A319" t="s">
        <v>1061</v>
      </c>
      <c r="B319">
        <v>19</v>
      </c>
      <c r="C319" t="s">
        <v>19</v>
      </c>
      <c r="D319">
        <f>D317</f>
        <v>30</v>
      </c>
      <c r="E319">
        <f>G317</f>
        <v>280</v>
      </c>
      <c r="F319">
        <f>F317</f>
        <v>180</v>
      </c>
      <c r="G319">
        <f>E319+3</f>
        <v>283</v>
      </c>
      <c r="H319" t="s">
        <v>102</v>
      </c>
      <c r="I319">
        <v>8</v>
      </c>
      <c r="J319">
        <v>0</v>
      </c>
      <c r="K319">
        <v>1</v>
      </c>
      <c r="L319">
        <v>0</v>
      </c>
      <c r="M319" t="s">
        <v>910</v>
      </c>
      <c r="N319" t="s">
        <v>21</v>
      </c>
      <c r="O319" t="s">
        <v>22</v>
      </c>
      <c r="Q319">
        <v>0</v>
      </c>
      <c r="R319" t="b">
        <v>1</v>
      </c>
      <c r="S319" t="s">
        <v>119</v>
      </c>
      <c r="T319">
        <v>0</v>
      </c>
    </row>
    <row r="320" spans="1:20" x14ac:dyDescent="0.25">
      <c r="A320" t="s">
        <v>128</v>
      </c>
      <c r="B320">
        <v>20</v>
      </c>
      <c r="C320" t="s">
        <v>19</v>
      </c>
      <c r="D320">
        <v>14</v>
      </c>
      <c r="E320">
        <v>20</v>
      </c>
      <c r="F320">
        <v>196</v>
      </c>
      <c r="G320">
        <f>E320+5</f>
        <v>25</v>
      </c>
      <c r="H320" t="s">
        <v>102</v>
      </c>
      <c r="I320">
        <v>14</v>
      </c>
      <c r="J320">
        <v>1</v>
      </c>
      <c r="K320">
        <v>0</v>
      </c>
      <c r="L320">
        <v>0</v>
      </c>
      <c r="N320" t="s">
        <v>21</v>
      </c>
      <c r="O320" t="s">
        <v>25</v>
      </c>
      <c r="Q320">
        <v>2</v>
      </c>
      <c r="R320" t="b">
        <v>1</v>
      </c>
      <c r="S320" t="s">
        <v>119</v>
      </c>
      <c r="T320">
        <v>0</v>
      </c>
    </row>
    <row r="321" spans="1:20" x14ac:dyDescent="0.25">
      <c r="A321" t="s">
        <v>1056</v>
      </c>
      <c r="B321">
        <v>20</v>
      </c>
      <c r="C321" t="s">
        <v>19</v>
      </c>
      <c r="D321">
        <v>14</v>
      </c>
      <c r="E321">
        <f>G320+8</f>
        <v>33</v>
      </c>
      <c r="F321">
        <f>$F$273</f>
        <v>196</v>
      </c>
      <c r="G321">
        <f>E321+5</f>
        <v>38</v>
      </c>
      <c r="H321" t="s">
        <v>102</v>
      </c>
      <c r="I321">
        <v>12</v>
      </c>
      <c r="J321">
        <v>0</v>
      </c>
      <c r="K321">
        <v>0</v>
      </c>
      <c r="L321">
        <v>0</v>
      </c>
      <c r="N321" t="s">
        <v>21</v>
      </c>
      <c r="O321" t="s">
        <v>25</v>
      </c>
      <c r="Q321">
        <v>2</v>
      </c>
      <c r="R321" t="b">
        <v>1</v>
      </c>
      <c r="T321">
        <v>0</v>
      </c>
    </row>
    <row r="322" spans="1:20" x14ac:dyDescent="0.25">
      <c r="A322" t="s">
        <v>29</v>
      </c>
      <c r="B322">
        <v>20</v>
      </c>
      <c r="C322" t="s">
        <v>25</v>
      </c>
      <c r="D322">
        <v>14</v>
      </c>
      <c r="E322">
        <v>200</v>
      </c>
      <c r="F322">
        <v>196</v>
      </c>
      <c r="G322">
        <f>E322</f>
        <v>200</v>
      </c>
      <c r="I322">
        <v>0</v>
      </c>
      <c r="J322">
        <v>0</v>
      </c>
      <c r="K322">
        <v>0</v>
      </c>
      <c r="L322">
        <v>0</v>
      </c>
      <c r="N322" t="s">
        <v>21</v>
      </c>
      <c r="O322" t="s">
        <v>25</v>
      </c>
      <c r="Q322">
        <v>2</v>
      </c>
      <c r="R322" t="b">
        <v>0</v>
      </c>
      <c r="S322" t="s">
        <v>119</v>
      </c>
      <c r="T322">
        <v>0</v>
      </c>
    </row>
    <row r="323" spans="1:20" x14ac:dyDescent="0.25">
      <c r="A323" t="s">
        <v>335</v>
      </c>
      <c r="B323">
        <v>20</v>
      </c>
      <c r="C323" t="s">
        <v>19</v>
      </c>
      <c r="D323">
        <f t="shared" ref="D323:D325" si="89">D322</f>
        <v>14</v>
      </c>
      <c r="E323">
        <f>G322+8</f>
        <v>208</v>
      </c>
      <c r="F323">
        <f>F322</f>
        <v>196</v>
      </c>
      <c r="G323">
        <f>E323+4</f>
        <v>212</v>
      </c>
      <c r="H323" t="s">
        <v>102</v>
      </c>
      <c r="I323">
        <v>12</v>
      </c>
      <c r="J323">
        <v>1</v>
      </c>
      <c r="K323">
        <v>0</v>
      </c>
      <c r="L323">
        <v>0</v>
      </c>
      <c r="N323" t="s">
        <v>21</v>
      </c>
      <c r="O323" t="s">
        <v>25</v>
      </c>
      <c r="P323" s="1"/>
      <c r="Q323">
        <v>2</v>
      </c>
      <c r="R323" t="b">
        <v>1</v>
      </c>
      <c r="S323" t="s">
        <v>119</v>
      </c>
      <c r="T323">
        <v>0</v>
      </c>
    </row>
    <row r="324" spans="1:20" x14ac:dyDescent="0.25">
      <c r="A324" t="s">
        <v>668</v>
      </c>
      <c r="B324">
        <v>20</v>
      </c>
      <c r="C324" t="s">
        <v>19</v>
      </c>
      <c r="D324">
        <f t="shared" si="89"/>
        <v>14</v>
      </c>
      <c r="E324">
        <f>G323+2</f>
        <v>214</v>
      </c>
      <c r="F324">
        <f>F323</f>
        <v>196</v>
      </c>
      <c r="G324">
        <f>E324+4</f>
        <v>218</v>
      </c>
      <c r="H324" t="s">
        <v>102</v>
      </c>
      <c r="I324">
        <v>10</v>
      </c>
      <c r="J324">
        <v>0</v>
      </c>
      <c r="K324">
        <v>0</v>
      </c>
      <c r="L324">
        <v>0</v>
      </c>
      <c r="N324" t="s">
        <v>21</v>
      </c>
      <c r="O324" t="s">
        <v>25</v>
      </c>
      <c r="P324" s="1"/>
      <c r="Q324">
        <v>2</v>
      </c>
      <c r="R324" t="b">
        <v>1</v>
      </c>
      <c r="S324" t="s">
        <v>119</v>
      </c>
      <c r="T324">
        <v>0</v>
      </c>
    </row>
    <row r="325" spans="1:20" ht="15" customHeight="1" x14ac:dyDescent="0.25">
      <c r="A325" t="s">
        <v>960</v>
      </c>
      <c r="B325">
        <v>20</v>
      </c>
      <c r="C325" t="s">
        <v>24</v>
      </c>
      <c r="D325">
        <f t="shared" si="89"/>
        <v>14</v>
      </c>
      <c r="E325">
        <f>G324+30</f>
        <v>248</v>
      </c>
      <c r="F325">
        <f>D325+10</f>
        <v>24</v>
      </c>
      <c r="G325">
        <f>E325+(F325-D325)</f>
        <v>258</v>
      </c>
      <c r="I325">
        <v>12</v>
      </c>
      <c r="J325">
        <v>0</v>
      </c>
      <c r="K325">
        <v>0</v>
      </c>
      <c r="L325">
        <v>0</v>
      </c>
      <c r="M325" t="s">
        <v>961</v>
      </c>
      <c r="N325" t="s">
        <v>962</v>
      </c>
      <c r="O325" t="s">
        <v>25</v>
      </c>
      <c r="P325" s="5" t="str">
        <f>"configuration/assets/"&amp;A325&amp;".svg"</f>
        <v>configuration/assets/cc.svg</v>
      </c>
      <c r="Q325">
        <v>2</v>
      </c>
      <c r="R325" t="b">
        <v>1</v>
      </c>
      <c r="T325">
        <v>0</v>
      </c>
    </row>
    <row r="326" spans="1:20" ht="15" customHeight="1" x14ac:dyDescent="0.25">
      <c r="A326" t="s">
        <v>963</v>
      </c>
      <c r="B326">
        <v>20</v>
      </c>
      <c r="C326" t="s">
        <v>24</v>
      </c>
      <c r="D326">
        <f>F325+2</f>
        <v>26</v>
      </c>
      <c r="E326">
        <f>E325</f>
        <v>248</v>
      </c>
      <c r="F326">
        <f>D326+10</f>
        <v>36</v>
      </c>
      <c r="G326">
        <f>E326+(F326-D326)</f>
        <v>258</v>
      </c>
      <c r="I326">
        <v>12</v>
      </c>
      <c r="J326">
        <v>0</v>
      </c>
      <c r="K326">
        <v>0</v>
      </c>
      <c r="L326">
        <v>0</v>
      </c>
      <c r="M326" t="s">
        <v>961</v>
      </c>
      <c r="N326" t="s">
        <v>962</v>
      </c>
      <c r="O326" t="s">
        <v>25</v>
      </c>
      <c r="P326" s="5" t="str">
        <f>"configuration/assets/"&amp;A326&amp;".svg"</f>
        <v>configuration/assets/by.svg</v>
      </c>
      <c r="Q326">
        <v>2</v>
      </c>
      <c r="R326" t="b">
        <v>1</v>
      </c>
      <c r="T326">
        <v>0</v>
      </c>
    </row>
    <row r="327" spans="1:20" ht="15" customHeight="1" x14ac:dyDescent="0.25">
      <c r="A327" t="s">
        <v>964</v>
      </c>
      <c r="B327">
        <v>20</v>
      </c>
      <c r="C327" t="s">
        <v>24</v>
      </c>
      <c r="D327">
        <f>F326+2</f>
        <v>38</v>
      </c>
      <c r="E327">
        <f>E326</f>
        <v>248</v>
      </c>
      <c r="F327">
        <f>D327+10</f>
        <v>48</v>
      </c>
      <c r="G327">
        <f>E327+(F327-D327)</f>
        <v>258</v>
      </c>
      <c r="I327">
        <v>12</v>
      </c>
      <c r="J327">
        <v>0</v>
      </c>
      <c r="K327">
        <v>0</v>
      </c>
      <c r="L327">
        <v>0</v>
      </c>
      <c r="M327" t="s">
        <v>961</v>
      </c>
      <c r="N327" t="s">
        <v>962</v>
      </c>
      <c r="O327" t="s">
        <v>25</v>
      </c>
      <c r="P327" s="5" t="str">
        <f>"configuration/assets/"&amp;A327&amp;".svg"</f>
        <v>configuration/assets/nc.svg</v>
      </c>
      <c r="Q327">
        <v>2</v>
      </c>
      <c r="R327" t="b">
        <v>1</v>
      </c>
      <c r="T327">
        <v>0</v>
      </c>
    </row>
    <row r="328" spans="1:20" ht="18" customHeight="1" x14ac:dyDescent="0.25">
      <c r="A328" t="s">
        <v>115</v>
      </c>
      <c r="B328">
        <v>20</v>
      </c>
      <c r="C328" t="s">
        <v>116</v>
      </c>
      <c r="D328">
        <f>D325</f>
        <v>14</v>
      </c>
      <c r="E328">
        <f>G325+5</f>
        <v>263</v>
      </c>
      <c r="F328">
        <f>F324</f>
        <v>196</v>
      </c>
      <c r="G328">
        <f>E328+3</f>
        <v>266</v>
      </c>
      <c r="H328" t="s">
        <v>102</v>
      </c>
      <c r="I328">
        <v>10</v>
      </c>
      <c r="J328">
        <v>0</v>
      </c>
      <c r="K328">
        <v>0</v>
      </c>
      <c r="L328">
        <v>0</v>
      </c>
      <c r="N328" t="s">
        <v>21</v>
      </c>
      <c r="O328" t="s">
        <v>25</v>
      </c>
      <c r="P328" s="5" t="s">
        <v>965</v>
      </c>
      <c r="Q328">
        <v>2</v>
      </c>
      <c r="R328" t="b">
        <v>1</v>
      </c>
      <c r="S328" t="s">
        <v>118</v>
      </c>
      <c r="T328">
        <v>0</v>
      </c>
    </row>
    <row r="329" spans="1:20" x14ac:dyDescent="0.25">
      <c r="A329" t="s">
        <v>29</v>
      </c>
      <c r="B329">
        <v>20</v>
      </c>
      <c r="C329" t="s">
        <v>25</v>
      </c>
      <c r="D329">
        <f>D325</f>
        <v>14</v>
      </c>
      <c r="E329">
        <f>G328+8</f>
        <v>274</v>
      </c>
      <c r="F329">
        <v>196</v>
      </c>
      <c r="G329">
        <f>E329</f>
        <v>274</v>
      </c>
      <c r="I329">
        <v>0</v>
      </c>
      <c r="J329">
        <v>0</v>
      </c>
      <c r="K329">
        <v>0</v>
      </c>
      <c r="L329">
        <v>0</v>
      </c>
      <c r="N329" t="s">
        <v>21</v>
      </c>
      <c r="O329" t="s">
        <v>25</v>
      </c>
      <c r="Q329">
        <v>2</v>
      </c>
      <c r="R329" t="b">
        <v>0</v>
      </c>
      <c r="S329" t="s">
        <v>119</v>
      </c>
      <c r="T32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122"/>
  <sheetViews>
    <sheetView zoomScale="115" zoomScaleNormal="115" workbookViewId="0">
      <pane xSplit="1" ySplit="1" topLeftCell="B50" activePane="bottomRight" state="frozen"/>
      <selection pane="topRight" activeCell="B1" sqref="B1"/>
      <selection pane="bottomLeft" activeCell="A2" sqref="A2"/>
      <selection pane="bottomRight" activeCell="E69" sqref="E69"/>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4</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3</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2</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x14ac:dyDescent="0.25">
      <c r="A19" t="s">
        <v>28</v>
      </c>
      <c r="B19">
        <v>1</v>
      </c>
      <c r="C19" t="s">
        <v>24</v>
      </c>
      <c r="D19">
        <v>0</v>
      </c>
      <c r="E19">
        <v>0</v>
      </c>
      <c r="F19">
        <v>211</v>
      </c>
      <c r="G19">
        <v>298</v>
      </c>
      <c r="I19">
        <v>0</v>
      </c>
      <c r="J19">
        <v>0</v>
      </c>
      <c r="K19">
        <v>0</v>
      </c>
      <c r="L19">
        <v>0</v>
      </c>
      <c r="N19" t="s">
        <v>21</v>
      </c>
      <c r="O19" t="s">
        <v>25</v>
      </c>
      <c r="P19" t="s">
        <v>966</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1050</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1050</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1050</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1050</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1050</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1050</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1050</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2</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3</v>
      </c>
      <c r="R30" t="b">
        <v>1</v>
      </c>
      <c r="S30" t="s">
        <v>119</v>
      </c>
      <c r="T30">
        <v>0</v>
      </c>
    </row>
    <row r="31" spans="1:20" x14ac:dyDescent="0.25">
      <c r="A31" t="s">
        <v>723</v>
      </c>
      <c r="B31">
        <v>3</v>
      </c>
      <c r="C31" t="s">
        <v>19</v>
      </c>
      <c r="D31">
        <v>0</v>
      </c>
      <c r="E31">
        <f>E32-5</f>
        <v>225</v>
      </c>
      <c r="F31">
        <v>196</v>
      </c>
      <c r="G31">
        <f>E31+5</f>
        <v>230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230</v>
      </c>
      <c r="F32">
        <v>210</v>
      </c>
      <c r="G32">
        <f>E32+100</f>
        <v>330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99</v>
      </c>
      <c r="B36">
        <v>-999</v>
      </c>
      <c r="C36" t="s">
        <v>19</v>
      </c>
      <c r="D36">
        <f>$D$29</f>
        <v>14</v>
      </c>
      <c r="E36">
        <f>G35+2</f>
        <v>107</v>
      </c>
      <c r="F36">
        <f>$F$29</f>
        <v>196</v>
      </c>
      <c r="G36">
        <f>E36+5</f>
        <v>112</v>
      </c>
      <c r="H36" t="s">
        <v>102</v>
      </c>
      <c r="I36">
        <v>12</v>
      </c>
      <c r="J36">
        <v>0</v>
      </c>
      <c r="K36">
        <v>0</v>
      </c>
      <c r="L36">
        <v>0</v>
      </c>
      <c r="N36" t="s">
        <v>21</v>
      </c>
      <c r="O36" t="s">
        <v>25</v>
      </c>
      <c r="Q36">
        <v>3</v>
      </c>
      <c r="R36" t="b">
        <v>1</v>
      </c>
      <c r="S36" t="s">
        <v>119</v>
      </c>
      <c r="T36">
        <v>0</v>
      </c>
    </row>
    <row r="37" spans="1:20" x14ac:dyDescent="0.25">
      <c r="A37" t="s">
        <v>725</v>
      </c>
      <c r="B37">
        <v>-999</v>
      </c>
      <c r="C37" t="s">
        <v>26</v>
      </c>
      <c r="D37">
        <v>13</v>
      </c>
      <c r="E37">
        <v>90</v>
      </c>
      <c r="F37">
        <v>210</v>
      </c>
      <c r="G37" t="e">
        <f>#REF!-5</f>
        <v>#REF!</v>
      </c>
      <c r="I37">
        <v>0</v>
      </c>
      <c r="J37">
        <v>1</v>
      </c>
      <c r="K37">
        <v>0</v>
      </c>
      <c r="L37">
        <v>0</v>
      </c>
      <c r="N37" t="s">
        <v>21</v>
      </c>
      <c r="O37" t="s">
        <v>25</v>
      </c>
      <c r="Q37">
        <v>0</v>
      </c>
      <c r="R37" t="b">
        <v>0</v>
      </c>
      <c r="S37" t="s">
        <v>119</v>
      </c>
      <c r="T37">
        <v>0</v>
      </c>
    </row>
    <row r="38" spans="1:20" x14ac:dyDescent="0.25">
      <c r="A38" t="s">
        <v>1047</v>
      </c>
      <c r="B38">
        <v>3</v>
      </c>
      <c r="C38" t="s">
        <v>19</v>
      </c>
      <c r="D38">
        <v>14</v>
      </c>
      <c r="E38">
        <f>E37+4</f>
        <v>94</v>
      </c>
      <c r="F38">
        <v>196</v>
      </c>
      <c r="G38">
        <f>E38+5</f>
        <v>99</v>
      </c>
      <c r="H38" t="s">
        <v>102</v>
      </c>
      <c r="I38">
        <v>14</v>
      </c>
      <c r="J38">
        <v>1</v>
      </c>
      <c r="K38">
        <v>0</v>
      </c>
      <c r="L38">
        <v>0</v>
      </c>
      <c r="N38" t="s">
        <v>21</v>
      </c>
      <c r="O38" t="s">
        <v>25</v>
      </c>
      <c r="Q38">
        <v>3</v>
      </c>
      <c r="R38" t="b">
        <v>1</v>
      </c>
      <c r="S38" t="s">
        <v>119</v>
      </c>
      <c r="T38">
        <v>0</v>
      </c>
    </row>
    <row r="39" spans="1:20" x14ac:dyDescent="0.25">
      <c r="A39" t="s">
        <v>1048</v>
      </c>
      <c r="B39">
        <v>3</v>
      </c>
      <c r="C39" t="s">
        <v>19</v>
      </c>
      <c r="D39">
        <v>14</v>
      </c>
      <c r="E39">
        <f>G38+4</f>
        <v>103</v>
      </c>
      <c r="F39">
        <v>196</v>
      </c>
      <c r="G39">
        <f>E39+6</f>
        <v>109</v>
      </c>
      <c r="H39" t="s">
        <v>102</v>
      </c>
      <c r="I39">
        <v>12</v>
      </c>
      <c r="J39">
        <v>0</v>
      </c>
      <c r="K39">
        <v>0</v>
      </c>
      <c r="L39">
        <v>0</v>
      </c>
      <c r="N39" t="s">
        <v>21</v>
      </c>
      <c r="O39" t="s">
        <v>25</v>
      </c>
      <c r="Q39">
        <v>3</v>
      </c>
      <c r="R39" t="b">
        <v>1</v>
      </c>
      <c r="S39" t="s">
        <v>119</v>
      </c>
      <c r="T39">
        <v>0</v>
      </c>
    </row>
    <row r="40" spans="1:20" x14ac:dyDescent="0.25">
      <c r="A40" t="s">
        <v>996</v>
      </c>
      <c r="B40">
        <v>3</v>
      </c>
      <c r="C40" t="s">
        <v>19</v>
      </c>
      <c r="D40">
        <v>14</v>
      </c>
      <c r="E40">
        <f>G39+20</f>
        <v>129</v>
      </c>
      <c r="F40">
        <v>196</v>
      </c>
      <c r="G40">
        <f>E40+5</f>
        <v>134</v>
      </c>
      <c r="H40" t="s">
        <v>102</v>
      </c>
      <c r="I40">
        <v>12</v>
      </c>
      <c r="J40">
        <v>1</v>
      </c>
      <c r="K40">
        <v>0</v>
      </c>
      <c r="L40">
        <v>0</v>
      </c>
      <c r="N40" t="s">
        <v>21</v>
      </c>
      <c r="O40" t="s">
        <v>25</v>
      </c>
      <c r="Q40">
        <v>3</v>
      </c>
      <c r="R40" t="b">
        <v>1</v>
      </c>
      <c r="S40" t="s">
        <v>119</v>
      </c>
      <c r="T40">
        <v>0</v>
      </c>
    </row>
    <row r="41" spans="1:20" x14ac:dyDescent="0.25">
      <c r="A41" t="s">
        <v>1044</v>
      </c>
      <c r="B41">
        <v>3</v>
      </c>
      <c r="C41" t="s">
        <v>19</v>
      </c>
      <c r="D41">
        <v>14</v>
      </c>
      <c r="E41">
        <f>G40+4</f>
        <v>138</v>
      </c>
      <c r="F41">
        <v>196</v>
      </c>
      <c r="G41">
        <f>E41+6</f>
        <v>144</v>
      </c>
      <c r="H41" t="s">
        <v>102</v>
      </c>
      <c r="I41">
        <v>12</v>
      </c>
      <c r="J41">
        <v>0</v>
      </c>
      <c r="K41">
        <v>0</v>
      </c>
      <c r="L41">
        <v>0</v>
      </c>
      <c r="N41" t="s">
        <v>21</v>
      </c>
      <c r="O41" t="s">
        <v>25</v>
      </c>
      <c r="Q41">
        <v>3</v>
      </c>
      <c r="R41" t="b">
        <v>1</v>
      </c>
      <c r="S41" t="s">
        <v>119</v>
      </c>
      <c r="T41">
        <v>0</v>
      </c>
    </row>
    <row r="42" spans="1:20" x14ac:dyDescent="0.25">
      <c r="A42" t="s">
        <v>997</v>
      </c>
      <c r="B42">
        <v>3</v>
      </c>
      <c r="C42" t="s">
        <v>19</v>
      </c>
      <c r="D42">
        <v>14</v>
      </c>
      <c r="E42">
        <f>G41+16</f>
        <v>160</v>
      </c>
      <c r="F42">
        <v>196</v>
      </c>
      <c r="G42">
        <f>E42+5</f>
        <v>165</v>
      </c>
      <c r="H42" t="s">
        <v>102</v>
      </c>
      <c r="I42">
        <v>12</v>
      </c>
      <c r="J42">
        <v>1</v>
      </c>
      <c r="K42">
        <v>0</v>
      </c>
      <c r="L42">
        <v>0</v>
      </c>
      <c r="N42" t="s">
        <v>21</v>
      </c>
      <c r="O42" t="s">
        <v>25</v>
      </c>
      <c r="Q42">
        <v>3</v>
      </c>
      <c r="R42" t="b">
        <v>1</v>
      </c>
      <c r="S42" t="s">
        <v>119</v>
      </c>
      <c r="T42">
        <v>0</v>
      </c>
    </row>
    <row r="43" spans="1:20" x14ac:dyDescent="0.25">
      <c r="A43" t="s">
        <v>1045</v>
      </c>
      <c r="B43">
        <v>3</v>
      </c>
      <c r="C43" t="s">
        <v>19</v>
      </c>
      <c r="D43">
        <v>14</v>
      </c>
      <c r="E43">
        <f>G42+4</f>
        <v>169</v>
      </c>
      <c r="F43">
        <v>196</v>
      </c>
      <c r="G43">
        <f>E43+6</f>
        <v>175</v>
      </c>
      <c r="H43" t="s">
        <v>102</v>
      </c>
      <c r="I43">
        <v>12</v>
      </c>
      <c r="J43">
        <v>0</v>
      </c>
      <c r="K43">
        <v>0</v>
      </c>
      <c r="L43">
        <v>0</v>
      </c>
      <c r="N43" t="s">
        <v>21</v>
      </c>
      <c r="O43" t="s">
        <v>25</v>
      </c>
      <c r="Q43">
        <v>3</v>
      </c>
      <c r="R43" t="b">
        <v>1</v>
      </c>
      <c r="S43" t="s">
        <v>119</v>
      </c>
      <c r="T43">
        <v>0</v>
      </c>
    </row>
    <row r="44" spans="1:20" x14ac:dyDescent="0.25">
      <c r="A44" t="s">
        <v>1043</v>
      </c>
      <c r="B44">
        <v>3</v>
      </c>
      <c r="C44" t="s">
        <v>19</v>
      </c>
      <c r="D44">
        <v>14</v>
      </c>
      <c r="E44">
        <f>G43+16</f>
        <v>191</v>
      </c>
      <c r="F44">
        <v>196</v>
      </c>
      <c r="G44">
        <f>E44+5</f>
        <v>196</v>
      </c>
      <c r="H44" t="s">
        <v>102</v>
      </c>
      <c r="I44">
        <v>12</v>
      </c>
      <c r="J44">
        <v>1</v>
      </c>
      <c r="K44">
        <v>0</v>
      </c>
      <c r="L44">
        <v>0</v>
      </c>
      <c r="N44" t="s">
        <v>21</v>
      </c>
      <c r="O44" t="s">
        <v>25</v>
      </c>
      <c r="Q44">
        <v>3</v>
      </c>
      <c r="R44" t="b">
        <v>1</v>
      </c>
      <c r="S44" t="s">
        <v>119</v>
      </c>
      <c r="T44">
        <v>0</v>
      </c>
    </row>
    <row r="45" spans="1:20" x14ac:dyDescent="0.25">
      <c r="A45" t="s">
        <v>1046</v>
      </c>
      <c r="B45">
        <v>3</v>
      </c>
      <c r="C45" t="s">
        <v>19</v>
      </c>
      <c r="D45">
        <v>14</v>
      </c>
      <c r="E45">
        <f>G44+4</f>
        <v>200</v>
      </c>
      <c r="F45">
        <v>196</v>
      </c>
      <c r="G45">
        <f>E45+6</f>
        <v>206</v>
      </c>
      <c r="H45" t="s">
        <v>102</v>
      </c>
      <c r="I45">
        <v>12</v>
      </c>
      <c r="J45">
        <v>0</v>
      </c>
      <c r="K45">
        <v>0</v>
      </c>
      <c r="L45">
        <v>0</v>
      </c>
      <c r="N45" t="s">
        <v>21</v>
      </c>
      <c r="O45" t="s">
        <v>25</v>
      </c>
      <c r="Q45">
        <v>3</v>
      </c>
      <c r="R45" t="b">
        <v>1</v>
      </c>
      <c r="S45" t="s">
        <v>119</v>
      </c>
      <c r="T45">
        <v>0</v>
      </c>
    </row>
    <row r="46" spans="1:20" x14ac:dyDescent="0.25">
      <c r="A46" t="s">
        <v>1021</v>
      </c>
      <c r="B46">
        <v>4</v>
      </c>
      <c r="C46" t="s">
        <v>19</v>
      </c>
      <c r="D46">
        <v>14</v>
      </c>
      <c r="E46">
        <v>20</v>
      </c>
      <c r="F46">
        <v>196</v>
      </c>
      <c r="G46">
        <f>E46+5</f>
        <v>25</v>
      </c>
      <c r="H46" t="s">
        <v>102</v>
      </c>
      <c r="I46">
        <v>14</v>
      </c>
      <c r="J46">
        <v>1</v>
      </c>
      <c r="K46">
        <v>0</v>
      </c>
      <c r="L46">
        <v>0</v>
      </c>
      <c r="N46" t="s">
        <v>21</v>
      </c>
      <c r="O46" t="s">
        <v>25</v>
      </c>
      <c r="Q46">
        <v>3</v>
      </c>
      <c r="R46" t="b">
        <v>1</v>
      </c>
      <c r="S46" t="s">
        <v>119</v>
      </c>
      <c r="T46">
        <v>0</v>
      </c>
    </row>
    <row r="47" spans="1:20" x14ac:dyDescent="0.25">
      <c r="A47" t="s">
        <v>936</v>
      </c>
      <c r="B47">
        <v>4</v>
      </c>
      <c r="C47" t="s">
        <v>19</v>
      </c>
      <c r="D47">
        <v>14</v>
      </c>
      <c r="E47">
        <f>G46+8</f>
        <v>33</v>
      </c>
      <c r="F47">
        <v>196</v>
      </c>
      <c r="G47">
        <f>E47+5</f>
        <v>38</v>
      </c>
      <c r="H47" t="s">
        <v>102</v>
      </c>
      <c r="I47">
        <v>12</v>
      </c>
      <c r="J47">
        <v>0</v>
      </c>
      <c r="K47">
        <v>0</v>
      </c>
      <c r="L47">
        <v>0</v>
      </c>
      <c r="N47" t="s">
        <v>21</v>
      </c>
      <c r="O47" t="s">
        <v>25</v>
      </c>
      <c r="Q47">
        <v>3</v>
      </c>
      <c r="R47" t="b">
        <v>1</v>
      </c>
      <c r="S47" t="s">
        <v>119</v>
      </c>
      <c r="T47">
        <v>0</v>
      </c>
    </row>
    <row r="48" spans="1:20" x14ac:dyDescent="0.25">
      <c r="A48" t="s">
        <v>729</v>
      </c>
      <c r="B48">
        <v>4</v>
      </c>
      <c r="C48" t="s">
        <v>24</v>
      </c>
      <c r="D48">
        <v>15</v>
      </c>
      <c r="E48">
        <v>55</v>
      </c>
      <c r="F48">
        <v>196</v>
      </c>
      <c r="G48">
        <f>E48+INT(144*(F48-D48)/192)</f>
        <v>190</v>
      </c>
      <c r="I48">
        <v>0</v>
      </c>
      <c r="J48">
        <v>0</v>
      </c>
      <c r="K48">
        <v>0</v>
      </c>
      <c r="L48">
        <v>0</v>
      </c>
      <c r="N48" t="s">
        <v>21</v>
      </c>
      <c r="O48" t="s">
        <v>25</v>
      </c>
      <c r="Q48">
        <v>2</v>
      </c>
      <c r="R48" t="b">
        <v>0</v>
      </c>
      <c r="S48" t="s">
        <v>119</v>
      </c>
      <c r="T48">
        <v>0</v>
      </c>
    </row>
    <row r="49" spans="1:20" x14ac:dyDescent="0.25">
      <c r="A49" t="s">
        <v>1016</v>
      </c>
      <c r="B49">
        <v>-999</v>
      </c>
      <c r="C49" t="s">
        <v>26</v>
      </c>
      <c r="D49">
        <v>40</v>
      </c>
      <c r="E49">
        <v>200</v>
      </c>
      <c r="F49">
        <v>170</v>
      </c>
      <c r="G49">
        <v>240</v>
      </c>
      <c r="I49">
        <v>0</v>
      </c>
      <c r="J49">
        <v>1</v>
      </c>
      <c r="K49">
        <v>0</v>
      </c>
      <c r="L49">
        <v>0</v>
      </c>
      <c r="N49" t="s">
        <v>1015</v>
      </c>
      <c r="O49" t="s">
        <v>25</v>
      </c>
      <c r="Q49">
        <v>0</v>
      </c>
      <c r="R49" t="b">
        <v>0</v>
      </c>
      <c r="S49" t="s">
        <v>119</v>
      </c>
      <c r="T49">
        <v>0</v>
      </c>
    </row>
    <row r="50" spans="1:20" x14ac:dyDescent="0.25">
      <c r="A50" t="s">
        <v>1017</v>
      </c>
      <c r="B50">
        <v>4</v>
      </c>
      <c r="C50" t="s">
        <v>19</v>
      </c>
      <c r="D50">
        <v>14</v>
      </c>
      <c r="E50">
        <f>E49+2</f>
        <v>202</v>
      </c>
      <c r="F50">
        <v>196</v>
      </c>
      <c r="G50">
        <f>E50+5</f>
        <v>207</v>
      </c>
      <c r="H50" t="s">
        <v>102</v>
      </c>
      <c r="I50">
        <v>10</v>
      </c>
      <c r="J50">
        <v>1</v>
      </c>
      <c r="K50">
        <v>0</v>
      </c>
      <c r="L50">
        <v>0</v>
      </c>
      <c r="N50" t="s">
        <v>21</v>
      </c>
      <c r="O50" t="s">
        <v>25</v>
      </c>
      <c r="Q50">
        <v>2</v>
      </c>
      <c r="R50" t="b">
        <v>1</v>
      </c>
      <c r="T50">
        <v>0</v>
      </c>
    </row>
    <row r="51" spans="1:20" x14ac:dyDescent="0.25">
      <c r="A51" t="s">
        <v>1022</v>
      </c>
      <c r="B51">
        <v>4</v>
      </c>
      <c r="C51" t="s">
        <v>24</v>
      </c>
      <c r="D51">
        <v>14</v>
      </c>
      <c r="E51">
        <f>E49+10</f>
        <v>210</v>
      </c>
      <c r="F51">
        <f t="shared" ref="F51:G53" si="6">D51+10</f>
        <v>24</v>
      </c>
      <c r="G51">
        <f t="shared" si="6"/>
        <v>220</v>
      </c>
      <c r="I51">
        <v>0</v>
      </c>
      <c r="J51">
        <v>0</v>
      </c>
      <c r="K51">
        <v>0</v>
      </c>
      <c r="L51">
        <v>0</v>
      </c>
      <c r="N51" t="s">
        <v>21</v>
      </c>
      <c r="O51" t="s">
        <v>25</v>
      </c>
      <c r="Q51">
        <v>2</v>
      </c>
      <c r="R51" t="b">
        <v>0</v>
      </c>
      <c r="S51" t="s">
        <v>119</v>
      </c>
      <c r="T51">
        <v>0</v>
      </c>
    </row>
    <row r="52" spans="1:20" x14ac:dyDescent="0.25">
      <c r="A52" t="s">
        <v>1023</v>
      </c>
      <c r="B52">
        <v>4</v>
      </c>
      <c r="C52" t="s">
        <v>24</v>
      </c>
      <c r="D52">
        <f>INT(D51+(196-14)/3)+1</f>
        <v>75</v>
      </c>
      <c r="E52">
        <f>E51</f>
        <v>210</v>
      </c>
      <c r="F52">
        <f t="shared" si="6"/>
        <v>85</v>
      </c>
      <c r="G52">
        <f t="shared" si="6"/>
        <v>220</v>
      </c>
      <c r="I52">
        <v>0</v>
      </c>
      <c r="J52">
        <v>0</v>
      </c>
      <c r="K52">
        <v>0</v>
      </c>
      <c r="L52">
        <v>0</v>
      </c>
      <c r="N52" t="s">
        <v>21</v>
      </c>
      <c r="O52" t="s">
        <v>25</v>
      </c>
      <c r="Q52">
        <v>2</v>
      </c>
      <c r="R52" t="b">
        <v>0</v>
      </c>
      <c r="S52" t="s">
        <v>119</v>
      </c>
      <c r="T52">
        <v>0</v>
      </c>
    </row>
    <row r="53" spans="1:20" x14ac:dyDescent="0.25">
      <c r="A53" t="s">
        <v>1024</v>
      </c>
      <c r="B53">
        <v>4</v>
      </c>
      <c r="C53" t="s">
        <v>24</v>
      </c>
      <c r="D53">
        <f>D52+D52-D51</f>
        <v>136</v>
      </c>
      <c r="E53">
        <f>E51</f>
        <v>210</v>
      </c>
      <c r="F53">
        <f t="shared" si="6"/>
        <v>146</v>
      </c>
      <c r="G53">
        <f t="shared" si="6"/>
        <v>220</v>
      </c>
      <c r="I53">
        <v>0</v>
      </c>
      <c r="J53">
        <v>0</v>
      </c>
      <c r="K53">
        <v>0</v>
      </c>
      <c r="L53">
        <v>0</v>
      </c>
      <c r="N53" t="s">
        <v>21</v>
      </c>
      <c r="O53" t="s">
        <v>25</v>
      </c>
      <c r="Q53">
        <v>2</v>
      </c>
      <c r="R53" t="b">
        <v>0</v>
      </c>
      <c r="S53" t="s">
        <v>119</v>
      </c>
      <c r="T53">
        <v>0</v>
      </c>
    </row>
    <row r="54" spans="1:20" x14ac:dyDescent="0.25">
      <c r="A54" t="s">
        <v>1018</v>
      </c>
      <c r="B54">
        <v>4</v>
      </c>
      <c r="C54" t="s">
        <v>19</v>
      </c>
      <c r="D54">
        <f>D51</f>
        <v>14</v>
      </c>
      <c r="E54">
        <f>E51+12</f>
        <v>222</v>
      </c>
      <c r="F54">
        <f>D52-5</f>
        <v>70</v>
      </c>
      <c r="G54">
        <f>E54+5</f>
        <v>227</v>
      </c>
      <c r="H54" t="s">
        <v>102</v>
      </c>
      <c r="I54">
        <v>10</v>
      </c>
      <c r="J54">
        <v>0</v>
      </c>
      <c r="K54">
        <v>0</v>
      </c>
      <c r="L54">
        <v>0</v>
      </c>
      <c r="N54" t="s">
        <v>21</v>
      </c>
      <c r="O54" t="s">
        <v>25</v>
      </c>
      <c r="Q54">
        <v>2</v>
      </c>
      <c r="R54" t="b">
        <v>1</v>
      </c>
      <c r="T54">
        <v>0</v>
      </c>
    </row>
    <row r="55" spans="1:20" x14ac:dyDescent="0.25">
      <c r="A55" t="s">
        <v>1019</v>
      </c>
      <c r="B55">
        <v>4</v>
      </c>
      <c r="C55" t="s">
        <v>19</v>
      </c>
      <c r="D55">
        <f>D52</f>
        <v>75</v>
      </c>
      <c r="E55">
        <f>$E$54</f>
        <v>222</v>
      </c>
      <c r="F55">
        <f>D53-5</f>
        <v>131</v>
      </c>
      <c r="G55">
        <f>E55+5</f>
        <v>227</v>
      </c>
      <c r="H55" t="s">
        <v>102</v>
      </c>
      <c r="I55">
        <v>10</v>
      </c>
      <c r="J55">
        <v>0</v>
      </c>
      <c r="K55">
        <v>0</v>
      </c>
      <c r="L55">
        <v>0</v>
      </c>
      <c r="N55" t="s">
        <v>21</v>
      </c>
      <c r="O55" t="s">
        <v>25</v>
      </c>
      <c r="Q55">
        <v>2</v>
      </c>
      <c r="R55" t="b">
        <v>1</v>
      </c>
      <c r="T55">
        <v>0</v>
      </c>
    </row>
    <row r="56" spans="1:20" x14ac:dyDescent="0.25">
      <c r="A56" t="s">
        <v>1020</v>
      </c>
      <c r="B56">
        <v>4</v>
      </c>
      <c r="C56" t="s">
        <v>19</v>
      </c>
      <c r="D56">
        <f>D53</f>
        <v>136</v>
      </c>
      <c r="E56">
        <f>$E$54</f>
        <v>222</v>
      </c>
      <c r="F56">
        <v>196</v>
      </c>
      <c r="G56">
        <f>E56+5</f>
        <v>227</v>
      </c>
      <c r="H56" t="s">
        <v>102</v>
      </c>
      <c r="I56">
        <v>10</v>
      </c>
      <c r="J56">
        <v>0</v>
      </c>
      <c r="K56">
        <v>0</v>
      </c>
      <c r="L56">
        <v>0</v>
      </c>
      <c r="N56" t="s">
        <v>21</v>
      </c>
      <c r="O56" t="s">
        <v>25</v>
      </c>
      <c r="Q56">
        <v>2</v>
      </c>
      <c r="R56" t="b">
        <v>1</v>
      </c>
      <c r="T56">
        <v>0</v>
      </c>
    </row>
    <row r="57" spans="1:20" x14ac:dyDescent="0.25">
      <c r="A57" t="s">
        <v>999</v>
      </c>
      <c r="B57">
        <v>5</v>
      </c>
      <c r="C57" t="s">
        <v>26</v>
      </c>
      <c r="D57">
        <v>14</v>
      </c>
      <c r="E57">
        <v>20</v>
      </c>
      <c r="F57">
        <v>196</v>
      </c>
      <c r="G57">
        <v>278</v>
      </c>
      <c r="I57">
        <v>0</v>
      </c>
      <c r="J57">
        <v>0</v>
      </c>
      <c r="K57">
        <v>0</v>
      </c>
      <c r="L57">
        <v>0</v>
      </c>
      <c r="N57" t="s">
        <v>21</v>
      </c>
      <c r="O57" t="s">
        <v>25</v>
      </c>
      <c r="Q57">
        <v>1</v>
      </c>
      <c r="R57" t="b">
        <v>0</v>
      </c>
      <c r="S57" t="s">
        <v>119</v>
      </c>
      <c r="T57">
        <v>0</v>
      </c>
    </row>
    <row r="58" spans="1:20" x14ac:dyDescent="0.25">
      <c r="A58" t="s">
        <v>819</v>
      </c>
      <c r="B58">
        <v>5</v>
      </c>
      <c r="C58" t="s">
        <v>19</v>
      </c>
      <c r="D58">
        <f>D57+6</f>
        <v>20</v>
      </c>
      <c r="E58">
        <f>E57+6</f>
        <v>26</v>
      </c>
      <c r="F58">
        <f>F57-2</f>
        <v>194</v>
      </c>
      <c r="G58">
        <f>E58+5</f>
        <v>31</v>
      </c>
      <c r="H58" t="s">
        <v>102</v>
      </c>
      <c r="I58">
        <v>12</v>
      </c>
      <c r="J58">
        <v>1</v>
      </c>
      <c r="K58">
        <v>0</v>
      </c>
      <c r="L58">
        <v>0</v>
      </c>
      <c r="N58" t="s">
        <v>21</v>
      </c>
      <c r="O58" t="s">
        <v>25</v>
      </c>
      <c r="Q58">
        <v>2</v>
      </c>
      <c r="R58" t="b">
        <v>1</v>
      </c>
      <c r="S58" t="s">
        <v>119</v>
      </c>
      <c r="T58">
        <v>0</v>
      </c>
    </row>
    <row r="59" spans="1:20" x14ac:dyDescent="0.25">
      <c r="A59" t="s">
        <v>818</v>
      </c>
      <c r="B59">
        <v>5</v>
      </c>
      <c r="C59" t="s">
        <v>19</v>
      </c>
      <c r="D59">
        <f>D58</f>
        <v>20</v>
      </c>
      <c r="E59">
        <f>G58+8</f>
        <v>39</v>
      </c>
      <c r="F59">
        <f>F58</f>
        <v>194</v>
      </c>
      <c r="G59">
        <f>E59+5</f>
        <v>44</v>
      </c>
      <c r="H59" t="s">
        <v>102</v>
      </c>
      <c r="I59">
        <v>12</v>
      </c>
      <c r="J59">
        <v>0</v>
      </c>
      <c r="K59">
        <v>0</v>
      </c>
      <c r="L59">
        <v>0</v>
      </c>
      <c r="N59" t="s">
        <v>21</v>
      </c>
      <c r="O59" t="s">
        <v>25</v>
      </c>
      <c r="P59" s="1"/>
      <c r="Q59">
        <v>1</v>
      </c>
      <c r="R59" t="b">
        <v>1</v>
      </c>
      <c r="S59" t="s">
        <v>119</v>
      </c>
      <c r="T59">
        <v>0</v>
      </c>
    </row>
    <row r="60" spans="1:20" x14ac:dyDescent="0.25">
      <c r="A60" t="s">
        <v>1032</v>
      </c>
      <c r="B60">
        <v>5</v>
      </c>
      <c r="C60" t="s">
        <v>24</v>
      </c>
      <c r="D60">
        <v>14</v>
      </c>
      <c r="E60">
        <v>140</v>
      </c>
      <c r="F60">
        <v>196</v>
      </c>
      <c r="G60">
        <f>INT(E60+(F60-D60)/832*435)</f>
        <v>235</v>
      </c>
      <c r="I60">
        <v>0</v>
      </c>
      <c r="J60">
        <v>0</v>
      </c>
      <c r="K60">
        <v>0</v>
      </c>
      <c r="L60">
        <v>0</v>
      </c>
      <c r="N60" t="s">
        <v>21</v>
      </c>
      <c r="O60" t="s">
        <v>25</v>
      </c>
      <c r="P60" s="1" t="s">
        <v>1033</v>
      </c>
      <c r="Q60">
        <v>1</v>
      </c>
      <c r="R60" t="b">
        <v>1</v>
      </c>
      <c r="S60" t="s">
        <v>119</v>
      </c>
      <c r="T60">
        <v>0</v>
      </c>
    </row>
    <row r="61" spans="1:20" x14ac:dyDescent="0.25">
      <c r="A61" t="s">
        <v>81</v>
      </c>
      <c r="B61">
        <v>5</v>
      </c>
      <c r="C61" t="s">
        <v>19</v>
      </c>
      <c r="D61">
        <v>78</v>
      </c>
      <c r="E61">
        <f>G60-2</f>
        <v>233</v>
      </c>
      <c r="F61">
        <f>INT(D61+(F62-D61)/2-1)</f>
        <v>102</v>
      </c>
      <c r="G61">
        <f>E61+3</f>
        <v>236</v>
      </c>
      <c r="H61" t="s">
        <v>102</v>
      </c>
      <c r="I61">
        <v>8</v>
      </c>
      <c r="J61">
        <v>0</v>
      </c>
      <c r="K61">
        <v>0</v>
      </c>
      <c r="L61">
        <v>0</v>
      </c>
      <c r="M61" t="s">
        <v>910</v>
      </c>
      <c r="O61" t="s">
        <v>25</v>
      </c>
      <c r="Q61">
        <v>3</v>
      </c>
      <c r="R61" t="b">
        <v>1</v>
      </c>
      <c r="T61">
        <v>0</v>
      </c>
    </row>
    <row r="62" spans="1:20" x14ac:dyDescent="0.25">
      <c r="A62" t="s">
        <v>83</v>
      </c>
      <c r="B62">
        <v>5</v>
      </c>
      <c r="C62" t="s">
        <v>19</v>
      </c>
      <c r="D62">
        <f>INT(F63-(F62-D61)/2-1)</f>
        <v>114</v>
      </c>
      <c r="E62">
        <f>E61</f>
        <v>233</v>
      </c>
      <c r="F62">
        <v>129</v>
      </c>
      <c r="G62">
        <f>E62+3</f>
        <v>236</v>
      </c>
      <c r="H62" t="s">
        <v>102</v>
      </c>
      <c r="I62">
        <v>8</v>
      </c>
      <c r="J62">
        <v>0</v>
      </c>
      <c r="K62">
        <v>0</v>
      </c>
      <c r="L62">
        <v>0</v>
      </c>
      <c r="M62" t="s">
        <v>910</v>
      </c>
      <c r="O62" t="s">
        <v>22</v>
      </c>
      <c r="Q62">
        <v>3</v>
      </c>
      <c r="R62" t="b">
        <v>1</v>
      </c>
      <c r="T62">
        <v>0</v>
      </c>
    </row>
    <row r="63" spans="1:20" x14ac:dyDescent="0.25">
      <c r="A63" t="s">
        <v>616</v>
      </c>
      <c r="B63">
        <v>5</v>
      </c>
      <c r="C63" t="s">
        <v>19</v>
      </c>
      <c r="D63">
        <f>D61-12</f>
        <v>66</v>
      </c>
      <c r="E63">
        <f>G60+3</f>
        <v>238</v>
      </c>
      <c r="F63">
        <f>F62+12</f>
        <v>141</v>
      </c>
      <c r="G63">
        <f>E63+3</f>
        <v>241</v>
      </c>
      <c r="H63" t="s">
        <v>102</v>
      </c>
      <c r="I63">
        <v>8</v>
      </c>
      <c r="J63">
        <v>0</v>
      </c>
      <c r="K63">
        <v>1</v>
      </c>
      <c r="L63">
        <v>0</v>
      </c>
      <c r="M63" t="s">
        <v>910</v>
      </c>
      <c r="O63" t="s">
        <v>27</v>
      </c>
      <c r="Q63">
        <v>3</v>
      </c>
      <c r="R63" t="b">
        <v>1</v>
      </c>
      <c r="T63">
        <v>0</v>
      </c>
    </row>
    <row r="64" spans="1:20" x14ac:dyDescent="0.25">
      <c r="A64" t="s">
        <v>999</v>
      </c>
      <c r="B64">
        <v>5</v>
      </c>
      <c r="C64" t="s">
        <v>26</v>
      </c>
      <c r="D64">
        <f>D63-2</f>
        <v>64</v>
      </c>
      <c r="E64">
        <f>E61-9</f>
        <v>224</v>
      </c>
      <c r="F64">
        <f>F63+2</f>
        <v>143</v>
      </c>
      <c r="G64">
        <f>G63+5</f>
        <v>246</v>
      </c>
      <c r="I64">
        <v>0</v>
      </c>
      <c r="J64">
        <v>0</v>
      </c>
      <c r="K64">
        <v>0</v>
      </c>
      <c r="L64">
        <v>0</v>
      </c>
      <c r="O64" t="s">
        <v>25</v>
      </c>
      <c r="Q64">
        <v>1</v>
      </c>
      <c r="R64" t="b">
        <v>0</v>
      </c>
      <c r="S64" t="s">
        <v>119</v>
      </c>
      <c r="T64">
        <v>0</v>
      </c>
    </row>
    <row r="65" spans="1:20" x14ac:dyDescent="0.25">
      <c r="A65" t="s">
        <v>32</v>
      </c>
      <c r="B65">
        <v>6</v>
      </c>
      <c r="C65" t="s">
        <v>19</v>
      </c>
      <c r="D65">
        <v>14</v>
      </c>
      <c r="E65">
        <v>20</v>
      </c>
      <c r="F65">
        <v>196</v>
      </c>
      <c r="G65">
        <v>25</v>
      </c>
      <c r="H65" t="s">
        <v>102</v>
      </c>
      <c r="I65">
        <v>14</v>
      </c>
      <c r="J65">
        <v>1</v>
      </c>
      <c r="K65">
        <v>0</v>
      </c>
      <c r="L65">
        <v>0</v>
      </c>
      <c r="N65" t="s">
        <v>21</v>
      </c>
      <c r="O65" t="s">
        <v>25</v>
      </c>
      <c r="Q65">
        <v>3</v>
      </c>
      <c r="R65" t="b">
        <v>1</v>
      </c>
      <c r="S65" t="s">
        <v>119</v>
      </c>
      <c r="T65">
        <v>0</v>
      </c>
    </row>
    <row r="66" spans="1:20" x14ac:dyDescent="0.25">
      <c r="A66" t="s">
        <v>42</v>
      </c>
      <c r="B66">
        <v>6</v>
      </c>
      <c r="C66" t="s">
        <v>19</v>
      </c>
      <c r="D66">
        <v>14</v>
      </c>
      <c r="E66">
        <f>G65+8</f>
        <v>33</v>
      </c>
      <c r="F66">
        <f>$F$108</f>
        <v>180</v>
      </c>
      <c r="G66">
        <f>E66+5</f>
        <v>38</v>
      </c>
      <c r="H66" t="s">
        <v>102</v>
      </c>
      <c r="I66">
        <v>12</v>
      </c>
      <c r="J66">
        <v>0</v>
      </c>
      <c r="K66">
        <v>0</v>
      </c>
      <c r="L66">
        <v>0</v>
      </c>
      <c r="N66" t="s">
        <v>21</v>
      </c>
      <c r="O66" t="s">
        <v>25</v>
      </c>
      <c r="P66" s="1"/>
      <c r="Q66">
        <v>1</v>
      </c>
      <c r="R66" t="b">
        <v>1</v>
      </c>
      <c r="S66" t="s">
        <v>119</v>
      </c>
      <c r="T66">
        <v>0</v>
      </c>
    </row>
    <row r="67" spans="1:20" x14ac:dyDescent="0.25">
      <c r="A67" t="s">
        <v>616</v>
      </c>
      <c r="B67">
        <v>6</v>
      </c>
      <c r="C67" t="s">
        <v>19</v>
      </c>
      <c r="D67">
        <v>14</v>
      </c>
      <c r="E67">
        <v>85</v>
      </c>
      <c r="F67">
        <v>205</v>
      </c>
      <c r="G67">
        <f>E67+5</f>
        <v>90</v>
      </c>
      <c r="H67" t="s">
        <v>102</v>
      </c>
      <c r="I67">
        <v>12</v>
      </c>
      <c r="J67">
        <v>1</v>
      </c>
      <c r="K67">
        <v>0</v>
      </c>
      <c r="L67">
        <v>0</v>
      </c>
      <c r="N67" t="s">
        <v>21</v>
      </c>
      <c r="O67" t="s">
        <v>25</v>
      </c>
      <c r="Q67">
        <v>3</v>
      </c>
      <c r="R67" t="b">
        <v>1</v>
      </c>
      <c r="S67" t="s">
        <v>119</v>
      </c>
      <c r="T67">
        <v>0</v>
      </c>
    </row>
    <row r="68" spans="1:20" x14ac:dyDescent="0.25">
      <c r="A68" t="s">
        <v>33</v>
      </c>
      <c r="B68">
        <v>6</v>
      </c>
      <c r="C68" t="s">
        <v>24</v>
      </c>
      <c r="D68">
        <v>20</v>
      </c>
      <c r="E68">
        <f>G67+4</f>
        <v>94</v>
      </c>
      <c r="F68">
        <v>190</v>
      </c>
      <c r="G68">
        <f>INT(E68+(F68-D68)/2078*1889)</f>
        <v>248</v>
      </c>
      <c r="I68">
        <v>0</v>
      </c>
      <c r="J68">
        <v>0</v>
      </c>
      <c r="K68">
        <v>0</v>
      </c>
      <c r="L68">
        <v>0</v>
      </c>
      <c r="N68" t="s">
        <v>21</v>
      </c>
      <c r="O68" t="s">
        <v>25</v>
      </c>
      <c r="Q68">
        <v>2</v>
      </c>
      <c r="R68" t="b">
        <v>0</v>
      </c>
      <c r="S68" t="s">
        <v>119</v>
      </c>
      <c r="T68">
        <v>0</v>
      </c>
    </row>
    <row r="69" spans="1:20" x14ac:dyDescent="0.25">
      <c r="A69" t="s">
        <v>845</v>
      </c>
      <c r="B69">
        <v>6</v>
      </c>
      <c r="C69" t="s">
        <v>19</v>
      </c>
      <c r="D69">
        <v>14</v>
      </c>
      <c r="E69">
        <f>G68+4</f>
        <v>252</v>
      </c>
      <c r="F69">
        <f>$F$108</f>
        <v>180</v>
      </c>
      <c r="G69">
        <f>E69+8</f>
        <v>260</v>
      </c>
      <c r="H69" t="s">
        <v>102</v>
      </c>
      <c r="I69">
        <v>14</v>
      </c>
      <c r="J69">
        <v>0</v>
      </c>
      <c r="K69">
        <v>0</v>
      </c>
      <c r="L69">
        <v>0</v>
      </c>
      <c r="M69" t="s">
        <v>910</v>
      </c>
      <c r="N69" t="s">
        <v>21</v>
      </c>
      <c r="O69" t="s">
        <v>27</v>
      </c>
      <c r="Q69">
        <v>3</v>
      </c>
      <c r="R69" t="b">
        <v>1</v>
      </c>
      <c r="S69" t="s">
        <v>119</v>
      </c>
      <c r="T69">
        <v>0</v>
      </c>
    </row>
    <row r="70" spans="1:20" x14ac:dyDescent="0.25">
      <c r="A70" t="s">
        <v>956</v>
      </c>
      <c r="B70">
        <v>6</v>
      </c>
      <c r="C70" t="s">
        <v>19</v>
      </c>
      <c r="D70">
        <f>D69</f>
        <v>14</v>
      </c>
      <c r="E70">
        <v>278</v>
      </c>
      <c r="F70">
        <f>F69+1</f>
        <v>181</v>
      </c>
      <c r="G70">
        <f>E70+5</f>
        <v>283</v>
      </c>
      <c r="H70" t="s">
        <v>102</v>
      </c>
      <c r="I70">
        <v>8</v>
      </c>
      <c r="J70">
        <v>0</v>
      </c>
      <c r="K70">
        <v>0</v>
      </c>
      <c r="L70">
        <v>0</v>
      </c>
      <c r="M70" t="s">
        <v>910</v>
      </c>
      <c r="N70" t="s">
        <v>21</v>
      </c>
      <c r="O70" t="s">
        <v>25</v>
      </c>
      <c r="Q70">
        <v>3</v>
      </c>
      <c r="R70" t="b">
        <v>1</v>
      </c>
      <c r="T70">
        <v>0</v>
      </c>
    </row>
    <row r="71" spans="1:20" x14ac:dyDescent="0.25">
      <c r="A71" t="s">
        <v>842</v>
      </c>
      <c r="B71">
        <v>-999</v>
      </c>
      <c r="C71" t="s">
        <v>19</v>
      </c>
      <c r="D71">
        <f>D69</f>
        <v>14</v>
      </c>
      <c r="E71">
        <f>E72+15</f>
        <v>35</v>
      </c>
      <c r="F71">
        <v>208</v>
      </c>
      <c r="G71">
        <f>E71+8</f>
        <v>43</v>
      </c>
      <c r="H71" t="s">
        <v>102</v>
      </c>
      <c r="I71">
        <v>12</v>
      </c>
      <c r="J71">
        <v>0</v>
      </c>
      <c r="K71">
        <v>0</v>
      </c>
      <c r="L71">
        <v>0</v>
      </c>
      <c r="N71" t="s">
        <v>21</v>
      </c>
      <c r="O71" t="s">
        <v>22</v>
      </c>
      <c r="Q71">
        <v>2</v>
      </c>
      <c r="R71" t="b">
        <v>1</v>
      </c>
      <c r="S71" t="s">
        <v>119</v>
      </c>
      <c r="T71">
        <v>0</v>
      </c>
    </row>
    <row r="72" spans="1:20" ht="15" customHeight="1" x14ac:dyDescent="0.25">
      <c r="A72" t="s">
        <v>31</v>
      </c>
      <c r="B72">
        <v>7</v>
      </c>
      <c r="C72" t="s">
        <v>19</v>
      </c>
      <c r="D72">
        <v>14</v>
      </c>
      <c r="E72">
        <v>20</v>
      </c>
      <c r="F72">
        <v>205</v>
      </c>
      <c r="G72">
        <f>E72+5</f>
        <v>25</v>
      </c>
      <c r="H72" t="s">
        <v>102</v>
      </c>
      <c r="I72">
        <v>12</v>
      </c>
      <c r="J72">
        <v>1</v>
      </c>
      <c r="K72">
        <v>0</v>
      </c>
      <c r="L72">
        <v>0</v>
      </c>
      <c r="N72" t="s">
        <v>21</v>
      </c>
      <c r="O72" t="s">
        <v>25</v>
      </c>
      <c r="Q72">
        <v>3</v>
      </c>
      <c r="R72" t="b">
        <v>1</v>
      </c>
      <c r="S72" t="s">
        <v>119</v>
      </c>
      <c r="T72">
        <v>0</v>
      </c>
    </row>
    <row r="73" spans="1:20" ht="15" customHeight="1" x14ac:dyDescent="0.25">
      <c r="A73" t="s">
        <v>30</v>
      </c>
      <c r="B73">
        <v>7</v>
      </c>
      <c r="C73" t="s">
        <v>24</v>
      </c>
      <c r="D73">
        <v>14</v>
      </c>
      <c r="E73">
        <v>0</v>
      </c>
      <c r="F73">
        <v>196</v>
      </c>
      <c r="G73">
        <f>INT(E73+(F73-D73)/80*100)</f>
        <v>227</v>
      </c>
      <c r="H73" t="s">
        <v>102</v>
      </c>
      <c r="I73">
        <v>12</v>
      </c>
      <c r="J73">
        <v>0</v>
      </c>
      <c r="K73">
        <v>0</v>
      </c>
      <c r="L73">
        <v>0</v>
      </c>
      <c r="N73" t="s">
        <v>21</v>
      </c>
      <c r="O73" t="s">
        <v>22</v>
      </c>
      <c r="Q73">
        <v>2</v>
      </c>
      <c r="R73" t="b">
        <v>1</v>
      </c>
      <c r="S73" t="s">
        <v>119</v>
      </c>
      <c r="T73">
        <v>0</v>
      </c>
    </row>
    <row r="74" spans="1:20" x14ac:dyDescent="0.25">
      <c r="A74" t="s">
        <v>839</v>
      </c>
      <c r="B74">
        <v>-999</v>
      </c>
      <c r="C74" t="s">
        <v>26</v>
      </c>
      <c r="D74">
        <v>10</v>
      </c>
      <c r="E74">
        <v>10</v>
      </c>
      <c r="F74">
        <f>D74+91</f>
        <v>101</v>
      </c>
      <c r="G74">
        <f>E74+70</f>
        <v>80</v>
      </c>
      <c r="I74">
        <v>0</v>
      </c>
      <c r="J74">
        <v>0</v>
      </c>
      <c r="K74">
        <v>0</v>
      </c>
      <c r="L74">
        <v>0</v>
      </c>
      <c r="N74" t="s">
        <v>21</v>
      </c>
      <c r="O74" t="s">
        <v>25</v>
      </c>
      <c r="Q74">
        <v>1</v>
      </c>
      <c r="R74" t="b">
        <v>0</v>
      </c>
      <c r="S74" t="s">
        <v>119</v>
      </c>
      <c r="T74">
        <v>0</v>
      </c>
    </row>
    <row r="75" spans="1:20" x14ac:dyDescent="0.25">
      <c r="A75" t="s">
        <v>840</v>
      </c>
      <c r="B75">
        <v>7</v>
      </c>
      <c r="C75" t="s">
        <v>19</v>
      </c>
      <c r="D75">
        <v>14</v>
      </c>
      <c r="E75">
        <f>G73</f>
        <v>227</v>
      </c>
      <c r="F75">
        <v>196</v>
      </c>
      <c r="G75">
        <f>E75+5</f>
        <v>232</v>
      </c>
      <c r="H75" t="s">
        <v>102</v>
      </c>
      <c r="I75">
        <v>14</v>
      </c>
      <c r="J75">
        <v>1</v>
      </c>
      <c r="K75">
        <v>0</v>
      </c>
      <c r="L75">
        <v>0</v>
      </c>
      <c r="N75" t="s">
        <v>21</v>
      </c>
      <c r="O75" t="s">
        <v>25</v>
      </c>
      <c r="Q75">
        <v>2</v>
      </c>
      <c r="R75" t="b">
        <v>1</v>
      </c>
      <c r="S75" t="s">
        <v>119</v>
      </c>
      <c r="T75">
        <v>0</v>
      </c>
    </row>
    <row r="76" spans="1:20" x14ac:dyDescent="0.25">
      <c r="A76" t="s">
        <v>841</v>
      </c>
      <c r="B76">
        <v>7</v>
      </c>
      <c r="C76" t="s">
        <v>19</v>
      </c>
      <c r="D76">
        <v>14</v>
      </c>
      <c r="E76">
        <f>G75+8</f>
        <v>240</v>
      </c>
      <c r="F76">
        <v>196</v>
      </c>
      <c r="G76">
        <f>E76+5</f>
        <v>245</v>
      </c>
      <c r="H76" t="s">
        <v>102</v>
      </c>
      <c r="I76">
        <v>12</v>
      </c>
      <c r="J76">
        <v>0</v>
      </c>
      <c r="K76">
        <v>0</v>
      </c>
      <c r="L76">
        <v>0</v>
      </c>
      <c r="N76" t="s">
        <v>21</v>
      </c>
      <c r="O76" t="s">
        <v>25</v>
      </c>
      <c r="P76" s="1"/>
      <c r="Q76">
        <v>1</v>
      </c>
      <c r="R76" t="b">
        <v>1</v>
      </c>
      <c r="S76" t="s">
        <v>119</v>
      </c>
      <c r="T76">
        <v>0</v>
      </c>
    </row>
    <row r="77" spans="1:20" x14ac:dyDescent="0.25">
      <c r="A77" t="s">
        <v>88</v>
      </c>
      <c r="B77">
        <v>8</v>
      </c>
      <c r="C77" t="s">
        <v>19</v>
      </c>
      <c r="D77">
        <v>14</v>
      </c>
      <c r="E77">
        <v>20</v>
      </c>
      <c r="F77">
        <v>180</v>
      </c>
      <c r="G77">
        <f>E77+5</f>
        <v>25</v>
      </c>
      <c r="H77" t="s">
        <v>102</v>
      </c>
      <c r="I77">
        <v>12</v>
      </c>
      <c r="J77">
        <v>1</v>
      </c>
      <c r="K77">
        <v>0</v>
      </c>
      <c r="L77">
        <v>0</v>
      </c>
      <c r="N77" t="s">
        <v>21</v>
      </c>
      <c r="O77" t="s">
        <v>25</v>
      </c>
      <c r="Q77">
        <v>3</v>
      </c>
      <c r="R77" t="b">
        <v>0</v>
      </c>
      <c r="S77" t="s">
        <v>119</v>
      </c>
      <c r="T77">
        <v>0</v>
      </c>
    </row>
    <row r="78" spans="1:20" x14ac:dyDescent="0.25">
      <c r="A78" t="s">
        <v>976</v>
      </c>
      <c r="B78">
        <v>8</v>
      </c>
      <c r="C78" t="s">
        <v>19</v>
      </c>
      <c r="D78">
        <f>D79-11</f>
        <v>29</v>
      </c>
      <c r="E78">
        <f>G77+8</f>
        <v>33</v>
      </c>
      <c r="F78">
        <v>196</v>
      </c>
      <c r="G78">
        <f>E78+5</f>
        <v>38</v>
      </c>
      <c r="H78" t="s">
        <v>102</v>
      </c>
      <c r="I78">
        <v>10</v>
      </c>
      <c r="J78">
        <v>1</v>
      </c>
      <c r="K78">
        <v>0</v>
      </c>
      <c r="L78">
        <v>0</v>
      </c>
      <c r="N78" t="s">
        <v>21</v>
      </c>
      <c r="O78" t="s">
        <v>25</v>
      </c>
      <c r="P78" s="1"/>
      <c r="Q78">
        <v>1</v>
      </c>
      <c r="R78" t="b">
        <v>0</v>
      </c>
      <c r="S78" t="s">
        <v>119</v>
      </c>
      <c r="T78">
        <v>0</v>
      </c>
    </row>
    <row r="79" spans="1:20" x14ac:dyDescent="0.25">
      <c r="A79" t="s">
        <v>846</v>
      </c>
      <c r="B79">
        <v>8</v>
      </c>
      <c r="C79" t="s">
        <v>24</v>
      </c>
      <c r="D79">
        <f>F80</f>
        <v>40</v>
      </c>
      <c r="E79">
        <f>G78+2</f>
        <v>40</v>
      </c>
      <c r="F79">
        <v>104</v>
      </c>
      <c r="G79">
        <f>INT(E79+(F79-D79)/296*192)</f>
        <v>81</v>
      </c>
      <c r="I79">
        <v>1</v>
      </c>
      <c r="J79">
        <v>0</v>
      </c>
      <c r="K79">
        <v>0</v>
      </c>
      <c r="L79">
        <v>0</v>
      </c>
      <c r="M79" t="s">
        <v>961</v>
      </c>
      <c r="N79" t="s">
        <v>21</v>
      </c>
      <c r="O79" t="s">
        <v>25</v>
      </c>
      <c r="P79" t="s">
        <v>975</v>
      </c>
      <c r="Q79">
        <v>2</v>
      </c>
      <c r="R79" t="b">
        <v>0</v>
      </c>
      <c r="S79" t="s">
        <v>119</v>
      </c>
      <c r="T79">
        <v>0</v>
      </c>
    </row>
    <row r="80" spans="1:20" x14ac:dyDescent="0.25">
      <c r="A80" s="25" t="s">
        <v>981</v>
      </c>
      <c r="B80">
        <v>8</v>
      </c>
      <c r="C80" t="s">
        <v>19</v>
      </c>
      <c r="D80">
        <v>14</v>
      </c>
      <c r="E80">
        <f>E79-2</f>
        <v>38</v>
      </c>
      <c r="F80">
        <v>40</v>
      </c>
      <c r="G80">
        <f t="shared" ref="G80:G85" si="7">E80+5</f>
        <v>43</v>
      </c>
      <c r="H80" t="s">
        <v>102</v>
      </c>
      <c r="I80">
        <v>10</v>
      </c>
      <c r="J80">
        <v>0</v>
      </c>
      <c r="K80">
        <v>0</v>
      </c>
      <c r="L80">
        <v>0</v>
      </c>
      <c r="N80" t="s">
        <v>21</v>
      </c>
      <c r="O80" t="s">
        <v>22</v>
      </c>
      <c r="P80" s="26"/>
      <c r="Q80">
        <v>3</v>
      </c>
      <c r="R80" t="b">
        <v>0</v>
      </c>
      <c r="S80" t="s">
        <v>119</v>
      </c>
      <c r="T80">
        <v>0</v>
      </c>
    </row>
    <row r="81" spans="1:20" x14ac:dyDescent="0.25">
      <c r="A81" t="s">
        <v>982</v>
      </c>
      <c r="B81">
        <v>8</v>
      </c>
      <c r="C81" t="s">
        <v>19</v>
      </c>
      <c r="D81">
        <v>14</v>
      </c>
      <c r="E81">
        <f>G80+3</f>
        <v>46</v>
      </c>
      <c r="F81">
        <v>40</v>
      </c>
      <c r="G81">
        <f t="shared" si="7"/>
        <v>51</v>
      </c>
      <c r="H81" t="s">
        <v>102</v>
      </c>
      <c r="I81">
        <v>10</v>
      </c>
      <c r="J81">
        <v>0</v>
      </c>
      <c r="K81">
        <v>0</v>
      </c>
      <c r="L81">
        <v>0</v>
      </c>
      <c r="N81" t="s">
        <v>21</v>
      </c>
      <c r="O81" t="s">
        <v>22</v>
      </c>
      <c r="P81" s="26"/>
      <c r="Q81">
        <v>3</v>
      </c>
      <c r="R81" t="b">
        <v>0</v>
      </c>
      <c r="S81" t="s">
        <v>119</v>
      </c>
      <c r="T81">
        <v>0</v>
      </c>
    </row>
    <row r="82" spans="1:20" x14ac:dyDescent="0.25">
      <c r="A82" t="s">
        <v>983</v>
      </c>
      <c r="B82">
        <v>8</v>
      </c>
      <c r="C82" t="s">
        <v>19</v>
      </c>
      <c r="D82">
        <v>14</v>
      </c>
      <c r="E82">
        <f>G81+3</f>
        <v>54</v>
      </c>
      <c r="F82">
        <v>40</v>
      </c>
      <c r="G82">
        <f t="shared" si="7"/>
        <v>59</v>
      </c>
      <c r="H82" t="s">
        <v>102</v>
      </c>
      <c r="I82">
        <v>10</v>
      </c>
      <c r="J82">
        <v>0</v>
      </c>
      <c r="K82">
        <v>0</v>
      </c>
      <c r="L82">
        <v>0</v>
      </c>
      <c r="N82" t="s">
        <v>21</v>
      </c>
      <c r="O82" t="s">
        <v>22</v>
      </c>
      <c r="P82" s="26"/>
      <c r="Q82">
        <v>3</v>
      </c>
      <c r="R82" t="b">
        <v>0</v>
      </c>
      <c r="S82" t="s">
        <v>119</v>
      </c>
      <c r="T82">
        <v>0</v>
      </c>
    </row>
    <row r="83" spans="1:20" x14ac:dyDescent="0.25">
      <c r="A83" t="s">
        <v>984</v>
      </c>
      <c r="B83">
        <v>8</v>
      </c>
      <c r="C83" t="s">
        <v>19</v>
      </c>
      <c r="D83">
        <v>14</v>
      </c>
      <c r="E83">
        <f>G82+3</f>
        <v>62</v>
      </c>
      <c r="F83">
        <v>40</v>
      </c>
      <c r="G83">
        <f t="shared" si="7"/>
        <v>67</v>
      </c>
      <c r="H83" t="s">
        <v>102</v>
      </c>
      <c r="I83">
        <v>10</v>
      </c>
      <c r="J83">
        <v>0</v>
      </c>
      <c r="K83">
        <v>0</v>
      </c>
      <c r="L83">
        <v>0</v>
      </c>
      <c r="N83" t="s">
        <v>21</v>
      </c>
      <c r="O83" t="s">
        <v>22</v>
      </c>
      <c r="P83" s="26"/>
      <c r="Q83">
        <v>3</v>
      </c>
      <c r="R83" t="b">
        <v>0</v>
      </c>
      <c r="S83" t="s">
        <v>119</v>
      </c>
      <c r="T83">
        <v>0</v>
      </c>
    </row>
    <row r="84" spans="1:20" x14ac:dyDescent="0.25">
      <c r="A84" t="s">
        <v>985</v>
      </c>
      <c r="B84">
        <v>8</v>
      </c>
      <c r="C84" t="s">
        <v>19</v>
      </c>
      <c r="D84">
        <v>14</v>
      </c>
      <c r="E84">
        <f>G83+3</f>
        <v>70</v>
      </c>
      <c r="F84">
        <v>40</v>
      </c>
      <c r="G84">
        <f t="shared" si="7"/>
        <v>75</v>
      </c>
      <c r="H84" t="s">
        <v>102</v>
      </c>
      <c r="I84">
        <v>10</v>
      </c>
      <c r="J84">
        <v>0</v>
      </c>
      <c r="K84">
        <v>0</v>
      </c>
      <c r="L84">
        <v>0</v>
      </c>
      <c r="N84" t="s">
        <v>21</v>
      </c>
      <c r="O84" t="s">
        <v>22</v>
      </c>
      <c r="P84" s="26"/>
      <c r="Q84">
        <v>3</v>
      </c>
      <c r="R84" t="b">
        <v>0</v>
      </c>
      <c r="S84" t="s">
        <v>119</v>
      </c>
      <c r="T84">
        <v>0</v>
      </c>
    </row>
    <row r="85" spans="1:20" x14ac:dyDescent="0.25">
      <c r="A85" t="s">
        <v>986</v>
      </c>
      <c r="B85">
        <v>8</v>
      </c>
      <c r="C85" t="s">
        <v>19</v>
      </c>
      <c r="D85">
        <v>14</v>
      </c>
      <c r="E85">
        <f>G84+3</f>
        <v>78</v>
      </c>
      <c r="F85">
        <v>40</v>
      </c>
      <c r="G85">
        <f t="shared" si="7"/>
        <v>83</v>
      </c>
      <c r="H85" t="s">
        <v>102</v>
      </c>
      <c r="I85">
        <v>10</v>
      </c>
      <c r="J85">
        <v>0</v>
      </c>
      <c r="K85">
        <v>0</v>
      </c>
      <c r="L85">
        <v>0</v>
      </c>
      <c r="N85" t="s">
        <v>21</v>
      </c>
      <c r="O85" t="s">
        <v>22</v>
      </c>
      <c r="P85" s="26"/>
      <c r="Q85">
        <v>3</v>
      </c>
      <c r="R85" t="b">
        <v>0</v>
      </c>
      <c r="S85" t="s">
        <v>119</v>
      </c>
      <c r="T85">
        <v>0</v>
      </c>
    </row>
    <row r="86" spans="1:20" x14ac:dyDescent="0.25">
      <c r="A86" t="s">
        <v>952</v>
      </c>
      <c r="B86">
        <v>8</v>
      </c>
      <c r="C86" t="s">
        <v>19</v>
      </c>
      <c r="D86">
        <f>F79+5</f>
        <v>109</v>
      </c>
      <c r="E86">
        <f>E79+5</f>
        <v>45</v>
      </c>
      <c r="F86">
        <v>196</v>
      </c>
      <c r="G86">
        <f>E86+3</f>
        <v>48</v>
      </c>
      <c r="H86" t="s">
        <v>102</v>
      </c>
      <c r="I86">
        <v>8</v>
      </c>
      <c r="J86">
        <v>0</v>
      </c>
      <c r="K86">
        <v>0</v>
      </c>
      <c r="L86">
        <v>0</v>
      </c>
      <c r="M86" t="s">
        <v>910</v>
      </c>
      <c r="O86" t="s">
        <v>25</v>
      </c>
      <c r="P86" t="s">
        <v>953</v>
      </c>
      <c r="Q86">
        <v>3</v>
      </c>
      <c r="R86" t="b">
        <v>1</v>
      </c>
      <c r="S86" t="s">
        <v>119</v>
      </c>
      <c r="T86">
        <v>0</v>
      </c>
    </row>
    <row r="87" spans="1:20" x14ac:dyDescent="0.25">
      <c r="A87" t="s">
        <v>978</v>
      </c>
      <c r="B87">
        <v>8</v>
      </c>
      <c r="C87" t="s">
        <v>19</v>
      </c>
      <c r="D87">
        <f>D79+16</f>
        <v>56</v>
      </c>
      <c r="E87">
        <f>G79+1</f>
        <v>82</v>
      </c>
      <c r="F87">
        <v>196</v>
      </c>
      <c r="G87">
        <f>E87+8</f>
        <v>90</v>
      </c>
      <c r="H87" t="s">
        <v>102</v>
      </c>
      <c r="I87">
        <v>12</v>
      </c>
      <c r="J87">
        <v>0</v>
      </c>
      <c r="K87">
        <v>0</v>
      </c>
      <c r="L87">
        <v>0</v>
      </c>
      <c r="M87" t="s">
        <v>910</v>
      </c>
      <c r="N87" t="s">
        <v>21</v>
      </c>
      <c r="O87" t="s">
        <v>25</v>
      </c>
      <c r="Q87">
        <v>3</v>
      </c>
      <c r="R87" t="b">
        <v>1</v>
      </c>
      <c r="S87" t="s">
        <v>119</v>
      </c>
      <c r="T87">
        <v>0</v>
      </c>
    </row>
    <row r="88" spans="1:20" x14ac:dyDescent="0.25">
      <c r="A88" t="s">
        <v>29</v>
      </c>
      <c r="B88">
        <v>8</v>
      </c>
      <c r="C88" t="s">
        <v>25</v>
      </c>
      <c r="D88">
        <v>30</v>
      </c>
      <c r="E88">
        <f>G87+10</f>
        <v>100</v>
      </c>
      <c r="F88">
        <v>170</v>
      </c>
      <c r="G88">
        <f>E88</f>
        <v>100</v>
      </c>
      <c r="I88">
        <v>0</v>
      </c>
      <c r="J88">
        <v>0</v>
      </c>
      <c r="K88">
        <v>0</v>
      </c>
      <c r="L88">
        <v>0</v>
      </c>
      <c r="N88" t="s">
        <v>21</v>
      </c>
      <c r="O88" t="s">
        <v>25</v>
      </c>
      <c r="Q88">
        <v>2</v>
      </c>
      <c r="R88" t="b">
        <v>0</v>
      </c>
      <c r="S88" t="s">
        <v>119</v>
      </c>
      <c r="T88">
        <v>0</v>
      </c>
    </row>
    <row r="89" spans="1:20" x14ac:dyDescent="0.25">
      <c r="A89" t="s">
        <v>34</v>
      </c>
      <c r="B89">
        <v>8</v>
      </c>
      <c r="C89" t="s">
        <v>24</v>
      </c>
      <c r="D89">
        <v>20</v>
      </c>
      <c r="E89">
        <v>140</v>
      </c>
      <c r="F89">
        <v>180</v>
      </c>
      <c r="G89">
        <f>INT(E89+(F89-D89)/11*10)</f>
        <v>285</v>
      </c>
      <c r="I89">
        <v>0</v>
      </c>
      <c r="J89">
        <v>0</v>
      </c>
      <c r="K89">
        <v>0</v>
      </c>
      <c r="L89">
        <v>0</v>
      </c>
      <c r="N89" t="s">
        <v>21</v>
      </c>
      <c r="O89" t="s">
        <v>25</v>
      </c>
      <c r="Q89">
        <v>2</v>
      </c>
      <c r="R89" t="b">
        <v>0</v>
      </c>
      <c r="S89" t="s">
        <v>119</v>
      </c>
      <c r="T89">
        <v>0</v>
      </c>
    </row>
    <row r="90" spans="1:20" x14ac:dyDescent="0.25">
      <c r="A90" t="s">
        <v>272</v>
      </c>
      <c r="B90">
        <v>8</v>
      </c>
      <c r="C90" t="s">
        <v>19</v>
      </c>
      <c r="D90">
        <v>14</v>
      </c>
      <c r="E90">
        <f>G87+20</f>
        <v>110</v>
      </c>
      <c r="F90">
        <v>196</v>
      </c>
      <c r="G90">
        <f>E90+8</f>
        <v>118</v>
      </c>
      <c r="H90" t="s">
        <v>102</v>
      </c>
      <c r="I90">
        <v>14</v>
      </c>
      <c r="J90">
        <v>0</v>
      </c>
      <c r="K90">
        <v>0</v>
      </c>
      <c r="L90">
        <v>0</v>
      </c>
      <c r="M90" t="s">
        <v>910</v>
      </c>
      <c r="N90" t="s">
        <v>21</v>
      </c>
      <c r="O90" t="s">
        <v>27</v>
      </c>
      <c r="Q90">
        <v>3</v>
      </c>
      <c r="R90" t="b">
        <v>1</v>
      </c>
      <c r="S90" t="s">
        <v>119</v>
      </c>
      <c r="T90">
        <v>0</v>
      </c>
    </row>
    <row r="91" spans="1:20" x14ac:dyDescent="0.25">
      <c r="A91" t="s">
        <v>89</v>
      </c>
      <c r="B91">
        <v>9</v>
      </c>
      <c r="C91" t="s">
        <v>19</v>
      </c>
      <c r="D91">
        <v>14</v>
      </c>
      <c r="E91">
        <v>20</v>
      </c>
      <c r="F91">
        <v>180</v>
      </c>
      <c r="G91">
        <f>E91+5</f>
        <v>25</v>
      </c>
      <c r="H91" t="s">
        <v>102</v>
      </c>
      <c r="I91">
        <v>12</v>
      </c>
      <c r="J91">
        <v>1</v>
      </c>
      <c r="K91">
        <v>0</v>
      </c>
      <c r="L91">
        <v>0</v>
      </c>
      <c r="N91" t="s">
        <v>21</v>
      </c>
      <c r="O91" t="s">
        <v>25</v>
      </c>
      <c r="Q91">
        <v>3</v>
      </c>
      <c r="R91" t="b">
        <v>0</v>
      </c>
      <c r="S91" t="s">
        <v>119</v>
      </c>
      <c r="T91">
        <v>0</v>
      </c>
    </row>
    <row r="92" spans="1:20" x14ac:dyDescent="0.25">
      <c r="A92" t="s">
        <v>976</v>
      </c>
      <c r="B92">
        <v>9</v>
      </c>
      <c r="C92" t="s">
        <v>19</v>
      </c>
      <c r="D92">
        <f>D93-11</f>
        <v>29</v>
      </c>
      <c r="E92">
        <f>G91+8</f>
        <v>33</v>
      </c>
      <c r="F92">
        <v>196</v>
      </c>
      <c r="G92">
        <f>E92+5</f>
        <v>38</v>
      </c>
      <c r="H92" t="s">
        <v>102</v>
      </c>
      <c r="I92">
        <v>10</v>
      </c>
      <c r="J92">
        <v>1</v>
      </c>
      <c r="K92">
        <v>0</v>
      </c>
      <c r="L92">
        <v>0</v>
      </c>
      <c r="N92" t="s">
        <v>21</v>
      </c>
      <c r="O92" t="s">
        <v>25</v>
      </c>
      <c r="P92" s="1"/>
      <c r="Q92">
        <v>1</v>
      </c>
      <c r="R92" t="b">
        <v>0</v>
      </c>
      <c r="S92" t="s">
        <v>119</v>
      </c>
      <c r="T92">
        <v>0</v>
      </c>
    </row>
    <row r="93" spans="1:20" x14ac:dyDescent="0.25">
      <c r="A93" t="s">
        <v>846</v>
      </c>
      <c r="B93">
        <v>9</v>
      </c>
      <c r="C93" t="s">
        <v>24</v>
      </c>
      <c r="D93">
        <f>F94</f>
        <v>40</v>
      </c>
      <c r="E93">
        <f>G92+2</f>
        <v>40</v>
      </c>
      <c r="F93">
        <v>104</v>
      </c>
      <c r="G93">
        <f>INT(E93+(F93-D93)/296*192)</f>
        <v>81</v>
      </c>
      <c r="I93">
        <v>1</v>
      </c>
      <c r="J93">
        <v>0</v>
      </c>
      <c r="K93">
        <v>0</v>
      </c>
      <c r="L93">
        <v>0</v>
      </c>
      <c r="M93" t="s">
        <v>961</v>
      </c>
      <c r="N93" t="s">
        <v>21</v>
      </c>
      <c r="O93" t="s">
        <v>25</v>
      </c>
      <c r="P93" t="s">
        <v>987</v>
      </c>
      <c r="Q93">
        <v>2</v>
      </c>
      <c r="R93" t="b">
        <v>0</v>
      </c>
      <c r="S93" t="s">
        <v>119</v>
      </c>
      <c r="T93">
        <v>0</v>
      </c>
    </row>
    <row r="94" spans="1:20" x14ac:dyDescent="0.25">
      <c r="A94" s="25" t="s">
        <v>981</v>
      </c>
      <c r="B94">
        <v>9</v>
      </c>
      <c r="C94" t="s">
        <v>19</v>
      </c>
      <c r="D94">
        <v>14</v>
      </c>
      <c r="E94">
        <f>E93-2</f>
        <v>38</v>
      </c>
      <c r="F94">
        <v>40</v>
      </c>
      <c r="G94">
        <f t="shared" ref="G94:G99" si="8">E94+5</f>
        <v>43</v>
      </c>
      <c r="H94" t="s">
        <v>102</v>
      </c>
      <c r="I94">
        <v>10</v>
      </c>
      <c r="J94">
        <v>0</v>
      </c>
      <c r="K94">
        <v>0</v>
      </c>
      <c r="L94">
        <v>0</v>
      </c>
      <c r="N94" t="s">
        <v>21</v>
      </c>
      <c r="O94" t="s">
        <v>22</v>
      </c>
      <c r="P94" s="26"/>
      <c r="Q94">
        <v>3</v>
      </c>
      <c r="R94" t="b">
        <v>0</v>
      </c>
      <c r="S94" t="s">
        <v>119</v>
      </c>
      <c r="T94">
        <v>0</v>
      </c>
    </row>
    <row r="95" spans="1:20" x14ac:dyDescent="0.25">
      <c r="A95" t="s">
        <v>982</v>
      </c>
      <c r="B95">
        <v>9</v>
      </c>
      <c r="C95" t="s">
        <v>19</v>
      </c>
      <c r="D95">
        <v>14</v>
      </c>
      <c r="E95">
        <f>G94+3</f>
        <v>46</v>
      </c>
      <c r="F95">
        <v>40</v>
      </c>
      <c r="G95">
        <f t="shared" si="8"/>
        <v>51</v>
      </c>
      <c r="H95" t="s">
        <v>102</v>
      </c>
      <c r="I95">
        <v>10</v>
      </c>
      <c r="J95">
        <v>0</v>
      </c>
      <c r="K95">
        <v>0</v>
      </c>
      <c r="L95">
        <v>0</v>
      </c>
      <c r="N95" t="s">
        <v>21</v>
      </c>
      <c r="O95" t="s">
        <v>22</v>
      </c>
      <c r="P95" s="26"/>
      <c r="Q95">
        <v>3</v>
      </c>
      <c r="R95" t="b">
        <v>0</v>
      </c>
      <c r="S95" t="s">
        <v>119</v>
      </c>
      <c r="T95">
        <v>0</v>
      </c>
    </row>
    <row r="96" spans="1:20" x14ac:dyDescent="0.25">
      <c r="A96" t="s">
        <v>983</v>
      </c>
      <c r="B96">
        <v>9</v>
      </c>
      <c r="C96" t="s">
        <v>19</v>
      </c>
      <c r="D96">
        <v>14</v>
      </c>
      <c r="E96">
        <f>G95+3</f>
        <v>54</v>
      </c>
      <c r="F96">
        <v>40</v>
      </c>
      <c r="G96">
        <f t="shared" si="8"/>
        <v>59</v>
      </c>
      <c r="H96" t="s">
        <v>102</v>
      </c>
      <c r="I96">
        <v>10</v>
      </c>
      <c r="J96">
        <v>0</v>
      </c>
      <c r="K96">
        <v>0</v>
      </c>
      <c r="L96">
        <v>0</v>
      </c>
      <c r="N96" t="s">
        <v>21</v>
      </c>
      <c r="O96" t="s">
        <v>22</v>
      </c>
      <c r="P96" s="26"/>
      <c r="Q96">
        <v>3</v>
      </c>
      <c r="R96" t="b">
        <v>0</v>
      </c>
      <c r="S96" t="s">
        <v>119</v>
      </c>
      <c r="T96">
        <v>0</v>
      </c>
    </row>
    <row r="97" spans="1:20" x14ac:dyDescent="0.25">
      <c r="A97" t="s">
        <v>984</v>
      </c>
      <c r="B97">
        <v>9</v>
      </c>
      <c r="C97" t="s">
        <v>19</v>
      </c>
      <c r="D97">
        <v>14</v>
      </c>
      <c r="E97">
        <f>G96+3</f>
        <v>62</v>
      </c>
      <c r="F97">
        <v>40</v>
      </c>
      <c r="G97">
        <f t="shared" si="8"/>
        <v>67</v>
      </c>
      <c r="H97" t="s">
        <v>102</v>
      </c>
      <c r="I97">
        <v>10</v>
      </c>
      <c r="J97">
        <v>0</v>
      </c>
      <c r="K97">
        <v>0</v>
      </c>
      <c r="L97">
        <v>0</v>
      </c>
      <c r="N97" t="s">
        <v>21</v>
      </c>
      <c r="O97" t="s">
        <v>22</v>
      </c>
      <c r="P97" s="26"/>
      <c r="Q97">
        <v>3</v>
      </c>
      <c r="R97" t="b">
        <v>0</v>
      </c>
      <c r="S97" t="s">
        <v>119</v>
      </c>
      <c r="T97">
        <v>0</v>
      </c>
    </row>
    <row r="98" spans="1:20" x14ac:dyDescent="0.25">
      <c r="A98" t="s">
        <v>985</v>
      </c>
      <c r="B98">
        <v>9</v>
      </c>
      <c r="C98" t="s">
        <v>19</v>
      </c>
      <c r="D98">
        <v>14</v>
      </c>
      <c r="E98">
        <f>G97+3</f>
        <v>70</v>
      </c>
      <c r="F98">
        <v>40</v>
      </c>
      <c r="G98">
        <f t="shared" si="8"/>
        <v>75</v>
      </c>
      <c r="H98" t="s">
        <v>102</v>
      </c>
      <c r="I98">
        <v>10</v>
      </c>
      <c r="J98">
        <v>0</v>
      </c>
      <c r="K98">
        <v>0</v>
      </c>
      <c r="L98">
        <v>0</v>
      </c>
      <c r="N98" t="s">
        <v>21</v>
      </c>
      <c r="O98" t="s">
        <v>22</v>
      </c>
      <c r="P98" s="26"/>
      <c r="Q98">
        <v>3</v>
      </c>
      <c r="R98" t="b">
        <v>0</v>
      </c>
      <c r="S98" t="s">
        <v>119</v>
      </c>
      <c r="T98">
        <v>0</v>
      </c>
    </row>
    <row r="99" spans="1:20" x14ac:dyDescent="0.25">
      <c r="A99" t="s">
        <v>986</v>
      </c>
      <c r="B99">
        <v>9</v>
      </c>
      <c r="C99" t="s">
        <v>19</v>
      </c>
      <c r="D99">
        <v>14</v>
      </c>
      <c r="E99">
        <f>G98+3</f>
        <v>78</v>
      </c>
      <c r="F99">
        <v>40</v>
      </c>
      <c r="G99">
        <f t="shared" si="8"/>
        <v>83</v>
      </c>
      <c r="H99" t="s">
        <v>102</v>
      </c>
      <c r="I99">
        <v>10</v>
      </c>
      <c r="J99">
        <v>0</v>
      </c>
      <c r="K99">
        <v>0</v>
      </c>
      <c r="L99">
        <v>0</v>
      </c>
      <c r="N99" t="s">
        <v>21</v>
      </c>
      <c r="O99" t="s">
        <v>22</v>
      </c>
      <c r="P99" s="26"/>
      <c r="Q99">
        <v>3</v>
      </c>
      <c r="R99" t="b">
        <v>0</v>
      </c>
      <c r="S99" t="s">
        <v>119</v>
      </c>
      <c r="T99">
        <v>0</v>
      </c>
    </row>
    <row r="100" spans="1:20" x14ac:dyDescent="0.25">
      <c r="A100" t="s">
        <v>952</v>
      </c>
      <c r="B100">
        <v>9</v>
      </c>
      <c r="C100" t="s">
        <v>19</v>
      </c>
      <c r="D100">
        <f>F93+5</f>
        <v>109</v>
      </c>
      <c r="E100">
        <f>E93+5</f>
        <v>45</v>
      </c>
      <c r="F100">
        <v>196</v>
      </c>
      <c r="G100">
        <f>E100+3</f>
        <v>48</v>
      </c>
      <c r="H100" t="s">
        <v>102</v>
      </c>
      <c r="I100">
        <v>8</v>
      </c>
      <c r="J100">
        <v>0</v>
      </c>
      <c r="K100">
        <v>0</v>
      </c>
      <c r="L100">
        <v>0</v>
      </c>
      <c r="M100" t="s">
        <v>910</v>
      </c>
      <c r="O100" t="s">
        <v>25</v>
      </c>
      <c r="P100" t="s">
        <v>953</v>
      </c>
      <c r="Q100">
        <v>3</v>
      </c>
      <c r="R100" t="b">
        <v>1</v>
      </c>
      <c r="S100" t="s">
        <v>119</v>
      </c>
      <c r="T100">
        <v>0</v>
      </c>
    </row>
    <row r="101" spans="1:20" x14ac:dyDescent="0.25">
      <c r="A101" t="s">
        <v>980</v>
      </c>
      <c r="B101">
        <v>9</v>
      </c>
      <c r="C101" t="s">
        <v>19</v>
      </c>
      <c r="D101">
        <f>D93+16</f>
        <v>56</v>
      </c>
      <c r="E101">
        <f>G93+1</f>
        <v>82</v>
      </c>
      <c r="F101">
        <v>196</v>
      </c>
      <c r="G101">
        <f>E101+8</f>
        <v>90</v>
      </c>
      <c r="H101" t="s">
        <v>102</v>
      </c>
      <c r="I101">
        <v>12</v>
      </c>
      <c r="J101">
        <v>1</v>
      </c>
      <c r="K101">
        <v>0</v>
      </c>
      <c r="L101">
        <v>0</v>
      </c>
      <c r="M101" t="s">
        <v>1055</v>
      </c>
      <c r="N101" t="s">
        <v>21</v>
      </c>
      <c r="O101" t="s">
        <v>25</v>
      </c>
      <c r="Q101">
        <v>3</v>
      </c>
      <c r="R101" t="b">
        <v>1</v>
      </c>
      <c r="S101" t="s">
        <v>119</v>
      </c>
      <c r="T101">
        <v>0</v>
      </c>
    </row>
    <row r="102" spans="1:20" x14ac:dyDescent="0.25">
      <c r="A102" t="s">
        <v>29</v>
      </c>
      <c r="B102">
        <v>9</v>
      </c>
      <c r="C102" t="s">
        <v>25</v>
      </c>
      <c r="D102">
        <v>30</v>
      </c>
      <c r="E102">
        <f>G101+10</f>
        <v>100</v>
      </c>
      <c r="F102">
        <v>170</v>
      </c>
      <c r="G102">
        <f>E102</f>
        <v>100</v>
      </c>
      <c r="I102">
        <v>0</v>
      </c>
      <c r="J102">
        <v>0</v>
      </c>
      <c r="K102">
        <v>0</v>
      </c>
      <c r="L102">
        <v>0</v>
      </c>
      <c r="N102" t="s">
        <v>21</v>
      </c>
      <c r="O102" t="s">
        <v>25</v>
      </c>
      <c r="Q102">
        <v>2</v>
      </c>
      <c r="R102" t="b">
        <v>0</v>
      </c>
      <c r="S102" t="s">
        <v>119</v>
      </c>
      <c r="T102">
        <v>0</v>
      </c>
    </row>
    <row r="103" spans="1:20" x14ac:dyDescent="0.25">
      <c r="A103" t="s">
        <v>37</v>
      </c>
      <c r="B103">
        <v>9</v>
      </c>
      <c r="C103" t="s">
        <v>24</v>
      </c>
      <c r="D103">
        <v>20</v>
      </c>
      <c r="E103">
        <v>140</v>
      </c>
      <c r="F103">
        <v>180</v>
      </c>
      <c r="G103">
        <f>INT(E103+(F103-D103)/11*10)</f>
        <v>285</v>
      </c>
      <c r="I103">
        <v>0</v>
      </c>
      <c r="J103">
        <v>0</v>
      </c>
      <c r="K103">
        <v>0</v>
      </c>
      <c r="L103">
        <v>0</v>
      </c>
      <c r="N103" t="s">
        <v>21</v>
      </c>
      <c r="O103" t="s">
        <v>25</v>
      </c>
      <c r="Q103">
        <v>2</v>
      </c>
      <c r="R103" t="b">
        <v>0</v>
      </c>
      <c r="S103" t="s">
        <v>119</v>
      </c>
      <c r="T103">
        <v>0</v>
      </c>
    </row>
    <row r="104" spans="1:20" x14ac:dyDescent="0.25">
      <c r="A104" t="s">
        <v>273</v>
      </c>
      <c r="B104">
        <v>9</v>
      </c>
      <c r="C104" t="s">
        <v>19</v>
      </c>
      <c r="D104">
        <v>14</v>
      </c>
      <c r="E104">
        <f>G101+20</f>
        <v>110</v>
      </c>
      <c r="F104">
        <v>196</v>
      </c>
      <c r="G104">
        <f>E104+8</f>
        <v>118</v>
      </c>
      <c r="H104" t="s">
        <v>102</v>
      </c>
      <c r="I104">
        <v>14</v>
      </c>
      <c r="J104">
        <v>0</v>
      </c>
      <c r="K104">
        <v>0</v>
      </c>
      <c r="L104">
        <v>0</v>
      </c>
      <c r="M104" t="s">
        <v>910</v>
      </c>
      <c r="N104" t="s">
        <v>21</v>
      </c>
      <c r="O104" t="s">
        <v>27</v>
      </c>
      <c r="Q104">
        <v>3</v>
      </c>
      <c r="R104" t="b">
        <v>1</v>
      </c>
      <c r="S104" t="s">
        <v>119</v>
      </c>
      <c r="T104">
        <v>0</v>
      </c>
    </row>
    <row r="105" spans="1:20" x14ac:dyDescent="0.25">
      <c r="A105" t="s">
        <v>38</v>
      </c>
      <c r="B105">
        <v>10</v>
      </c>
      <c r="C105" t="s">
        <v>19</v>
      </c>
      <c r="D105">
        <v>14</v>
      </c>
      <c r="E105">
        <v>20</v>
      </c>
      <c r="F105">
        <v>196</v>
      </c>
      <c r="G105">
        <f>E105+5</f>
        <v>25</v>
      </c>
      <c r="H105" t="s">
        <v>102</v>
      </c>
      <c r="I105">
        <v>14</v>
      </c>
      <c r="J105">
        <v>1</v>
      </c>
      <c r="K105">
        <v>0</v>
      </c>
      <c r="L105">
        <v>0</v>
      </c>
      <c r="N105" t="s">
        <v>21</v>
      </c>
      <c r="O105" t="s">
        <v>25</v>
      </c>
      <c r="Q105">
        <v>2</v>
      </c>
      <c r="R105" t="b">
        <v>0</v>
      </c>
      <c r="S105" t="s">
        <v>119</v>
      </c>
      <c r="T105">
        <v>0</v>
      </c>
    </row>
    <row r="106" spans="1:20" x14ac:dyDescent="0.25">
      <c r="A106" t="s">
        <v>59</v>
      </c>
      <c r="B106">
        <v>10</v>
      </c>
      <c r="C106" t="s">
        <v>19</v>
      </c>
      <c r="D106">
        <v>14</v>
      </c>
      <c r="E106">
        <f>G105+8</f>
        <v>33</v>
      </c>
      <c r="F106">
        <v>196</v>
      </c>
      <c r="G106">
        <f>E106+5</f>
        <v>38</v>
      </c>
      <c r="H106" t="s">
        <v>102</v>
      </c>
      <c r="I106">
        <v>12</v>
      </c>
      <c r="J106">
        <v>0</v>
      </c>
      <c r="K106">
        <v>0</v>
      </c>
      <c r="L106">
        <v>0</v>
      </c>
      <c r="M106" s="23"/>
      <c r="N106" t="s">
        <v>21</v>
      </c>
      <c r="O106" t="s">
        <v>25</v>
      </c>
      <c r="P106" s="1"/>
      <c r="Q106">
        <v>2</v>
      </c>
      <c r="R106" t="b">
        <v>1</v>
      </c>
      <c r="S106" t="s">
        <v>119</v>
      </c>
      <c r="T106">
        <v>0</v>
      </c>
    </row>
    <row r="107" spans="1:20" x14ac:dyDescent="0.25">
      <c r="A107" t="s">
        <v>64</v>
      </c>
      <c r="B107">
        <v>10</v>
      </c>
      <c r="C107" t="s">
        <v>24</v>
      </c>
      <c r="D107">
        <v>14</v>
      </c>
      <c r="E107">
        <v>80</v>
      </c>
      <c r="F107">
        <v>196</v>
      </c>
      <c r="G107">
        <f>INT(E107+(F107-D107)/11*10)</f>
        <v>245</v>
      </c>
      <c r="I107">
        <v>0</v>
      </c>
      <c r="J107">
        <v>0</v>
      </c>
      <c r="K107">
        <v>0</v>
      </c>
      <c r="L107">
        <v>0</v>
      </c>
      <c r="N107" t="s">
        <v>21</v>
      </c>
      <c r="O107" t="s">
        <v>25</v>
      </c>
      <c r="Q107">
        <v>2</v>
      </c>
      <c r="R107" t="b">
        <v>0</v>
      </c>
      <c r="S107" t="s">
        <v>119</v>
      </c>
      <c r="T107">
        <v>0</v>
      </c>
    </row>
    <row r="108" spans="1:20" x14ac:dyDescent="0.25">
      <c r="A108" t="s">
        <v>881</v>
      </c>
      <c r="B108">
        <v>10</v>
      </c>
      <c r="C108" t="s">
        <v>19</v>
      </c>
      <c r="D108">
        <v>30</v>
      </c>
      <c r="E108">
        <f>G107+8</f>
        <v>253</v>
      </c>
      <c r="F108">
        <v>180</v>
      </c>
      <c r="G108">
        <f>E108+8</f>
        <v>261</v>
      </c>
      <c r="H108" t="s">
        <v>102</v>
      </c>
      <c r="I108">
        <v>16</v>
      </c>
      <c r="J108">
        <v>0</v>
      </c>
      <c r="K108">
        <v>0</v>
      </c>
      <c r="L108">
        <v>0</v>
      </c>
      <c r="M108" t="s">
        <v>910</v>
      </c>
      <c r="N108" t="s">
        <v>21</v>
      </c>
      <c r="O108" t="s">
        <v>27</v>
      </c>
      <c r="Q108">
        <v>2</v>
      </c>
      <c r="R108" t="b">
        <v>1</v>
      </c>
      <c r="S108" t="s">
        <v>119</v>
      </c>
      <c r="T108">
        <v>0</v>
      </c>
    </row>
    <row r="109" spans="1:20" x14ac:dyDescent="0.25">
      <c r="A109" t="s">
        <v>39</v>
      </c>
      <c r="B109">
        <v>11</v>
      </c>
      <c r="C109" t="s">
        <v>19</v>
      </c>
      <c r="D109">
        <v>14</v>
      </c>
      <c r="E109">
        <v>20</v>
      </c>
      <c r="F109">
        <v>196</v>
      </c>
      <c r="G109">
        <f>E109+5</f>
        <v>25</v>
      </c>
      <c r="H109" t="s">
        <v>102</v>
      </c>
      <c r="I109">
        <v>14</v>
      </c>
      <c r="J109">
        <v>1</v>
      </c>
      <c r="K109">
        <v>0</v>
      </c>
      <c r="L109">
        <v>0</v>
      </c>
      <c r="N109" t="s">
        <v>21</v>
      </c>
      <c r="O109" t="s">
        <v>25</v>
      </c>
      <c r="Q109">
        <v>2</v>
      </c>
      <c r="R109" t="b">
        <v>0</v>
      </c>
      <c r="S109" t="s">
        <v>119</v>
      </c>
      <c r="T109">
        <v>0</v>
      </c>
    </row>
    <row r="110" spans="1:20" x14ac:dyDescent="0.25">
      <c r="A110" t="s">
        <v>63</v>
      </c>
      <c r="B110">
        <v>11</v>
      </c>
      <c r="C110" t="s">
        <v>19</v>
      </c>
      <c r="D110">
        <v>14</v>
      </c>
      <c r="E110">
        <f>G109+8</f>
        <v>33</v>
      </c>
      <c r="F110">
        <v>196</v>
      </c>
      <c r="G110">
        <f>E110+5</f>
        <v>38</v>
      </c>
      <c r="H110" t="s">
        <v>102</v>
      </c>
      <c r="I110">
        <v>12</v>
      </c>
      <c r="J110">
        <v>0</v>
      </c>
      <c r="K110">
        <v>0</v>
      </c>
      <c r="L110">
        <v>0</v>
      </c>
      <c r="N110" t="s">
        <v>21</v>
      </c>
      <c r="O110" t="s">
        <v>25</v>
      </c>
      <c r="P110" s="1"/>
      <c r="Q110">
        <v>2</v>
      </c>
      <c r="R110" t="b">
        <v>1</v>
      </c>
      <c r="S110" t="s">
        <v>119</v>
      </c>
      <c r="T110">
        <v>0</v>
      </c>
    </row>
    <row r="111" spans="1:20" x14ac:dyDescent="0.25">
      <c r="A111" t="s">
        <v>40</v>
      </c>
      <c r="B111">
        <v>11</v>
      </c>
      <c r="C111" t="s">
        <v>24</v>
      </c>
      <c r="D111">
        <v>14</v>
      </c>
      <c r="E111">
        <v>80</v>
      </c>
      <c r="F111">
        <v>196</v>
      </c>
      <c r="G111">
        <f>INT(E111+(F111-D111)/11*10)</f>
        <v>245</v>
      </c>
      <c r="I111">
        <v>0</v>
      </c>
      <c r="J111">
        <v>0</v>
      </c>
      <c r="K111">
        <v>0</v>
      </c>
      <c r="L111">
        <v>0</v>
      </c>
      <c r="N111" t="s">
        <v>21</v>
      </c>
      <c r="O111" t="s">
        <v>25</v>
      </c>
      <c r="Q111">
        <v>2</v>
      </c>
      <c r="R111" t="b">
        <v>0</v>
      </c>
      <c r="S111" t="s">
        <v>119</v>
      </c>
      <c r="T111">
        <v>0</v>
      </c>
    </row>
    <row r="112" spans="1:20" x14ac:dyDescent="0.25">
      <c r="A112" t="s">
        <v>882</v>
      </c>
      <c r="B112">
        <v>11</v>
      </c>
      <c r="C112" t="s">
        <v>19</v>
      </c>
      <c r="D112">
        <v>30</v>
      </c>
      <c r="E112">
        <f>G111+8</f>
        <v>253</v>
      </c>
      <c r="F112">
        <v>180</v>
      </c>
      <c r="G112">
        <f>E112+8</f>
        <v>261</v>
      </c>
      <c r="H112" t="s">
        <v>102</v>
      </c>
      <c r="I112">
        <v>16</v>
      </c>
      <c r="J112">
        <v>0</v>
      </c>
      <c r="K112">
        <v>0</v>
      </c>
      <c r="L112">
        <v>0</v>
      </c>
      <c r="M112" t="s">
        <v>910</v>
      </c>
      <c r="N112" t="s">
        <v>21</v>
      </c>
      <c r="O112" t="s">
        <v>27</v>
      </c>
      <c r="Q112">
        <v>2</v>
      </c>
      <c r="R112" t="b">
        <v>1</v>
      </c>
      <c r="S112" t="s">
        <v>119</v>
      </c>
      <c r="T112">
        <v>0</v>
      </c>
    </row>
    <row r="113" spans="1:20" x14ac:dyDescent="0.25">
      <c r="A113" t="s">
        <v>128</v>
      </c>
      <c r="B113">
        <v>12</v>
      </c>
      <c r="C113" t="s">
        <v>19</v>
      </c>
      <c r="D113">
        <v>14</v>
      </c>
      <c r="E113">
        <v>20</v>
      </c>
      <c r="F113">
        <v>196</v>
      </c>
      <c r="G113">
        <f>E113+5</f>
        <v>25</v>
      </c>
      <c r="H113" t="s">
        <v>102</v>
      </c>
      <c r="I113">
        <v>14</v>
      </c>
      <c r="J113">
        <v>1</v>
      </c>
      <c r="K113">
        <v>0</v>
      </c>
      <c r="L113">
        <v>0</v>
      </c>
      <c r="N113" t="s">
        <v>21</v>
      </c>
      <c r="O113" t="s">
        <v>25</v>
      </c>
      <c r="Q113">
        <v>2</v>
      </c>
      <c r="R113" t="b">
        <v>1</v>
      </c>
      <c r="S113" t="s">
        <v>119</v>
      </c>
      <c r="T113">
        <v>0</v>
      </c>
    </row>
    <row r="114" spans="1:20" x14ac:dyDescent="0.25">
      <c r="A114" t="s">
        <v>1056</v>
      </c>
      <c r="B114">
        <v>12</v>
      </c>
      <c r="C114" t="s">
        <v>19</v>
      </c>
      <c r="D114">
        <v>14</v>
      </c>
      <c r="E114">
        <f>G113+8</f>
        <v>33</v>
      </c>
      <c r="F114">
        <v>196</v>
      </c>
      <c r="G114">
        <f>E114+5</f>
        <v>38</v>
      </c>
      <c r="H114" t="s">
        <v>102</v>
      </c>
      <c r="I114">
        <v>12</v>
      </c>
      <c r="J114">
        <v>0</v>
      </c>
      <c r="K114">
        <v>0</v>
      </c>
      <c r="L114">
        <v>0</v>
      </c>
      <c r="N114" t="s">
        <v>21</v>
      </c>
      <c r="O114" t="s">
        <v>25</v>
      </c>
      <c r="Q114">
        <v>2</v>
      </c>
      <c r="R114" t="b">
        <v>1</v>
      </c>
      <c r="T114">
        <v>0</v>
      </c>
    </row>
    <row r="115" spans="1:20" x14ac:dyDescent="0.25">
      <c r="A115" t="s">
        <v>29</v>
      </c>
      <c r="B115">
        <v>12</v>
      </c>
      <c r="C115" t="s">
        <v>25</v>
      </c>
      <c r="D115">
        <v>14</v>
      </c>
      <c r="E115">
        <v>200</v>
      </c>
      <c r="F115">
        <v>196</v>
      </c>
      <c r="G115">
        <f>E115</f>
        <v>200</v>
      </c>
      <c r="I115">
        <v>0</v>
      </c>
      <c r="J115">
        <v>0</v>
      </c>
      <c r="K115">
        <v>0</v>
      </c>
      <c r="L115">
        <v>0</v>
      </c>
      <c r="N115" t="s">
        <v>21</v>
      </c>
      <c r="O115" t="s">
        <v>25</v>
      </c>
      <c r="Q115">
        <v>2</v>
      </c>
      <c r="R115" t="b">
        <v>0</v>
      </c>
      <c r="S115" t="s">
        <v>119</v>
      </c>
      <c r="T115">
        <v>0</v>
      </c>
    </row>
    <row r="116" spans="1:20" x14ac:dyDescent="0.25">
      <c r="A116" t="s">
        <v>335</v>
      </c>
      <c r="B116">
        <v>12</v>
      </c>
      <c r="C116" t="s">
        <v>19</v>
      </c>
      <c r="D116">
        <f t="shared" ref="D116:D118" si="9">D115</f>
        <v>14</v>
      </c>
      <c r="E116">
        <f>G115+8</f>
        <v>208</v>
      </c>
      <c r="F116">
        <f>F115</f>
        <v>196</v>
      </c>
      <c r="G116">
        <f>E116+4</f>
        <v>212</v>
      </c>
      <c r="H116" t="s">
        <v>102</v>
      </c>
      <c r="I116">
        <v>12</v>
      </c>
      <c r="J116">
        <v>1</v>
      </c>
      <c r="K116">
        <v>0</v>
      </c>
      <c r="L116">
        <v>0</v>
      </c>
      <c r="N116" t="s">
        <v>21</v>
      </c>
      <c r="O116" t="s">
        <v>25</v>
      </c>
      <c r="P116" s="1"/>
      <c r="Q116">
        <v>2</v>
      </c>
      <c r="R116" t="b">
        <v>1</v>
      </c>
      <c r="S116" t="s">
        <v>119</v>
      </c>
      <c r="T116">
        <v>0</v>
      </c>
    </row>
    <row r="117" spans="1:20" x14ac:dyDescent="0.25">
      <c r="A117" t="s">
        <v>668</v>
      </c>
      <c r="B117">
        <v>12</v>
      </c>
      <c r="C117" t="s">
        <v>19</v>
      </c>
      <c r="D117">
        <f t="shared" si="9"/>
        <v>14</v>
      </c>
      <c r="E117">
        <f>G116+2</f>
        <v>214</v>
      </c>
      <c r="F117">
        <f>F116</f>
        <v>196</v>
      </c>
      <c r="G117">
        <f>E117+4</f>
        <v>218</v>
      </c>
      <c r="H117" t="s">
        <v>102</v>
      </c>
      <c r="I117">
        <v>10</v>
      </c>
      <c r="J117">
        <v>0</v>
      </c>
      <c r="K117">
        <v>0</v>
      </c>
      <c r="L117">
        <v>0</v>
      </c>
      <c r="N117" t="s">
        <v>21</v>
      </c>
      <c r="O117" t="s">
        <v>25</v>
      </c>
      <c r="P117" s="1"/>
      <c r="Q117">
        <v>2</v>
      </c>
      <c r="R117" t="b">
        <v>1</v>
      </c>
      <c r="S117" t="s">
        <v>119</v>
      </c>
      <c r="T117">
        <v>0</v>
      </c>
    </row>
    <row r="118" spans="1:20" x14ac:dyDescent="0.25">
      <c r="A118" t="s">
        <v>960</v>
      </c>
      <c r="B118">
        <v>12</v>
      </c>
      <c r="C118" t="s">
        <v>24</v>
      </c>
      <c r="D118">
        <f t="shared" si="9"/>
        <v>14</v>
      </c>
      <c r="E118">
        <f>G117+30</f>
        <v>248</v>
      </c>
      <c r="F118">
        <f>D118+10</f>
        <v>24</v>
      </c>
      <c r="G118">
        <f>E118+(F118-D118)</f>
        <v>258</v>
      </c>
      <c r="I118">
        <v>12</v>
      </c>
      <c r="J118">
        <v>0</v>
      </c>
      <c r="K118">
        <v>0</v>
      </c>
      <c r="L118">
        <v>0</v>
      </c>
      <c r="M118" t="s">
        <v>961</v>
      </c>
      <c r="N118" t="s">
        <v>962</v>
      </c>
      <c r="O118" t="s">
        <v>25</v>
      </c>
      <c r="P118" s="5" t="str">
        <f>"configuration/assets/"&amp;A118&amp;".svg"</f>
        <v>configuration/assets/cc.svg</v>
      </c>
      <c r="Q118">
        <v>2</v>
      </c>
      <c r="R118" t="b">
        <v>1</v>
      </c>
      <c r="T118">
        <v>0</v>
      </c>
    </row>
    <row r="119" spans="1:20" x14ac:dyDescent="0.25">
      <c r="A119" t="s">
        <v>963</v>
      </c>
      <c r="B119">
        <v>12</v>
      </c>
      <c r="C119" t="s">
        <v>24</v>
      </c>
      <c r="D119">
        <f>F118+2</f>
        <v>26</v>
      </c>
      <c r="E119">
        <f>E118</f>
        <v>248</v>
      </c>
      <c r="F119">
        <f>D119+10</f>
        <v>36</v>
      </c>
      <c r="G119">
        <f>E119+(F119-D119)</f>
        <v>258</v>
      </c>
      <c r="I119">
        <v>12</v>
      </c>
      <c r="J119">
        <v>0</v>
      </c>
      <c r="K119">
        <v>0</v>
      </c>
      <c r="L119">
        <v>0</v>
      </c>
      <c r="M119" t="s">
        <v>961</v>
      </c>
      <c r="N119" t="s">
        <v>962</v>
      </c>
      <c r="O119" t="s">
        <v>25</v>
      </c>
      <c r="P119" s="5" t="str">
        <f>"configuration/assets/"&amp;A119&amp;".svg"</f>
        <v>configuration/assets/by.svg</v>
      </c>
      <c r="Q119">
        <v>2</v>
      </c>
      <c r="R119" t="b">
        <v>1</v>
      </c>
      <c r="T119">
        <v>0</v>
      </c>
    </row>
    <row r="120" spans="1:20" x14ac:dyDescent="0.25">
      <c r="A120" t="s">
        <v>964</v>
      </c>
      <c r="B120">
        <v>12</v>
      </c>
      <c r="C120" t="s">
        <v>24</v>
      </c>
      <c r="D120">
        <f>F119+2</f>
        <v>38</v>
      </c>
      <c r="E120">
        <f>E119</f>
        <v>248</v>
      </c>
      <c r="F120">
        <f>D120+10</f>
        <v>48</v>
      </c>
      <c r="G120">
        <f>E120+(F120-D120)</f>
        <v>258</v>
      </c>
      <c r="I120">
        <v>12</v>
      </c>
      <c r="J120">
        <v>0</v>
      </c>
      <c r="K120">
        <v>0</v>
      </c>
      <c r="L120">
        <v>0</v>
      </c>
      <c r="M120" t="s">
        <v>961</v>
      </c>
      <c r="N120" t="s">
        <v>962</v>
      </c>
      <c r="O120" t="s">
        <v>25</v>
      </c>
      <c r="P120" s="5" t="str">
        <f>"configuration/assets/"&amp;A120&amp;".svg"</f>
        <v>configuration/assets/nc.svg</v>
      </c>
      <c r="Q120">
        <v>2</v>
      </c>
      <c r="R120" t="b">
        <v>1</v>
      </c>
      <c r="T120">
        <v>0</v>
      </c>
    </row>
    <row r="121" spans="1:20" ht="15" customHeight="1" x14ac:dyDescent="0.25">
      <c r="A121" t="s">
        <v>115</v>
      </c>
      <c r="B121">
        <v>12</v>
      </c>
      <c r="C121" t="s">
        <v>116</v>
      </c>
      <c r="D121">
        <f>D118</f>
        <v>14</v>
      </c>
      <c r="E121">
        <f>G118+5</f>
        <v>263</v>
      </c>
      <c r="F121">
        <f>F117</f>
        <v>196</v>
      </c>
      <c r="G121">
        <f>E121+3</f>
        <v>266</v>
      </c>
      <c r="H121" t="s">
        <v>102</v>
      </c>
      <c r="I121">
        <v>10</v>
      </c>
      <c r="J121">
        <v>0</v>
      </c>
      <c r="K121">
        <v>0</v>
      </c>
      <c r="L121">
        <v>0</v>
      </c>
      <c r="N121" t="s">
        <v>21</v>
      </c>
      <c r="O121" t="s">
        <v>25</v>
      </c>
      <c r="P121" s="5" t="s">
        <v>965</v>
      </c>
      <c r="Q121">
        <v>2</v>
      </c>
      <c r="R121" t="b">
        <v>1</v>
      </c>
      <c r="S121" t="s">
        <v>118</v>
      </c>
      <c r="T121">
        <v>0</v>
      </c>
    </row>
    <row r="122" spans="1:20" x14ac:dyDescent="0.25">
      <c r="A122" t="s">
        <v>29</v>
      </c>
      <c r="B122">
        <v>12</v>
      </c>
      <c r="C122" t="s">
        <v>25</v>
      </c>
      <c r="D122">
        <f>D118</f>
        <v>14</v>
      </c>
      <c r="E122">
        <f>G121+8</f>
        <v>274</v>
      </c>
      <c r="F122">
        <v>196</v>
      </c>
      <c r="G122">
        <f>E122</f>
        <v>274</v>
      </c>
      <c r="I122">
        <v>0</v>
      </c>
      <c r="J122">
        <v>0</v>
      </c>
      <c r="K122">
        <v>0</v>
      </c>
      <c r="L122">
        <v>0</v>
      </c>
      <c r="N122" t="s">
        <v>21</v>
      </c>
      <c r="O122" t="s">
        <v>25</v>
      </c>
      <c r="Q122">
        <v>2</v>
      </c>
      <c r="R122" t="b">
        <v>0</v>
      </c>
      <c r="S122" t="s">
        <v>119</v>
      </c>
      <c r="T122">
        <v>0</v>
      </c>
    </row>
  </sheetData>
  <autoFilter ref="A1:T48"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72"/>
  <sheetViews>
    <sheetView zoomScale="115" zoomScaleNormal="115" workbookViewId="0">
      <pane xSplit="1" ySplit="1" topLeftCell="B48" activePane="bottomRight" state="frozen"/>
      <selection pane="topRight" activeCell="B1" sqref="B1"/>
      <selection pane="bottomLeft" activeCell="A2" sqref="A2"/>
      <selection pane="bottomRight" activeCell="R64" sqref="R64"/>
    </sheetView>
  </sheetViews>
  <sheetFormatPr defaultRowHeight="15" x14ac:dyDescent="0.25"/>
  <cols>
    <col min="1" max="1" width="40"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117</v>
      </c>
      <c r="T1" s="4" t="s">
        <v>43</v>
      </c>
    </row>
    <row r="2" spans="1:20" x14ac:dyDescent="0.25">
      <c r="A2" t="s">
        <v>911</v>
      </c>
      <c r="B2">
        <v>1</v>
      </c>
      <c r="C2" t="s">
        <v>19</v>
      </c>
      <c r="D2">
        <v>28</v>
      </c>
      <c r="E2">
        <v>115</v>
      </c>
      <c r="F2">
        <v>200</v>
      </c>
      <c r="G2">
        <f>E2+8</f>
        <v>123</v>
      </c>
      <c r="H2" t="s">
        <v>102</v>
      </c>
      <c r="I2">
        <v>30</v>
      </c>
      <c r="J2">
        <v>1</v>
      </c>
      <c r="K2">
        <v>0</v>
      </c>
      <c r="L2">
        <v>0</v>
      </c>
      <c r="M2" t="s">
        <v>910</v>
      </c>
      <c r="N2" t="s">
        <v>21</v>
      </c>
      <c r="O2" t="s">
        <v>25</v>
      </c>
      <c r="Q2">
        <v>0</v>
      </c>
      <c r="R2" t="b">
        <v>1</v>
      </c>
      <c r="S2" t="s">
        <v>119</v>
      </c>
      <c r="T2">
        <v>0</v>
      </c>
    </row>
    <row r="3" spans="1:20" x14ac:dyDescent="0.25">
      <c r="A3" t="s">
        <v>912</v>
      </c>
      <c r="B3">
        <v>1</v>
      </c>
      <c r="C3" t="s">
        <v>19</v>
      </c>
      <c r="D3">
        <f>$D$2</f>
        <v>28</v>
      </c>
      <c r="E3">
        <f>G2+4</f>
        <v>127</v>
      </c>
      <c r="F3">
        <f>$F$2</f>
        <v>200</v>
      </c>
      <c r="G3">
        <f>E3+8</f>
        <v>135</v>
      </c>
      <c r="H3" t="s">
        <v>102</v>
      </c>
      <c r="I3">
        <v>30</v>
      </c>
      <c r="J3">
        <v>1</v>
      </c>
      <c r="K3">
        <v>0</v>
      </c>
      <c r="L3">
        <v>0</v>
      </c>
      <c r="M3" t="s">
        <v>910</v>
      </c>
      <c r="N3" t="s">
        <v>21</v>
      </c>
      <c r="O3" t="s">
        <v>25</v>
      </c>
      <c r="Q3">
        <v>0</v>
      </c>
      <c r="R3" t="b">
        <v>1</v>
      </c>
      <c r="S3" t="s">
        <v>119</v>
      </c>
      <c r="T3">
        <v>0</v>
      </c>
    </row>
    <row r="4" spans="1:20" x14ac:dyDescent="0.25">
      <c r="A4" t="s">
        <v>934</v>
      </c>
      <c r="B4">
        <v>1</v>
      </c>
      <c r="C4" t="s">
        <v>19</v>
      </c>
      <c r="D4">
        <f>$D$2</f>
        <v>28</v>
      </c>
      <c r="E4">
        <f>G3+4</f>
        <v>139</v>
      </c>
      <c r="F4">
        <f>$F$2</f>
        <v>200</v>
      </c>
      <c r="G4">
        <f>E4+8</f>
        <v>147</v>
      </c>
      <c r="H4" t="s">
        <v>102</v>
      </c>
      <c r="I4">
        <v>30</v>
      </c>
      <c r="J4">
        <v>1</v>
      </c>
      <c r="K4">
        <v>0</v>
      </c>
      <c r="L4">
        <v>0</v>
      </c>
      <c r="M4" t="s">
        <v>910</v>
      </c>
      <c r="N4" t="s">
        <v>21</v>
      </c>
      <c r="O4" t="s">
        <v>25</v>
      </c>
      <c r="Q4">
        <v>0</v>
      </c>
      <c r="R4" t="b">
        <v>1</v>
      </c>
      <c r="T4">
        <v>0</v>
      </c>
    </row>
    <row r="5" spans="1:20" x14ac:dyDescent="0.25">
      <c r="A5" t="s">
        <v>18</v>
      </c>
      <c r="B5">
        <v>3</v>
      </c>
      <c r="C5" t="s">
        <v>19</v>
      </c>
      <c r="D5">
        <v>0</v>
      </c>
      <c r="E5">
        <v>10</v>
      </c>
      <c r="F5">
        <f t="shared" ref="F5:F15" si="0">$F$2</f>
        <v>200</v>
      </c>
      <c r="G5">
        <f t="shared" ref="G5:G6" si="1">E5+3</f>
        <v>13</v>
      </c>
      <c r="H5" t="s">
        <v>102</v>
      </c>
      <c r="I5">
        <v>10</v>
      </c>
      <c r="J5">
        <v>1</v>
      </c>
      <c r="K5">
        <v>0</v>
      </c>
      <c r="L5">
        <v>0</v>
      </c>
      <c r="M5" t="s">
        <v>910</v>
      </c>
      <c r="N5" t="s">
        <v>21</v>
      </c>
      <c r="O5" t="s">
        <v>22</v>
      </c>
      <c r="Q5">
        <v>4</v>
      </c>
      <c r="R5" t="b">
        <v>0</v>
      </c>
      <c r="S5" t="s">
        <v>119</v>
      </c>
      <c r="T5">
        <v>0</v>
      </c>
    </row>
    <row r="6" spans="1:20" x14ac:dyDescent="0.25">
      <c r="A6" t="s">
        <v>18</v>
      </c>
      <c r="B6">
        <v>5</v>
      </c>
      <c r="C6" t="s">
        <v>19</v>
      </c>
      <c r="D6">
        <v>0</v>
      </c>
      <c r="E6">
        <v>10</v>
      </c>
      <c r="F6">
        <f t="shared" si="0"/>
        <v>200</v>
      </c>
      <c r="G6">
        <f t="shared" si="1"/>
        <v>13</v>
      </c>
      <c r="H6" t="s">
        <v>102</v>
      </c>
      <c r="I6">
        <v>10</v>
      </c>
      <c r="J6">
        <v>1</v>
      </c>
      <c r="K6">
        <v>0</v>
      </c>
      <c r="L6">
        <v>0</v>
      </c>
      <c r="M6" t="s">
        <v>910</v>
      </c>
      <c r="N6" t="s">
        <v>21</v>
      </c>
      <c r="O6" t="s">
        <v>22</v>
      </c>
      <c r="Q6">
        <v>5</v>
      </c>
      <c r="R6" t="b">
        <v>0</v>
      </c>
      <c r="S6" t="s">
        <v>119</v>
      </c>
      <c r="T6">
        <v>0</v>
      </c>
    </row>
    <row r="7" spans="1:20" x14ac:dyDescent="0.25">
      <c r="A7" t="s">
        <v>18</v>
      </c>
      <c r="B7">
        <v>7</v>
      </c>
      <c r="C7" t="s">
        <v>19</v>
      </c>
      <c r="D7">
        <v>0</v>
      </c>
      <c r="E7">
        <v>10</v>
      </c>
      <c r="F7">
        <f t="shared" si="0"/>
        <v>200</v>
      </c>
      <c r="G7">
        <f>E7+3</f>
        <v>13</v>
      </c>
      <c r="H7" t="s">
        <v>102</v>
      </c>
      <c r="I7">
        <v>10</v>
      </c>
      <c r="J7">
        <v>1</v>
      </c>
      <c r="K7">
        <v>0</v>
      </c>
      <c r="L7">
        <v>0</v>
      </c>
      <c r="M7" t="s">
        <v>910</v>
      </c>
      <c r="N7" t="s">
        <v>21</v>
      </c>
      <c r="O7" t="s">
        <v>22</v>
      </c>
      <c r="Q7">
        <v>5</v>
      </c>
      <c r="R7" t="b">
        <v>0</v>
      </c>
      <c r="S7" t="s">
        <v>119</v>
      </c>
      <c r="T7">
        <v>0</v>
      </c>
    </row>
    <row r="8" spans="1:20" x14ac:dyDescent="0.25">
      <c r="A8" t="s">
        <v>18</v>
      </c>
      <c r="B8">
        <v>9</v>
      </c>
      <c r="C8" t="s">
        <v>19</v>
      </c>
      <c r="D8">
        <v>0</v>
      </c>
      <c r="E8">
        <v>10</v>
      </c>
      <c r="F8">
        <f t="shared" si="0"/>
        <v>200</v>
      </c>
      <c r="G8">
        <f>E8+3</f>
        <v>13</v>
      </c>
      <c r="H8" t="s">
        <v>102</v>
      </c>
      <c r="I8">
        <v>10</v>
      </c>
      <c r="J8">
        <v>1</v>
      </c>
      <c r="K8">
        <v>0</v>
      </c>
      <c r="L8">
        <v>0</v>
      </c>
      <c r="M8" t="s">
        <v>910</v>
      </c>
      <c r="N8" t="s">
        <v>21</v>
      </c>
      <c r="O8" t="s">
        <v>22</v>
      </c>
      <c r="Q8">
        <v>5</v>
      </c>
      <c r="R8" t="b">
        <v>0</v>
      </c>
      <c r="S8" t="s">
        <v>119</v>
      </c>
      <c r="T8">
        <v>0</v>
      </c>
    </row>
    <row r="9" spans="1:20" x14ac:dyDescent="0.25">
      <c r="A9" t="s">
        <v>18</v>
      </c>
      <c r="B9">
        <v>11</v>
      </c>
      <c r="C9" t="s">
        <v>19</v>
      </c>
      <c r="D9">
        <v>0</v>
      </c>
      <c r="E9">
        <v>10</v>
      </c>
      <c r="F9">
        <f t="shared" si="0"/>
        <v>200</v>
      </c>
      <c r="G9">
        <f>E9+3</f>
        <v>13</v>
      </c>
      <c r="H9" t="s">
        <v>102</v>
      </c>
      <c r="I9">
        <v>10</v>
      </c>
      <c r="J9">
        <v>1</v>
      </c>
      <c r="K9">
        <v>0</v>
      </c>
      <c r="L9">
        <v>0</v>
      </c>
      <c r="M9" t="s">
        <v>910</v>
      </c>
      <c r="N9" t="s">
        <v>21</v>
      </c>
      <c r="O9" t="s">
        <v>22</v>
      </c>
      <c r="Q9">
        <v>5</v>
      </c>
      <c r="R9" t="b">
        <v>0</v>
      </c>
      <c r="S9" t="s">
        <v>119</v>
      </c>
      <c r="T9">
        <v>0</v>
      </c>
    </row>
    <row r="10" spans="1:20" x14ac:dyDescent="0.25">
      <c r="A10" t="s">
        <v>18</v>
      </c>
      <c r="B10">
        <v>13</v>
      </c>
      <c r="C10" t="s">
        <v>19</v>
      </c>
      <c r="D10">
        <v>0</v>
      </c>
      <c r="E10">
        <v>10</v>
      </c>
      <c r="F10">
        <f t="shared" si="0"/>
        <v>200</v>
      </c>
      <c r="G10">
        <f>E10+3</f>
        <v>13</v>
      </c>
      <c r="H10" t="s">
        <v>102</v>
      </c>
      <c r="I10">
        <v>10</v>
      </c>
      <c r="J10">
        <v>1</v>
      </c>
      <c r="K10">
        <v>0</v>
      </c>
      <c r="L10">
        <v>0</v>
      </c>
      <c r="M10" t="s">
        <v>910</v>
      </c>
      <c r="N10" t="s">
        <v>21</v>
      </c>
      <c r="O10" t="s">
        <v>22</v>
      </c>
      <c r="Q10">
        <v>5</v>
      </c>
      <c r="R10" t="b">
        <v>0</v>
      </c>
      <c r="S10" t="s">
        <v>119</v>
      </c>
      <c r="T10">
        <v>0</v>
      </c>
    </row>
    <row r="11" spans="1:20" x14ac:dyDescent="0.25">
      <c r="A11" t="s">
        <v>18</v>
      </c>
      <c r="B11">
        <v>15</v>
      </c>
      <c r="C11" t="s">
        <v>19</v>
      </c>
      <c r="D11">
        <v>0</v>
      </c>
      <c r="E11">
        <v>10</v>
      </c>
      <c r="F11">
        <f t="shared" si="0"/>
        <v>200</v>
      </c>
      <c r="G11">
        <f>E11+3</f>
        <v>13</v>
      </c>
      <c r="H11" t="s">
        <v>102</v>
      </c>
      <c r="I11">
        <v>10</v>
      </c>
      <c r="J11">
        <v>1</v>
      </c>
      <c r="K11">
        <v>0</v>
      </c>
      <c r="L11">
        <v>0</v>
      </c>
      <c r="M11" t="s">
        <v>910</v>
      </c>
      <c r="N11" t="s">
        <v>21</v>
      </c>
      <c r="O11" t="s">
        <v>22</v>
      </c>
      <c r="Q11">
        <v>5</v>
      </c>
      <c r="R11" t="b">
        <v>0</v>
      </c>
      <c r="S11" t="s">
        <v>119</v>
      </c>
      <c r="T11">
        <v>0</v>
      </c>
    </row>
    <row r="12" spans="1:20" x14ac:dyDescent="0.25">
      <c r="A12" t="s">
        <v>182</v>
      </c>
      <c r="B12">
        <v>1</v>
      </c>
      <c r="C12" t="s">
        <v>19</v>
      </c>
      <c r="D12">
        <f>$D$2</f>
        <v>28</v>
      </c>
      <c r="E12">
        <f>G4+8</f>
        <v>155</v>
      </c>
      <c r="F12">
        <f t="shared" si="0"/>
        <v>200</v>
      </c>
      <c r="G12">
        <f>E12+8</f>
        <v>163</v>
      </c>
      <c r="H12" t="s">
        <v>102</v>
      </c>
      <c r="I12">
        <v>14</v>
      </c>
      <c r="J12">
        <v>1</v>
      </c>
      <c r="K12">
        <v>0</v>
      </c>
      <c r="L12">
        <v>0</v>
      </c>
      <c r="M12" t="s">
        <v>910</v>
      </c>
      <c r="N12" t="s">
        <v>21</v>
      </c>
      <c r="O12" t="s">
        <v>25</v>
      </c>
      <c r="Q12">
        <v>2</v>
      </c>
      <c r="R12" t="b">
        <v>1</v>
      </c>
      <c r="S12" t="s">
        <v>119</v>
      </c>
      <c r="T12">
        <v>0</v>
      </c>
    </row>
    <row r="13" spans="1:20" x14ac:dyDescent="0.25">
      <c r="A13" t="s">
        <v>181</v>
      </c>
      <c r="B13">
        <v>1</v>
      </c>
      <c r="C13" t="s">
        <v>19</v>
      </c>
      <c r="D13">
        <f>$D$2</f>
        <v>28</v>
      </c>
      <c r="E13">
        <f>G12</f>
        <v>163</v>
      </c>
      <c r="F13">
        <f t="shared" si="0"/>
        <v>200</v>
      </c>
      <c r="G13">
        <f>E13+6</f>
        <v>169</v>
      </c>
      <c r="H13" t="s">
        <v>102</v>
      </c>
      <c r="I13">
        <v>14</v>
      </c>
      <c r="J13">
        <v>0</v>
      </c>
      <c r="K13">
        <v>0</v>
      </c>
      <c r="L13">
        <v>0</v>
      </c>
      <c r="M13" t="s">
        <v>910</v>
      </c>
      <c r="N13" t="s">
        <v>21</v>
      </c>
      <c r="O13" t="s">
        <v>25</v>
      </c>
      <c r="Q13">
        <v>2</v>
      </c>
      <c r="R13" t="b">
        <v>1</v>
      </c>
      <c r="S13" t="s">
        <v>119</v>
      </c>
      <c r="T13">
        <v>0</v>
      </c>
    </row>
    <row r="14" spans="1:20" x14ac:dyDescent="0.25">
      <c r="A14" t="s">
        <v>891</v>
      </c>
      <c r="B14">
        <v>-999</v>
      </c>
      <c r="C14" t="s">
        <v>19</v>
      </c>
      <c r="D14">
        <f>$D$2</f>
        <v>28</v>
      </c>
      <c r="E14">
        <f>G13</f>
        <v>169</v>
      </c>
      <c r="F14">
        <f t="shared" si="0"/>
        <v>200</v>
      </c>
      <c r="G14">
        <f>E14+6</f>
        <v>175</v>
      </c>
      <c r="H14" t="s">
        <v>102</v>
      </c>
      <c r="I14">
        <v>14</v>
      </c>
      <c r="J14">
        <v>0</v>
      </c>
      <c r="K14">
        <v>0</v>
      </c>
      <c r="L14">
        <v>0</v>
      </c>
      <c r="M14" t="s">
        <v>910</v>
      </c>
      <c r="N14" t="s">
        <v>21</v>
      </c>
      <c r="O14" t="s">
        <v>25</v>
      </c>
      <c r="Q14">
        <v>1</v>
      </c>
      <c r="R14" t="b">
        <v>1</v>
      </c>
      <c r="S14" t="s">
        <v>119</v>
      </c>
      <c r="T14">
        <v>0</v>
      </c>
    </row>
    <row r="15" spans="1:20" x14ac:dyDescent="0.25">
      <c r="A15" t="s">
        <v>913</v>
      </c>
      <c r="B15">
        <v>1</v>
      </c>
      <c r="C15" t="s">
        <v>19</v>
      </c>
      <c r="D15">
        <f>$D$2</f>
        <v>28</v>
      </c>
      <c r="E15">
        <v>171</v>
      </c>
      <c r="F15">
        <f t="shared" si="0"/>
        <v>200</v>
      </c>
      <c r="G15">
        <f>E15+6</f>
        <v>177</v>
      </c>
      <c r="H15" t="s">
        <v>102</v>
      </c>
      <c r="I15">
        <v>10</v>
      </c>
      <c r="J15">
        <v>0</v>
      </c>
      <c r="K15">
        <v>1</v>
      </c>
      <c r="L15">
        <v>0</v>
      </c>
      <c r="M15" t="s">
        <v>910</v>
      </c>
      <c r="N15" t="s">
        <v>21</v>
      </c>
      <c r="O15" t="s">
        <v>25</v>
      </c>
      <c r="Q15">
        <v>0</v>
      </c>
      <c r="R15" t="b">
        <v>1</v>
      </c>
      <c r="S15" t="s">
        <v>119</v>
      </c>
      <c r="T15">
        <v>0</v>
      </c>
    </row>
    <row r="16" spans="1:20" x14ac:dyDescent="0.25">
      <c r="A16" t="s">
        <v>722</v>
      </c>
      <c r="B16">
        <v>1</v>
      </c>
      <c r="C16" t="s">
        <v>19</v>
      </c>
      <c r="D16">
        <f>$D$2</f>
        <v>28</v>
      </c>
      <c r="E16">
        <f>E17-5</f>
        <v>193</v>
      </c>
      <c r="F16">
        <v>200</v>
      </c>
      <c r="G16">
        <f>E16+5</f>
        <v>198</v>
      </c>
      <c r="H16" t="s">
        <v>102</v>
      </c>
      <c r="I16">
        <v>8</v>
      </c>
      <c r="J16">
        <v>0</v>
      </c>
      <c r="K16">
        <v>1</v>
      </c>
      <c r="L16">
        <v>0</v>
      </c>
      <c r="M16" t="s">
        <v>910</v>
      </c>
      <c r="N16" t="s">
        <v>21</v>
      </c>
      <c r="O16" t="s">
        <v>25</v>
      </c>
      <c r="Q16">
        <v>0</v>
      </c>
      <c r="R16" t="b">
        <v>1</v>
      </c>
      <c r="S16" t="s">
        <v>119</v>
      </c>
      <c r="T16">
        <v>0</v>
      </c>
    </row>
    <row r="17" spans="1:20" x14ac:dyDescent="0.25">
      <c r="A17" t="s">
        <v>919</v>
      </c>
      <c r="B17">
        <v>1</v>
      </c>
      <c r="C17" t="s">
        <v>24</v>
      </c>
      <c r="D17">
        <v>0</v>
      </c>
      <c r="E17">
        <f>G17-100</f>
        <v>198</v>
      </c>
      <c r="F17">
        <v>210</v>
      </c>
      <c r="G17">
        <v>298</v>
      </c>
      <c r="I17">
        <v>0</v>
      </c>
      <c r="J17">
        <v>0</v>
      </c>
      <c r="K17">
        <v>0</v>
      </c>
      <c r="L17">
        <v>0</v>
      </c>
      <c r="N17" t="s">
        <v>21</v>
      </c>
      <c r="O17" t="s">
        <v>25</v>
      </c>
      <c r="Q17">
        <v>0</v>
      </c>
      <c r="R17" t="b">
        <v>0</v>
      </c>
      <c r="S17" t="s">
        <v>119</v>
      </c>
      <c r="T17">
        <v>0</v>
      </c>
    </row>
    <row r="18" spans="1:20" x14ac:dyDescent="0.25">
      <c r="A18" t="s">
        <v>920</v>
      </c>
      <c r="B18">
        <v>1</v>
      </c>
      <c r="C18" t="s">
        <v>19</v>
      </c>
      <c r="D18">
        <v>80</v>
      </c>
      <c r="E18">
        <v>211</v>
      </c>
      <c r="F18">
        <v>210</v>
      </c>
      <c r="G18">
        <f>E18+5</f>
        <v>216</v>
      </c>
      <c r="H18" t="s">
        <v>102</v>
      </c>
      <c r="I18">
        <v>12</v>
      </c>
      <c r="J18">
        <v>0</v>
      </c>
      <c r="K18">
        <v>1</v>
      </c>
      <c r="L18">
        <v>0</v>
      </c>
      <c r="N18" t="s">
        <v>21</v>
      </c>
      <c r="O18" t="s">
        <v>25</v>
      </c>
      <c r="Q18">
        <v>0</v>
      </c>
      <c r="R18" t="b">
        <v>1</v>
      </c>
      <c r="S18" t="s">
        <v>119</v>
      </c>
      <c r="T18">
        <v>0</v>
      </c>
    </row>
    <row r="19" spans="1:20" ht="15.75" customHeight="1" x14ac:dyDescent="0.25">
      <c r="A19" t="s">
        <v>28</v>
      </c>
      <c r="B19">
        <v>1</v>
      </c>
      <c r="C19" t="s">
        <v>24</v>
      </c>
      <c r="D19">
        <v>0</v>
      </c>
      <c r="E19">
        <v>0</v>
      </c>
      <c r="F19">
        <v>211</v>
      </c>
      <c r="G19">
        <v>298</v>
      </c>
      <c r="I19">
        <v>0</v>
      </c>
      <c r="J19">
        <v>0</v>
      </c>
      <c r="K19">
        <v>0</v>
      </c>
      <c r="L19">
        <v>0</v>
      </c>
      <c r="N19" t="s">
        <v>21</v>
      </c>
      <c r="O19" t="s">
        <v>25</v>
      </c>
      <c r="P19" t="s">
        <v>967</v>
      </c>
      <c r="Q19">
        <v>1</v>
      </c>
      <c r="R19" t="b">
        <v>0</v>
      </c>
      <c r="S19" t="s">
        <v>119</v>
      </c>
      <c r="T19">
        <v>0</v>
      </c>
    </row>
    <row r="20" spans="1:20" x14ac:dyDescent="0.25">
      <c r="A20" t="s">
        <v>96</v>
      </c>
      <c r="B20">
        <v>1</v>
      </c>
      <c r="C20" t="s">
        <v>24</v>
      </c>
      <c r="D20">
        <v>90</v>
      </c>
      <c r="E20">
        <v>15</v>
      </c>
      <c r="F20">
        <f>D20+106</f>
        <v>196</v>
      </c>
      <c r="G20">
        <f>E20+30</f>
        <v>45</v>
      </c>
      <c r="I20">
        <v>0</v>
      </c>
      <c r="J20">
        <v>0</v>
      </c>
      <c r="K20">
        <v>0</v>
      </c>
      <c r="L20">
        <v>0</v>
      </c>
      <c r="N20" t="s">
        <v>21</v>
      </c>
      <c r="O20" t="s">
        <v>27</v>
      </c>
      <c r="P20" t="s">
        <v>924</v>
      </c>
      <c r="Q20">
        <v>2</v>
      </c>
      <c r="R20" t="b">
        <v>1</v>
      </c>
      <c r="S20" t="s">
        <v>724</v>
      </c>
      <c r="T20">
        <v>0</v>
      </c>
    </row>
    <row r="21" spans="1:20" x14ac:dyDescent="0.25">
      <c r="A21" t="s">
        <v>41</v>
      </c>
      <c r="B21">
        <v>2</v>
      </c>
      <c r="C21" t="s">
        <v>19</v>
      </c>
      <c r="D21">
        <v>10</v>
      </c>
      <c r="E21">
        <v>20</v>
      </c>
      <c r="F21">
        <v>196</v>
      </c>
      <c r="G21">
        <f t="shared" ref="G21:G26" si="2">E21+5</f>
        <v>25</v>
      </c>
      <c r="H21" t="s">
        <v>102</v>
      </c>
      <c r="I21">
        <v>12</v>
      </c>
      <c r="J21">
        <v>0</v>
      </c>
      <c r="K21">
        <v>0</v>
      </c>
      <c r="L21">
        <v>0</v>
      </c>
      <c r="M21" t="s">
        <v>929</v>
      </c>
      <c r="N21" t="s">
        <v>1051</v>
      </c>
      <c r="O21" t="s">
        <v>25</v>
      </c>
      <c r="Q21">
        <v>3</v>
      </c>
      <c r="R21" t="b">
        <v>1</v>
      </c>
      <c r="S21" t="s">
        <v>119</v>
      </c>
      <c r="T21">
        <v>0</v>
      </c>
    </row>
    <row r="22" spans="1:20" x14ac:dyDescent="0.25">
      <c r="A22" t="s">
        <v>930</v>
      </c>
      <c r="B22">
        <v>2</v>
      </c>
      <c r="C22" t="s">
        <v>19</v>
      </c>
      <c r="D22">
        <f>$D$21</f>
        <v>10</v>
      </c>
      <c r="E22">
        <v>135</v>
      </c>
      <c r="F22">
        <f>$F$21</f>
        <v>196</v>
      </c>
      <c r="G22">
        <f t="shared" si="2"/>
        <v>140</v>
      </c>
      <c r="H22" t="s">
        <v>102</v>
      </c>
      <c r="I22">
        <v>12</v>
      </c>
      <c r="J22">
        <v>0</v>
      </c>
      <c r="K22">
        <v>0</v>
      </c>
      <c r="L22">
        <v>0</v>
      </c>
      <c r="M22" t="s">
        <v>929</v>
      </c>
      <c r="N22" t="s">
        <v>1051</v>
      </c>
      <c r="O22" t="s">
        <v>25</v>
      </c>
      <c r="P22" s="1" t="s">
        <v>931</v>
      </c>
      <c r="Q22">
        <v>2</v>
      </c>
      <c r="R22" t="b">
        <v>1</v>
      </c>
      <c r="T22">
        <v>0</v>
      </c>
    </row>
    <row r="23" spans="1:20" x14ac:dyDescent="0.25">
      <c r="A23" t="s">
        <v>883</v>
      </c>
      <c r="B23">
        <v>2</v>
      </c>
      <c r="C23" t="s">
        <v>19</v>
      </c>
      <c r="D23">
        <f t="shared" ref="D23:D26" si="3">$D$21</f>
        <v>10</v>
      </c>
      <c r="E23">
        <f>G22+6</f>
        <v>146</v>
      </c>
      <c r="F23">
        <f t="shared" ref="F23:F26" si="4">$F$21</f>
        <v>196</v>
      </c>
      <c r="G23">
        <f t="shared" si="2"/>
        <v>151</v>
      </c>
      <c r="H23" t="s">
        <v>102</v>
      </c>
      <c r="I23">
        <v>12</v>
      </c>
      <c r="J23">
        <v>0</v>
      </c>
      <c r="K23">
        <v>0</v>
      </c>
      <c r="L23">
        <v>0</v>
      </c>
      <c r="M23" t="s">
        <v>929</v>
      </c>
      <c r="N23" t="s">
        <v>1051</v>
      </c>
      <c r="O23" t="s">
        <v>25</v>
      </c>
      <c r="P23" s="1"/>
      <c r="Q23">
        <v>2</v>
      </c>
      <c r="R23" t="b">
        <v>1</v>
      </c>
      <c r="T23">
        <v>0</v>
      </c>
    </row>
    <row r="24" spans="1:20" x14ac:dyDescent="0.25">
      <c r="A24" t="s">
        <v>884</v>
      </c>
      <c r="B24">
        <v>2</v>
      </c>
      <c r="C24" t="s">
        <v>19</v>
      </c>
      <c r="D24">
        <f t="shared" si="3"/>
        <v>10</v>
      </c>
      <c r="E24">
        <f>G23+10</f>
        <v>161</v>
      </c>
      <c r="F24">
        <f t="shared" si="4"/>
        <v>196</v>
      </c>
      <c r="G24">
        <f t="shared" si="2"/>
        <v>166</v>
      </c>
      <c r="H24" t="s">
        <v>102</v>
      </c>
      <c r="I24">
        <v>12</v>
      </c>
      <c r="J24">
        <v>0</v>
      </c>
      <c r="K24">
        <v>0</v>
      </c>
      <c r="L24">
        <v>0</v>
      </c>
      <c r="N24" t="s">
        <v>1051</v>
      </c>
      <c r="O24" t="s">
        <v>25</v>
      </c>
      <c r="P24" s="1"/>
      <c r="Q24">
        <v>2</v>
      </c>
      <c r="R24" t="b">
        <v>1</v>
      </c>
      <c r="T24">
        <v>0</v>
      </c>
    </row>
    <row r="25" spans="1:20" x14ac:dyDescent="0.25">
      <c r="A25" t="s">
        <v>387</v>
      </c>
      <c r="B25">
        <v>2</v>
      </c>
      <c r="C25" t="s">
        <v>19</v>
      </c>
      <c r="D25">
        <f t="shared" si="3"/>
        <v>10</v>
      </c>
      <c r="E25">
        <f>G24+10</f>
        <v>176</v>
      </c>
      <c r="F25">
        <f t="shared" si="4"/>
        <v>196</v>
      </c>
      <c r="G25">
        <f t="shared" si="2"/>
        <v>181</v>
      </c>
      <c r="H25" t="s">
        <v>102</v>
      </c>
      <c r="I25">
        <v>12</v>
      </c>
      <c r="J25">
        <v>0</v>
      </c>
      <c r="K25">
        <v>0</v>
      </c>
      <c r="L25">
        <v>0</v>
      </c>
      <c r="M25" t="s">
        <v>929</v>
      </c>
      <c r="N25" t="s">
        <v>1051</v>
      </c>
      <c r="O25" t="s">
        <v>25</v>
      </c>
      <c r="P25" s="1"/>
      <c r="Q25">
        <v>2</v>
      </c>
      <c r="R25" t="b">
        <v>1</v>
      </c>
      <c r="T25">
        <v>0</v>
      </c>
    </row>
    <row r="26" spans="1:20" x14ac:dyDescent="0.25">
      <c r="A26" t="s">
        <v>622</v>
      </c>
      <c r="B26">
        <v>2</v>
      </c>
      <c r="C26" t="s">
        <v>19</v>
      </c>
      <c r="D26">
        <f t="shared" si="3"/>
        <v>10</v>
      </c>
      <c r="E26">
        <f>G25+20</f>
        <v>201</v>
      </c>
      <c r="F26">
        <f t="shared" si="4"/>
        <v>196</v>
      </c>
      <c r="G26">
        <f t="shared" si="2"/>
        <v>206</v>
      </c>
      <c r="H26" t="s">
        <v>102</v>
      </c>
      <c r="I26">
        <v>12</v>
      </c>
      <c r="J26">
        <v>0</v>
      </c>
      <c r="K26">
        <v>0</v>
      </c>
      <c r="L26">
        <v>0</v>
      </c>
      <c r="M26" t="s">
        <v>929</v>
      </c>
      <c r="N26" t="s">
        <v>1051</v>
      </c>
      <c r="O26" t="s">
        <v>25</v>
      </c>
      <c r="P26" s="1"/>
      <c r="Q26">
        <v>2</v>
      </c>
      <c r="R26" t="b">
        <v>1</v>
      </c>
      <c r="T26">
        <v>0</v>
      </c>
    </row>
    <row r="27" spans="1:20" x14ac:dyDescent="0.25">
      <c r="A27" t="s">
        <v>385</v>
      </c>
      <c r="B27">
        <v>2</v>
      </c>
      <c r="C27" t="s">
        <v>26</v>
      </c>
      <c r="D27">
        <v>210</v>
      </c>
      <c r="E27">
        <v>0</v>
      </c>
      <c r="F27">
        <v>0</v>
      </c>
      <c r="G27">
        <v>298</v>
      </c>
      <c r="I27">
        <v>0</v>
      </c>
      <c r="J27">
        <v>0</v>
      </c>
      <c r="K27">
        <v>0</v>
      </c>
      <c r="L27">
        <v>0</v>
      </c>
      <c r="M27" t="s">
        <v>974</v>
      </c>
      <c r="N27" t="s">
        <v>1051</v>
      </c>
      <c r="O27" t="s">
        <v>25</v>
      </c>
      <c r="Q27">
        <v>0</v>
      </c>
      <c r="R27" t="b">
        <v>0</v>
      </c>
      <c r="S27" t="s">
        <v>119</v>
      </c>
      <c r="T27">
        <v>0</v>
      </c>
    </row>
    <row r="28" spans="1:20" x14ac:dyDescent="0.25">
      <c r="A28" t="s">
        <v>182</v>
      </c>
      <c r="B28">
        <v>3</v>
      </c>
      <c r="C28" t="s">
        <v>19</v>
      </c>
      <c r="D28">
        <v>14</v>
      </c>
      <c r="E28">
        <v>20</v>
      </c>
      <c r="F28">
        <f t="shared" ref="F28" si="5">$F$2</f>
        <v>200</v>
      </c>
      <c r="G28">
        <f>E28+8</f>
        <v>28</v>
      </c>
      <c r="H28" t="s">
        <v>102</v>
      </c>
      <c r="I28">
        <v>14</v>
      </c>
      <c r="J28">
        <v>1</v>
      </c>
      <c r="K28">
        <v>0</v>
      </c>
      <c r="L28">
        <v>0</v>
      </c>
      <c r="N28" t="s">
        <v>21</v>
      </c>
      <c r="O28" t="s">
        <v>25</v>
      </c>
      <c r="Q28">
        <v>4</v>
      </c>
      <c r="R28" t="b">
        <v>1</v>
      </c>
      <c r="S28" t="s">
        <v>119</v>
      </c>
      <c r="T28">
        <v>0</v>
      </c>
    </row>
    <row r="29" spans="1:20" x14ac:dyDescent="0.25">
      <c r="A29" t="s">
        <v>181</v>
      </c>
      <c r="B29">
        <v>3</v>
      </c>
      <c r="C29" t="s">
        <v>19</v>
      </c>
      <c r="D29">
        <v>14</v>
      </c>
      <c r="E29">
        <f>G28</f>
        <v>28</v>
      </c>
      <c r="F29">
        <v>196</v>
      </c>
      <c r="G29">
        <f>E29+5</f>
        <v>33</v>
      </c>
      <c r="H29" t="s">
        <v>102</v>
      </c>
      <c r="I29">
        <v>14</v>
      </c>
      <c r="J29">
        <v>0</v>
      </c>
      <c r="K29">
        <v>0</v>
      </c>
      <c r="L29">
        <v>0</v>
      </c>
      <c r="N29" t="s">
        <v>21</v>
      </c>
      <c r="O29" t="s">
        <v>25</v>
      </c>
      <c r="Q29">
        <v>3</v>
      </c>
      <c r="R29" t="b">
        <v>1</v>
      </c>
      <c r="S29" t="s">
        <v>119</v>
      </c>
      <c r="T29">
        <v>0</v>
      </c>
    </row>
    <row r="30" spans="1:20" x14ac:dyDescent="0.25">
      <c r="A30" t="s">
        <v>671</v>
      </c>
      <c r="B30">
        <v>3</v>
      </c>
      <c r="C30" t="s">
        <v>19</v>
      </c>
      <c r="D30">
        <f>$D$29</f>
        <v>14</v>
      </c>
      <c r="E30">
        <f>G29+8</f>
        <v>41</v>
      </c>
      <c r="F30">
        <f>$F$29</f>
        <v>196</v>
      </c>
      <c r="G30">
        <f>E30+6</f>
        <v>47</v>
      </c>
      <c r="H30" t="s">
        <v>102</v>
      </c>
      <c r="I30">
        <v>12</v>
      </c>
      <c r="J30">
        <v>0</v>
      </c>
      <c r="K30">
        <v>0</v>
      </c>
      <c r="L30">
        <v>0</v>
      </c>
      <c r="N30" t="s">
        <v>21</v>
      </c>
      <c r="O30" t="s">
        <v>25</v>
      </c>
      <c r="Q30">
        <v>2</v>
      </c>
      <c r="R30" t="b">
        <v>1</v>
      </c>
      <c r="S30" t="s">
        <v>119</v>
      </c>
      <c r="T30">
        <v>0</v>
      </c>
    </row>
    <row r="31" spans="1:20" x14ac:dyDescent="0.25">
      <c r="A31" t="s">
        <v>723</v>
      </c>
      <c r="B31">
        <v>3</v>
      </c>
      <c r="C31" t="s">
        <v>19</v>
      </c>
      <c r="D31">
        <v>0</v>
      </c>
      <c r="E31">
        <f>E32-5</f>
        <v>215</v>
      </c>
      <c r="F31">
        <v>196</v>
      </c>
      <c r="G31">
        <f>E31+5</f>
        <v>220</v>
      </c>
      <c r="H31" t="s">
        <v>102</v>
      </c>
      <c r="I31">
        <v>8</v>
      </c>
      <c r="J31">
        <v>0</v>
      </c>
      <c r="K31">
        <v>1</v>
      </c>
      <c r="L31">
        <v>0</v>
      </c>
      <c r="M31" t="s">
        <v>910</v>
      </c>
      <c r="N31" t="s">
        <v>21</v>
      </c>
      <c r="O31" t="s">
        <v>22</v>
      </c>
      <c r="Q31">
        <v>0</v>
      </c>
      <c r="R31" t="b">
        <v>1</v>
      </c>
      <c r="S31" t="s">
        <v>119</v>
      </c>
      <c r="T31">
        <v>0</v>
      </c>
    </row>
    <row r="32" spans="1:20" x14ac:dyDescent="0.25">
      <c r="A32" t="s">
        <v>100</v>
      </c>
      <c r="B32">
        <v>3</v>
      </c>
      <c r="C32" t="s">
        <v>24</v>
      </c>
      <c r="D32">
        <v>0</v>
      </c>
      <c r="E32">
        <v>220</v>
      </c>
      <c r="F32">
        <v>210</v>
      </c>
      <c r="G32">
        <f>E32+100</f>
        <v>320</v>
      </c>
      <c r="I32">
        <v>0</v>
      </c>
      <c r="J32">
        <v>0</v>
      </c>
      <c r="K32">
        <v>0</v>
      </c>
      <c r="L32">
        <v>0</v>
      </c>
      <c r="N32" t="s">
        <v>21</v>
      </c>
      <c r="O32" t="s">
        <v>25</v>
      </c>
      <c r="Q32">
        <v>0</v>
      </c>
      <c r="R32" t="b">
        <v>0</v>
      </c>
      <c r="S32" t="s">
        <v>119</v>
      </c>
      <c r="T32">
        <v>0</v>
      </c>
    </row>
    <row r="33" spans="1:20" x14ac:dyDescent="0.25">
      <c r="A33" t="s">
        <v>58</v>
      </c>
      <c r="B33">
        <v>3</v>
      </c>
      <c r="C33" t="s">
        <v>19</v>
      </c>
      <c r="D33">
        <v>80</v>
      </c>
      <c r="E33">
        <v>211</v>
      </c>
      <c r="F33">
        <v>210</v>
      </c>
      <c r="G33">
        <f>E33+5</f>
        <v>216</v>
      </c>
      <c r="H33" t="s">
        <v>102</v>
      </c>
      <c r="I33">
        <v>12</v>
      </c>
      <c r="J33">
        <v>0</v>
      </c>
      <c r="K33">
        <v>1</v>
      </c>
      <c r="L33">
        <v>0</v>
      </c>
      <c r="N33" t="s">
        <v>21</v>
      </c>
      <c r="O33" t="s">
        <v>25</v>
      </c>
      <c r="Q33">
        <v>0</v>
      </c>
      <c r="R33" t="b">
        <v>1</v>
      </c>
      <c r="S33" t="s">
        <v>119</v>
      </c>
      <c r="T33">
        <v>0</v>
      </c>
    </row>
    <row r="34" spans="1:20" x14ac:dyDescent="0.25">
      <c r="A34" t="s">
        <v>127</v>
      </c>
      <c r="B34">
        <v>-999</v>
      </c>
      <c r="C34" t="s">
        <v>19</v>
      </c>
      <c r="D34">
        <f>$D$29</f>
        <v>14</v>
      </c>
      <c r="E34">
        <f>E30+28</f>
        <v>69</v>
      </c>
      <c r="F34">
        <f>$F$29</f>
        <v>196</v>
      </c>
      <c r="G34">
        <f>E34+4</f>
        <v>73</v>
      </c>
      <c r="H34" t="s">
        <v>102</v>
      </c>
      <c r="I34">
        <v>9</v>
      </c>
      <c r="J34">
        <v>0</v>
      </c>
      <c r="K34">
        <v>0</v>
      </c>
      <c r="L34">
        <v>0</v>
      </c>
      <c r="N34" t="s">
        <v>21</v>
      </c>
      <c r="O34" t="s">
        <v>25</v>
      </c>
      <c r="Q34">
        <v>3</v>
      </c>
      <c r="R34" t="b">
        <v>1</v>
      </c>
      <c r="S34" t="s">
        <v>119</v>
      </c>
      <c r="T34">
        <v>0</v>
      </c>
    </row>
    <row r="35" spans="1:20" x14ac:dyDescent="0.25">
      <c r="A35" t="s">
        <v>128</v>
      </c>
      <c r="B35">
        <v>-999</v>
      </c>
      <c r="C35" t="s">
        <v>19</v>
      </c>
      <c r="D35">
        <f>$D$29</f>
        <v>14</v>
      </c>
      <c r="E35">
        <v>100</v>
      </c>
      <c r="F35">
        <f>$F$29</f>
        <v>196</v>
      </c>
      <c r="G35">
        <f>E35+5</f>
        <v>105</v>
      </c>
      <c r="H35" t="s">
        <v>102</v>
      </c>
      <c r="I35">
        <v>14</v>
      </c>
      <c r="J35">
        <v>1</v>
      </c>
      <c r="K35">
        <v>0</v>
      </c>
      <c r="L35">
        <v>0</v>
      </c>
      <c r="N35" t="s">
        <v>21</v>
      </c>
      <c r="O35" t="s">
        <v>25</v>
      </c>
      <c r="Q35">
        <v>3</v>
      </c>
      <c r="R35" t="b">
        <v>1</v>
      </c>
      <c r="S35" t="s">
        <v>119</v>
      </c>
      <c r="T35">
        <v>0</v>
      </c>
    </row>
    <row r="36" spans="1:20" x14ac:dyDescent="0.25">
      <c r="A36" t="s">
        <v>725</v>
      </c>
      <c r="B36">
        <v>-999</v>
      </c>
      <c r="C36" t="s">
        <v>26</v>
      </c>
      <c r="D36">
        <v>13</v>
      </c>
      <c r="E36">
        <v>90</v>
      </c>
      <c r="F36">
        <v>210</v>
      </c>
      <c r="G36">
        <f>E69-5</f>
        <v>82</v>
      </c>
      <c r="I36">
        <v>0</v>
      </c>
      <c r="J36">
        <v>1</v>
      </c>
      <c r="K36">
        <v>0</v>
      </c>
      <c r="L36">
        <v>0</v>
      </c>
      <c r="N36" t="s">
        <v>21</v>
      </c>
      <c r="O36" t="s">
        <v>25</v>
      </c>
      <c r="Q36">
        <v>0</v>
      </c>
      <c r="R36" t="b">
        <v>0</v>
      </c>
      <c r="S36" t="s">
        <v>119</v>
      </c>
      <c r="T36">
        <v>0</v>
      </c>
    </row>
    <row r="37" spans="1:20" x14ac:dyDescent="0.25">
      <c r="A37" t="s">
        <v>1047</v>
      </c>
      <c r="B37">
        <v>3</v>
      </c>
      <c r="C37" t="s">
        <v>19</v>
      </c>
      <c r="D37">
        <v>14</v>
      </c>
      <c r="E37">
        <v>85</v>
      </c>
      <c r="F37">
        <v>196</v>
      </c>
      <c r="G37">
        <f>E37+5</f>
        <v>90</v>
      </c>
      <c r="H37" t="s">
        <v>102</v>
      </c>
      <c r="I37">
        <v>14</v>
      </c>
      <c r="J37">
        <v>1</v>
      </c>
      <c r="K37">
        <v>0</v>
      </c>
      <c r="L37">
        <v>0</v>
      </c>
      <c r="N37" t="s">
        <v>21</v>
      </c>
      <c r="O37" t="s">
        <v>25</v>
      </c>
      <c r="Q37">
        <v>3</v>
      </c>
      <c r="R37" t="b">
        <v>1</v>
      </c>
      <c r="S37" t="s">
        <v>119</v>
      </c>
      <c r="T37">
        <v>0</v>
      </c>
    </row>
    <row r="38" spans="1:20" x14ac:dyDescent="0.25">
      <c r="A38" t="s">
        <v>1048</v>
      </c>
      <c r="B38">
        <v>3</v>
      </c>
      <c r="C38" t="s">
        <v>19</v>
      </c>
      <c r="D38">
        <v>14</v>
      </c>
      <c r="E38">
        <f>G37+4</f>
        <v>94</v>
      </c>
      <c r="F38">
        <v>196</v>
      </c>
      <c r="G38">
        <f>E38+6</f>
        <v>100</v>
      </c>
      <c r="H38" t="s">
        <v>102</v>
      </c>
      <c r="I38">
        <v>12</v>
      </c>
      <c r="J38">
        <v>0</v>
      </c>
      <c r="K38">
        <v>0</v>
      </c>
      <c r="L38">
        <v>0</v>
      </c>
      <c r="N38" t="s">
        <v>21</v>
      </c>
      <c r="O38" t="s">
        <v>25</v>
      </c>
      <c r="Q38">
        <v>3</v>
      </c>
      <c r="R38" t="b">
        <v>1</v>
      </c>
      <c r="S38" t="s">
        <v>119</v>
      </c>
      <c r="T38">
        <v>0</v>
      </c>
    </row>
    <row r="39" spans="1:20" x14ac:dyDescent="0.25">
      <c r="A39" t="s">
        <v>1052</v>
      </c>
      <c r="B39">
        <v>3</v>
      </c>
      <c r="C39" t="s">
        <v>19</v>
      </c>
      <c r="D39">
        <v>14</v>
      </c>
      <c r="E39">
        <f>G38+20</f>
        <v>120</v>
      </c>
      <c r="F39">
        <v>196</v>
      </c>
      <c r="G39">
        <f>E39+5</f>
        <v>125</v>
      </c>
      <c r="H39" t="s">
        <v>102</v>
      </c>
      <c r="I39">
        <v>12</v>
      </c>
      <c r="J39">
        <v>1</v>
      </c>
      <c r="K39">
        <v>0</v>
      </c>
      <c r="L39">
        <v>0</v>
      </c>
      <c r="N39" t="s">
        <v>21</v>
      </c>
      <c r="O39" t="s">
        <v>25</v>
      </c>
      <c r="Q39">
        <v>3</v>
      </c>
      <c r="R39" t="b">
        <v>1</v>
      </c>
      <c r="S39" t="s">
        <v>119</v>
      </c>
      <c r="T39">
        <v>0</v>
      </c>
    </row>
    <row r="40" spans="1:20" x14ac:dyDescent="0.25">
      <c r="A40" t="s">
        <v>1054</v>
      </c>
      <c r="B40">
        <v>3</v>
      </c>
      <c r="C40" t="s">
        <v>19</v>
      </c>
      <c r="D40">
        <v>14</v>
      </c>
      <c r="E40">
        <f>G39+4</f>
        <v>129</v>
      </c>
      <c r="F40">
        <v>196</v>
      </c>
      <c r="G40">
        <f>E40+6</f>
        <v>135</v>
      </c>
      <c r="H40" t="s">
        <v>102</v>
      </c>
      <c r="I40">
        <v>12</v>
      </c>
      <c r="J40">
        <v>0</v>
      </c>
      <c r="K40">
        <v>0</v>
      </c>
      <c r="L40">
        <v>0</v>
      </c>
      <c r="N40" t="s">
        <v>21</v>
      </c>
      <c r="O40" t="s">
        <v>25</v>
      </c>
      <c r="Q40">
        <v>3</v>
      </c>
      <c r="R40" t="b">
        <v>1</v>
      </c>
      <c r="S40" t="s">
        <v>119</v>
      </c>
      <c r="T40">
        <v>0</v>
      </c>
    </row>
    <row r="41" spans="1:20" x14ac:dyDescent="0.25">
      <c r="A41" t="s">
        <v>996</v>
      </c>
      <c r="B41">
        <v>3</v>
      </c>
      <c r="C41" t="s">
        <v>19</v>
      </c>
      <c r="D41">
        <v>14</v>
      </c>
      <c r="E41">
        <f>G40+16</f>
        <v>151</v>
      </c>
      <c r="F41">
        <v>196</v>
      </c>
      <c r="G41">
        <f>E41+5</f>
        <v>156</v>
      </c>
      <c r="H41" t="s">
        <v>102</v>
      </c>
      <c r="I41">
        <v>12</v>
      </c>
      <c r="J41">
        <v>1</v>
      </c>
      <c r="K41">
        <v>0</v>
      </c>
      <c r="L41">
        <v>0</v>
      </c>
      <c r="N41" t="s">
        <v>21</v>
      </c>
      <c r="O41" t="s">
        <v>25</v>
      </c>
      <c r="Q41">
        <v>3</v>
      </c>
      <c r="R41" t="b">
        <v>1</v>
      </c>
      <c r="S41" t="s">
        <v>119</v>
      </c>
      <c r="T41">
        <v>0</v>
      </c>
    </row>
    <row r="42" spans="1:20" x14ac:dyDescent="0.25">
      <c r="A42" t="s">
        <v>1044</v>
      </c>
      <c r="B42">
        <v>3</v>
      </c>
      <c r="C42" t="s">
        <v>19</v>
      </c>
      <c r="D42">
        <v>14</v>
      </c>
      <c r="E42">
        <f>G41+4</f>
        <v>160</v>
      </c>
      <c r="F42">
        <v>196</v>
      </c>
      <c r="G42">
        <f>E42+6</f>
        <v>166</v>
      </c>
      <c r="H42" t="s">
        <v>102</v>
      </c>
      <c r="I42">
        <v>12</v>
      </c>
      <c r="J42">
        <v>0</v>
      </c>
      <c r="K42">
        <v>0</v>
      </c>
      <c r="L42">
        <v>0</v>
      </c>
      <c r="N42" t="s">
        <v>21</v>
      </c>
      <c r="O42" t="s">
        <v>25</v>
      </c>
      <c r="Q42">
        <v>3</v>
      </c>
      <c r="R42" t="b">
        <v>1</v>
      </c>
      <c r="S42" t="s">
        <v>119</v>
      </c>
      <c r="T42">
        <v>0</v>
      </c>
    </row>
    <row r="43" spans="1:20" x14ac:dyDescent="0.25">
      <c r="A43" t="s">
        <v>997</v>
      </c>
      <c r="B43">
        <v>3</v>
      </c>
      <c r="C43" t="s">
        <v>19</v>
      </c>
      <c r="D43">
        <v>14</v>
      </c>
      <c r="E43">
        <f>G42+16</f>
        <v>182</v>
      </c>
      <c r="F43">
        <v>196</v>
      </c>
      <c r="G43">
        <f>E43+5</f>
        <v>187</v>
      </c>
      <c r="H43" t="s">
        <v>102</v>
      </c>
      <c r="I43">
        <v>12</v>
      </c>
      <c r="J43">
        <v>1</v>
      </c>
      <c r="K43">
        <v>0</v>
      </c>
      <c r="L43">
        <v>0</v>
      </c>
      <c r="N43" t="s">
        <v>21</v>
      </c>
      <c r="O43" t="s">
        <v>25</v>
      </c>
      <c r="Q43">
        <v>3</v>
      </c>
      <c r="R43" t="b">
        <v>1</v>
      </c>
      <c r="S43" t="s">
        <v>119</v>
      </c>
      <c r="T43">
        <v>0</v>
      </c>
    </row>
    <row r="44" spans="1:20" x14ac:dyDescent="0.25">
      <c r="A44" t="s">
        <v>1045</v>
      </c>
      <c r="B44">
        <v>3</v>
      </c>
      <c r="C44" t="s">
        <v>19</v>
      </c>
      <c r="D44">
        <v>14</v>
      </c>
      <c r="E44">
        <f>G43+4</f>
        <v>191</v>
      </c>
      <c r="F44">
        <v>196</v>
      </c>
      <c r="G44">
        <f>E44+6</f>
        <v>197</v>
      </c>
      <c r="H44" t="s">
        <v>102</v>
      </c>
      <c r="I44">
        <v>12</v>
      </c>
      <c r="J44">
        <v>0</v>
      </c>
      <c r="K44">
        <v>0</v>
      </c>
      <c r="L44">
        <v>0</v>
      </c>
      <c r="N44" t="s">
        <v>21</v>
      </c>
      <c r="O44" t="s">
        <v>25</v>
      </c>
      <c r="Q44">
        <v>3</v>
      </c>
      <c r="R44" t="b">
        <v>1</v>
      </c>
      <c r="S44" t="s">
        <v>119</v>
      </c>
      <c r="T44">
        <v>0</v>
      </c>
    </row>
    <row r="45" spans="1:20" x14ac:dyDescent="0.25">
      <c r="A45" t="s">
        <v>887</v>
      </c>
      <c r="B45">
        <v>4</v>
      </c>
      <c r="C45" t="s">
        <v>19</v>
      </c>
      <c r="D45">
        <v>14</v>
      </c>
      <c r="E45">
        <v>20</v>
      </c>
      <c r="F45">
        <v>196</v>
      </c>
      <c r="G45">
        <f>E45+5</f>
        <v>25</v>
      </c>
      <c r="H45" t="s">
        <v>102</v>
      </c>
      <c r="I45">
        <v>14</v>
      </c>
      <c r="J45">
        <v>1</v>
      </c>
      <c r="K45">
        <v>0</v>
      </c>
      <c r="L45">
        <v>0</v>
      </c>
      <c r="N45" t="s">
        <v>21</v>
      </c>
      <c r="O45" t="s">
        <v>25</v>
      </c>
      <c r="Q45">
        <v>3</v>
      </c>
      <c r="R45" t="b">
        <v>1</v>
      </c>
      <c r="S45" t="s">
        <v>119</v>
      </c>
      <c r="T45">
        <v>0</v>
      </c>
    </row>
    <row r="46" spans="1:20" x14ac:dyDescent="0.25">
      <c r="A46" t="s">
        <v>815</v>
      </c>
      <c r="B46">
        <v>4</v>
      </c>
      <c r="C46" t="s">
        <v>19</v>
      </c>
      <c r="D46">
        <f>$D$64</f>
        <v>14</v>
      </c>
      <c r="E46">
        <f>G45+8</f>
        <v>33</v>
      </c>
      <c r="F46">
        <f>$F$64</f>
        <v>196</v>
      </c>
      <c r="G46">
        <f>E46+5</f>
        <v>38</v>
      </c>
      <c r="H46" t="s">
        <v>102</v>
      </c>
      <c r="I46">
        <v>12</v>
      </c>
      <c r="J46">
        <v>0</v>
      </c>
      <c r="K46">
        <v>0</v>
      </c>
      <c r="L46">
        <v>0</v>
      </c>
      <c r="N46" t="s">
        <v>21</v>
      </c>
      <c r="O46" t="s">
        <v>25</v>
      </c>
      <c r="Q46">
        <v>3</v>
      </c>
      <c r="R46" t="b">
        <v>1</v>
      </c>
      <c r="S46" t="s">
        <v>119</v>
      </c>
      <c r="T46">
        <v>0</v>
      </c>
    </row>
    <row r="47" spans="1:20" x14ac:dyDescent="0.25">
      <c r="A47" t="s">
        <v>993</v>
      </c>
      <c r="B47">
        <v>4</v>
      </c>
      <c r="C47" t="s">
        <v>26</v>
      </c>
      <c r="D47">
        <v>30</v>
      </c>
      <c r="E47">
        <v>85</v>
      </c>
      <c r="F47">
        <v>170</v>
      </c>
      <c r="G47">
        <f>G50+12</f>
        <v>152</v>
      </c>
      <c r="I47">
        <v>0</v>
      </c>
      <c r="J47">
        <v>1</v>
      </c>
      <c r="K47">
        <v>0</v>
      </c>
      <c r="L47">
        <v>0</v>
      </c>
      <c r="M47" t="s">
        <v>667</v>
      </c>
      <c r="N47" t="s">
        <v>667</v>
      </c>
      <c r="O47" t="s">
        <v>25</v>
      </c>
      <c r="Q47">
        <v>1</v>
      </c>
      <c r="R47" t="b">
        <v>0</v>
      </c>
      <c r="S47" t="s">
        <v>119</v>
      </c>
      <c r="T47">
        <v>0</v>
      </c>
    </row>
    <row r="48" spans="1:20" x14ac:dyDescent="0.25">
      <c r="A48" t="s">
        <v>35</v>
      </c>
      <c r="B48">
        <v>4</v>
      </c>
      <c r="C48" t="s">
        <v>19</v>
      </c>
      <c r="D48">
        <f>D47+10</f>
        <v>40</v>
      </c>
      <c r="E48">
        <f>E47+8</f>
        <v>93</v>
      </c>
      <c r="F48">
        <f>F47-10</f>
        <v>160</v>
      </c>
      <c r="G48">
        <f>E48+5</f>
        <v>98</v>
      </c>
      <c r="H48" t="s">
        <v>102</v>
      </c>
      <c r="I48">
        <v>16</v>
      </c>
      <c r="J48">
        <v>1</v>
      </c>
      <c r="K48">
        <v>0</v>
      </c>
      <c r="L48">
        <v>0</v>
      </c>
      <c r="N48" t="s">
        <v>667</v>
      </c>
      <c r="O48" t="s">
        <v>27</v>
      </c>
      <c r="Q48">
        <v>3</v>
      </c>
      <c r="R48" t="b">
        <v>0</v>
      </c>
      <c r="S48" t="s">
        <v>119</v>
      </c>
      <c r="T48">
        <v>0</v>
      </c>
    </row>
    <row r="49" spans="1:20" x14ac:dyDescent="0.25">
      <c r="A49" t="s">
        <v>104</v>
      </c>
      <c r="B49">
        <v>4</v>
      </c>
      <c r="C49" t="s">
        <v>19</v>
      </c>
      <c r="D49">
        <f>D50</f>
        <v>40</v>
      </c>
      <c r="E49">
        <f>G48+8</f>
        <v>106</v>
      </c>
      <c r="F49">
        <f>F50</f>
        <v>160</v>
      </c>
      <c r="G49">
        <f>E49+8</f>
        <v>114</v>
      </c>
      <c r="H49" t="s">
        <v>102</v>
      </c>
      <c r="I49">
        <v>16</v>
      </c>
      <c r="J49">
        <v>0</v>
      </c>
      <c r="K49">
        <v>1</v>
      </c>
      <c r="L49">
        <v>0</v>
      </c>
      <c r="N49" t="s">
        <v>667</v>
      </c>
      <c r="O49" t="s">
        <v>27</v>
      </c>
      <c r="Q49">
        <v>2</v>
      </c>
      <c r="R49" t="b">
        <v>1</v>
      </c>
      <c r="S49" t="s">
        <v>119</v>
      </c>
      <c r="T49">
        <v>0</v>
      </c>
    </row>
    <row r="50" spans="1:20" x14ac:dyDescent="0.25">
      <c r="A50" t="s">
        <v>56</v>
      </c>
      <c r="B50">
        <v>4</v>
      </c>
      <c r="C50" t="s">
        <v>19</v>
      </c>
      <c r="D50">
        <f>D48</f>
        <v>40</v>
      </c>
      <c r="E50">
        <f>G49+20</f>
        <v>134</v>
      </c>
      <c r="F50">
        <f>F48</f>
        <v>160</v>
      </c>
      <c r="G50">
        <f>E50+6</f>
        <v>140</v>
      </c>
      <c r="H50" t="s">
        <v>102</v>
      </c>
      <c r="I50">
        <v>20</v>
      </c>
      <c r="J50">
        <v>1</v>
      </c>
      <c r="K50">
        <v>0</v>
      </c>
      <c r="L50">
        <v>0</v>
      </c>
      <c r="N50" t="s">
        <v>667</v>
      </c>
      <c r="O50" t="s">
        <v>27</v>
      </c>
      <c r="P50" t="s">
        <v>990</v>
      </c>
      <c r="Q50">
        <v>3</v>
      </c>
      <c r="R50" t="b">
        <v>0</v>
      </c>
      <c r="S50" t="s">
        <v>119</v>
      </c>
      <c r="T50">
        <v>0</v>
      </c>
    </row>
    <row r="51" spans="1:20" x14ac:dyDescent="0.25">
      <c r="A51" t="s">
        <v>992</v>
      </c>
      <c r="B51">
        <v>4</v>
      </c>
      <c r="C51" t="s">
        <v>26</v>
      </c>
      <c r="D51">
        <v>30</v>
      </c>
      <c r="E51">
        <f>G47+30</f>
        <v>182</v>
      </c>
      <c r="F51">
        <v>170</v>
      </c>
      <c r="G51">
        <f>G54+12</f>
        <v>249</v>
      </c>
      <c r="I51">
        <v>0</v>
      </c>
      <c r="J51">
        <v>1</v>
      </c>
      <c r="K51">
        <v>0</v>
      </c>
      <c r="L51">
        <v>0</v>
      </c>
      <c r="M51" t="s">
        <v>994</v>
      </c>
      <c r="N51" t="s">
        <v>994</v>
      </c>
      <c r="O51" t="s">
        <v>25</v>
      </c>
      <c r="Q51">
        <v>1</v>
      </c>
      <c r="R51" t="b">
        <v>0</v>
      </c>
      <c r="S51" t="s">
        <v>119</v>
      </c>
      <c r="T51">
        <v>0</v>
      </c>
    </row>
    <row r="52" spans="1:20" x14ac:dyDescent="0.25">
      <c r="A52" t="s">
        <v>36</v>
      </c>
      <c r="B52">
        <v>4</v>
      </c>
      <c r="C52" t="s">
        <v>19</v>
      </c>
      <c r="D52">
        <f>D51+10</f>
        <v>40</v>
      </c>
      <c r="E52">
        <f>E51+8</f>
        <v>190</v>
      </c>
      <c r="F52">
        <f>F51-10</f>
        <v>160</v>
      </c>
      <c r="G52">
        <f>E52+5</f>
        <v>195</v>
      </c>
      <c r="H52" t="s">
        <v>102</v>
      </c>
      <c r="I52">
        <v>16</v>
      </c>
      <c r="J52">
        <v>1</v>
      </c>
      <c r="K52">
        <v>0</v>
      </c>
      <c r="L52">
        <v>0</v>
      </c>
      <c r="N52" t="s">
        <v>994</v>
      </c>
      <c r="O52" t="s">
        <v>27</v>
      </c>
      <c r="Q52">
        <v>3</v>
      </c>
      <c r="R52" t="b">
        <v>0</v>
      </c>
      <c r="S52" t="s">
        <v>119</v>
      </c>
      <c r="T52">
        <v>0</v>
      </c>
    </row>
    <row r="53" spans="1:20" x14ac:dyDescent="0.25">
      <c r="A53" t="s">
        <v>105</v>
      </c>
      <c r="B53">
        <v>4</v>
      </c>
      <c r="C53" t="s">
        <v>19</v>
      </c>
      <c r="D53">
        <f>D54</f>
        <v>40</v>
      </c>
      <c r="E53">
        <f>G52+8</f>
        <v>203</v>
      </c>
      <c r="F53">
        <f>F54</f>
        <v>160</v>
      </c>
      <c r="G53">
        <f>E53+8</f>
        <v>211</v>
      </c>
      <c r="H53" t="s">
        <v>102</v>
      </c>
      <c r="I53">
        <v>16</v>
      </c>
      <c r="J53">
        <v>0</v>
      </c>
      <c r="K53">
        <v>1</v>
      </c>
      <c r="L53">
        <v>0</v>
      </c>
      <c r="N53" t="s">
        <v>994</v>
      </c>
      <c r="O53" t="s">
        <v>27</v>
      </c>
      <c r="Q53">
        <v>2</v>
      </c>
      <c r="R53" t="b">
        <v>1</v>
      </c>
      <c r="S53" t="s">
        <v>119</v>
      </c>
      <c r="T53">
        <v>0</v>
      </c>
    </row>
    <row r="54" spans="1:20" x14ac:dyDescent="0.25">
      <c r="A54" t="s">
        <v>57</v>
      </c>
      <c r="B54">
        <v>4</v>
      </c>
      <c r="C54" t="s">
        <v>19</v>
      </c>
      <c r="D54">
        <f>D52</f>
        <v>40</v>
      </c>
      <c r="E54">
        <f>G53+20</f>
        <v>231</v>
      </c>
      <c r="F54">
        <f>F52</f>
        <v>160</v>
      </c>
      <c r="G54">
        <f>E54+6</f>
        <v>237</v>
      </c>
      <c r="H54" t="s">
        <v>102</v>
      </c>
      <c r="I54">
        <v>20</v>
      </c>
      <c r="J54">
        <v>1</v>
      </c>
      <c r="K54">
        <v>0</v>
      </c>
      <c r="L54">
        <v>0</v>
      </c>
      <c r="N54" t="s">
        <v>994</v>
      </c>
      <c r="O54" t="s">
        <v>27</v>
      </c>
      <c r="P54" t="s">
        <v>991</v>
      </c>
      <c r="Q54">
        <v>3</v>
      </c>
      <c r="R54" t="b">
        <v>0</v>
      </c>
      <c r="S54" t="s">
        <v>119</v>
      </c>
      <c r="T54">
        <v>0</v>
      </c>
    </row>
    <row r="55" spans="1:20" x14ac:dyDescent="0.25">
      <c r="A55" t="s">
        <v>999</v>
      </c>
      <c r="B55">
        <v>5</v>
      </c>
      <c r="C55" t="s">
        <v>26</v>
      </c>
      <c r="D55">
        <v>14</v>
      </c>
      <c r="E55">
        <v>45</v>
      </c>
      <c r="F55">
        <v>196</v>
      </c>
      <c r="G55">
        <f>G62+8</f>
        <v>244</v>
      </c>
      <c r="I55">
        <v>0</v>
      </c>
      <c r="J55">
        <v>0</v>
      </c>
      <c r="K55">
        <v>0</v>
      </c>
      <c r="L55">
        <v>0</v>
      </c>
      <c r="N55" t="s">
        <v>21</v>
      </c>
      <c r="O55" t="s">
        <v>25</v>
      </c>
      <c r="Q55">
        <v>1</v>
      </c>
      <c r="R55" t="b">
        <v>0</v>
      </c>
      <c r="S55" t="s">
        <v>119</v>
      </c>
      <c r="T55">
        <v>0</v>
      </c>
    </row>
    <row r="56" spans="1:20" x14ac:dyDescent="0.25">
      <c r="A56" t="s">
        <v>819</v>
      </c>
      <c r="B56">
        <v>5</v>
      </c>
      <c r="C56" t="s">
        <v>19</v>
      </c>
      <c r="D56">
        <f>D55+6</f>
        <v>20</v>
      </c>
      <c r="E56">
        <f>E55+6</f>
        <v>51</v>
      </c>
      <c r="F56">
        <f>F55-2</f>
        <v>194</v>
      </c>
      <c r="G56">
        <f>E56+5</f>
        <v>56</v>
      </c>
      <c r="H56" t="s">
        <v>102</v>
      </c>
      <c r="I56">
        <v>12</v>
      </c>
      <c r="J56">
        <v>1</v>
      </c>
      <c r="K56">
        <v>0</v>
      </c>
      <c r="L56">
        <v>0</v>
      </c>
      <c r="N56" t="s">
        <v>21</v>
      </c>
      <c r="O56" t="s">
        <v>25</v>
      </c>
      <c r="Q56">
        <v>2</v>
      </c>
      <c r="R56" t="b">
        <v>1</v>
      </c>
      <c r="S56" t="s">
        <v>119</v>
      </c>
      <c r="T56">
        <v>0</v>
      </c>
    </row>
    <row r="57" spans="1:20" x14ac:dyDescent="0.25">
      <c r="A57" t="s">
        <v>818</v>
      </c>
      <c r="B57">
        <v>5</v>
      </c>
      <c r="C57" t="s">
        <v>19</v>
      </c>
      <c r="D57">
        <f>D56</f>
        <v>20</v>
      </c>
      <c r="E57">
        <f>G56+8</f>
        <v>64</v>
      </c>
      <c r="F57">
        <f>F56</f>
        <v>194</v>
      </c>
      <c r="G57">
        <f>E57+5</f>
        <v>69</v>
      </c>
      <c r="H57" t="s">
        <v>102</v>
      </c>
      <c r="I57">
        <v>12</v>
      </c>
      <c r="J57">
        <v>0</v>
      </c>
      <c r="K57">
        <v>0</v>
      </c>
      <c r="L57">
        <v>0</v>
      </c>
      <c r="N57" t="s">
        <v>21</v>
      </c>
      <c r="O57" t="s">
        <v>25</v>
      </c>
      <c r="P57" s="1"/>
      <c r="Q57">
        <v>1</v>
      </c>
      <c r="R57" t="b">
        <v>1</v>
      </c>
      <c r="S57" t="s">
        <v>119</v>
      </c>
      <c r="T57">
        <v>0</v>
      </c>
    </row>
    <row r="58" spans="1:20" x14ac:dyDescent="0.25">
      <c r="A58" t="s">
        <v>1032</v>
      </c>
      <c r="B58">
        <v>5</v>
      </c>
      <c r="C58" t="s">
        <v>24</v>
      </c>
      <c r="D58">
        <v>14</v>
      </c>
      <c r="E58">
        <f>E55+85</f>
        <v>130</v>
      </c>
      <c r="F58">
        <v>196</v>
      </c>
      <c r="G58">
        <f>INT(E58+(F58-D58)/832*435)</f>
        <v>225</v>
      </c>
      <c r="I58">
        <v>0</v>
      </c>
      <c r="J58">
        <v>0</v>
      </c>
      <c r="K58">
        <v>0</v>
      </c>
      <c r="L58">
        <v>0</v>
      </c>
      <c r="N58" t="s">
        <v>21</v>
      </c>
      <c r="O58" t="s">
        <v>25</v>
      </c>
      <c r="P58" s="1" t="s">
        <v>1033</v>
      </c>
      <c r="Q58">
        <v>1</v>
      </c>
      <c r="R58" t="b">
        <v>1</v>
      </c>
      <c r="S58" t="s">
        <v>119</v>
      </c>
      <c r="T58">
        <v>0</v>
      </c>
    </row>
    <row r="59" spans="1:20" x14ac:dyDescent="0.25">
      <c r="A59" t="s">
        <v>81</v>
      </c>
      <c r="B59">
        <v>5</v>
      </c>
      <c r="C59" t="s">
        <v>19</v>
      </c>
      <c r="D59">
        <v>78</v>
      </c>
      <c r="E59">
        <f>G58-2</f>
        <v>223</v>
      </c>
      <c r="F59">
        <f>INT(D59+(F60-D59)/2-1)</f>
        <v>102</v>
      </c>
      <c r="G59">
        <f>E59+3</f>
        <v>226</v>
      </c>
      <c r="H59" t="s">
        <v>102</v>
      </c>
      <c r="I59">
        <v>8</v>
      </c>
      <c r="J59">
        <v>0</v>
      </c>
      <c r="K59">
        <v>0</v>
      </c>
      <c r="L59">
        <v>0</v>
      </c>
      <c r="M59" t="s">
        <v>910</v>
      </c>
      <c r="O59" t="s">
        <v>25</v>
      </c>
      <c r="Q59">
        <v>3</v>
      </c>
      <c r="R59" t="b">
        <v>1</v>
      </c>
      <c r="T59">
        <v>0</v>
      </c>
    </row>
    <row r="60" spans="1:20" x14ac:dyDescent="0.25">
      <c r="A60" t="s">
        <v>83</v>
      </c>
      <c r="B60">
        <v>5</v>
      </c>
      <c r="C60" t="s">
        <v>19</v>
      </c>
      <c r="D60">
        <f>INT(F61-(F60-D59)/2-1)</f>
        <v>114</v>
      </c>
      <c r="E60">
        <f>E59</f>
        <v>223</v>
      </c>
      <c r="F60">
        <v>129</v>
      </c>
      <c r="G60">
        <f>E60+3</f>
        <v>226</v>
      </c>
      <c r="H60" t="s">
        <v>102</v>
      </c>
      <c r="I60">
        <v>8</v>
      </c>
      <c r="J60">
        <v>0</v>
      </c>
      <c r="K60">
        <v>0</v>
      </c>
      <c r="L60">
        <v>0</v>
      </c>
      <c r="M60" t="s">
        <v>910</v>
      </c>
      <c r="O60" t="s">
        <v>22</v>
      </c>
      <c r="Q60">
        <v>3</v>
      </c>
      <c r="R60" t="b">
        <v>1</v>
      </c>
      <c r="T60">
        <v>0</v>
      </c>
    </row>
    <row r="61" spans="1:20" x14ac:dyDescent="0.25">
      <c r="A61" t="s">
        <v>616</v>
      </c>
      <c r="B61">
        <v>5</v>
      </c>
      <c r="C61" t="s">
        <v>19</v>
      </c>
      <c r="D61">
        <f>D59-12</f>
        <v>66</v>
      </c>
      <c r="E61">
        <f>G58+3</f>
        <v>228</v>
      </c>
      <c r="F61">
        <f>F60+12</f>
        <v>141</v>
      </c>
      <c r="G61">
        <f>E61+3</f>
        <v>231</v>
      </c>
      <c r="H61" t="s">
        <v>102</v>
      </c>
      <c r="I61">
        <v>8</v>
      </c>
      <c r="J61">
        <v>0</v>
      </c>
      <c r="K61">
        <v>1</v>
      </c>
      <c r="L61">
        <v>0</v>
      </c>
      <c r="M61" t="s">
        <v>910</v>
      </c>
      <c r="O61" t="s">
        <v>27</v>
      </c>
      <c r="Q61">
        <v>3</v>
      </c>
      <c r="R61" t="b">
        <v>1</v>
      </c>
      <c r="T61">
        <v>0</v>
      </c>
    </row>
    <row r="62" spans="1:20" x14ac:dyDescent="0.25">
      <c r="A62" t="s">
        <v>1058</v>
      </c>
      <c r="B62">
        <v>5</v>
      </c>
      <c r="C62" t="s">
        <v>26</v>
      </c>
      <c r="D62">
        <f>D61-2</f>
        <v>64</v>
      </c>
      <c r="E62">
        <f>E59-9</f>
        <v>214</v>
      </c>
      <c r="F62">
        <f>F61+2</f>
        <v>143</v>
      </c>
      <c r="G62">
        <f>G61+5</f>
        <v>236</v>
      </c>
      <c r="I62">
        <v>0</v>
      </c>
      <c r="J62">
        <v>0</v>
      </c>
      <c r="K62">
        <v>0</v>
      </c>
      <c r="L62">
        <v>0</v>
      </c>
      <c r="O62" t="s">
        <v>25</v>
      </c>
      <c r="Q62">
        <v>1</v>
      </c>
      <c r="R62" t="b">
        <v>0</v>
      </c>
      <c r="S62" t="s">
        <v>119</v>
      </c>
      <c r="T62">
        <v>0</v>
      </c>
    </row>
    <row r="63" spans="1:20" x14ac:dyDescent="0.25">
      <c r="A63" t="s">
        <v>779</v>
      </c>
      <c r="B63">
        <v>6</v>
      </c>
      <c r="C63" t="s">
        <v>19</v>
      </c>
      <c r="D63">
        <v>14</v>
      </c>
      <c r="E63">
        <v>20</v>
      </c>
      <c r="F63">
        <v>196</v>
      </c>
      <c r="G63">
        <f>E63+5</f>
        <v>25</v>
      </c>
      <c r="H63" t="s">
        <v>102</v>
      </c>
      <c r="I63">
        <v>14</v>
      </c>
      <c r="J63">
        <v>1</v>
      </c>
      <c r="K63">
        <v>0</v>
      </c>
      <c r="L63">
        <v>0</v>
      </c>
      <c r="N63" t="s">
        <v>21</v>
      </c>
      <c r="O63" t="s">
        <v>25</v>
      </c>
      <c r="Q63">
        <v>3</v>
      </c>
      <c r="R63" t="b">
        <v>1</v>
      </c>
      <c r="S63" t="s">
        <v>119</v>
      </c>
      <c r="T63">
        <v>0</v>
      </c>
    </row>
    <row r="64" spans="1:20" x14ac:dyDescent="0.25">
      <c r="A64" t="s">
        <v>943</v>
      </c>
      <c r="B64">
        <v>6</v>
      </c>
      <c r="C64" t="s">
        <v>19</v>
      </c>
      <c r="D64">
        <v>14</v>
      </c>
      <c r="E64">
        <f>G63+8</f>
        <v>33</v>
      </c>
      <c r="F64">
        <v>196</v>
      </c>
      <c r="G64">
        <f>E64+5</f>
        <v>38</v>
      </c>
      <c r="H64" t="s">
        <v>102</v>
      </c>
      <c r="I64">
        <v>12</v>
      </c>
      <c r="J64">
        <v>0</v>
      </c>
      <c r="K64">
        <v>0</v>
      </c>
      <c r="L64">
        <v>0</v>
      </c>
      <c r="N64" t="s">
        <v>21</v>
      </c>
      <c r="O64" t="s">
        <v>25</v>
      </c>
      <c r="Q64">
        <v>3</v>
      </c>
      <c r="R64" t="b">
        <v>1</v>
      </c>
      <c r="T64">
        <v>0</v>
      </c>
    </row>
    <row r="65" spans="1:20" x14ac:dyDescent="0.25">
      <c r="A65" t="s">
        <v>771</v>
      </c>
      <c r="B65">
        <v>6</v>
      </c>
      <c r="C65" t="s">
        <v>26</v>
      </c>
      <c r="D65">
        <v>0</v>
      </c>
      <c r="E65">
        <v>85</v>
      </c>
      <c r="F65">
        <v>210</v>
      </c>
      <c r="G65">
        <f>G94+16</f>
        <v>198</v>
      </c>
      <c r="I65">
        <v>0</v>
      </c>
      <c r="J65">
        <v>1</v>
      </c>
      <c r="K65">
        <v>0</v>
      </c>
      <c r="L65">
        <v>0</v>
      </c>
      <c r="M65" t="s">
        <v>944</v>
      </c>
      <c r="N65" t="str">
        <f>$M$65</f>
        <v>d0d8dd</v>
      </c>
      <c r="O65" t="s">
        <v>25</v>
      </c>
      <c r="Q65">
        <v>1</v>
      </c>
      <c r="R65" t="b">
        <v>0</v>
      </c>
      <c r="S65" t="s">
        <v>119</v>
      </c>
      <c r="T65">
        <v>0</v>
      </c>
    </row>
    <row r="66" spans="1:20" x14ac:dyDescent="0.25">
      <c r="A66" t="s">
        <v>772</v>
      </c>
      <c r="B66">
        <v>6</v>
      </c>
      <c r="C66" t="s">
        <v>19</v>
      </c>
      <c r="D66">
        <v>14</v>
      </c>
      <c r="E66">
        <f>E65+5</f>
        <v>90</v>
      </c>
      <c r="F66">
        <v>196</v>
      </c>
      <c r="G66">
        <f>E66+3</f>
        <v>93</v>
      </c>
      <c r="H66" t="s">
        <v>102</v>
      </c>
      <c r="I66">
        <v>12</v>
      </c>
      <c r="J66">
        <v>1</v>
      </c>
      <c r="K66">
        <v>0</v>
      </c>
      <c r="L66">
        <v>0</v>
      </c>
      <c r="N66" t="str">
        <f t="shared" ref="N66:N73" si="6">$M$65</f>
        <v>d0d8dd</v>
      </c>
      <c r="O66" t="s">
        <v>25</v>
      </c>
      <c r="Q66">
        <v>3</v>
      </c>
      <c r="R66" t="b">
        <v>0</v>
      </c>
      <c r="S66" t="s">
        <v>119</v>
      </c>
      <c r="T66">
        <v>0</v>
      </c>
    </row>
    <row r="67" spans="1:20" x14ac:dyDescent="0.25">
      <c r="A67" t="s">
        <v>776</v>
      </c>
      <c r="B67">
        <v>6</v>
      </c>
      <c r="C67" t="s">
        <v>19</v>
      </c>
      <c r="D67">
        <f t="shared" ref="D67" si="7">D70-1</f>
        <v>113</v>
      </c>
      <c r="E67">
        <f>E65+2</f>
        <v>87</v>
      </c>
      <c r="F67">
        <f>D71-1</f>
        <v>140</v>
      </c>
      <c r="G67">
        <f>E67+5</f>
        <v>92</v>
      </c>
      <c r="H67" t="s">
        <v>102</v>
      </c>
      <c r="I67">
        <v>10</v>
      </c>
      <c r="J67">
        <v>1</v>
      </c>
      <c r="K67">
        <v>0</v>
      </c>
      <c r="L67">
        <v>0</v>
      </c>
      <c r="N67" t="str">
        <f t="shared" si="6"/>
        <v>d0d8dd</v>
      </c>
      <c r="O67" t="s">
        <v>27</v>
      </c>
      <c r="Q67">
        <v>3</v>
      </c>
      <c r="R67" t="b">
        <v>1</v>
      </c>
      <c r="S67" t="s">
        <v>119</v>
      </c>
      <c r="T67">
        <v>0</v>
      </c>
    </row>
    <row r="68" spans="1:20" x14ac:dyDescent="0.25">
      <c r="A68" t="s">
        <v>777</v>
      </c>
      <c r="B68">
        <v>6</v>
      </c>
      <c r="C68" t="s">
        <v>19</v>
      </c>
      <c r="D68">
        <f>D71-1</f>
        <v>140</v>
      </c>
      <c r="E68">
        <f t="shared" ref="E68:E72" si="8">E67</f>
        <v>87</v>
      </c>
      <c r="F68">
        <f>D72+1</f>
        <v>169</v>
      </c>
      <c r="G68">
        <f>G67</f>
        <v>92</v>
      </c>
      <c r="H68" t="s">
        <v>102</v>
      </c>
      <c r="I68">
        <v>10</v>
      </c>
      <c r="J68">
        <v>1</v>
      </c>
      <c r="K68">
        <v>0</v>
      </c>
      <c r="L68">
        <v>0</v>
      </c>
      <c r="N68" t="str">
        <f t="shared" si="6"/>
        <v>d0d8dd</v>
      </c>
      <c r="O68" t="s">
        <v>27</v>
      </c>
      <c r="Q68">
        <v>3</v>
      </c>
      <c r="R68" t="b">
        <v>1</v>
      </c>
      <c r="S68" t="s">
        <v>119</v>
      </c>
      <c r="T68">
        <v>0</v>
      </c>
    </row>
    <row r="69" spans="1:20" x14ac:dyDescent="0.25">
      <c r="A69" t="s">
        <v>778</v>
      </c>
      <c r="B69">
        <v>6</v>
      </c>
      <c r="C69" t="s">
        <v>19</v>
      </c>
      <c r="D69">
        <f>D72</f>
        <v>168</v>
      </c>
      <c r="E69">
        <f t="shared" si="8"/>
        <v>87</v>
      </c>
      <c r="F69">
        <f>D69+26</f>
        <v>194</v>
      </c>
      <c r="G69">
        <f t="shared" ref="G69" si="9">G68</f>
        <v>92</v>
      </c>
      <c r="H69" t="s">
        <v>102</v>
      </c>
      <c r="I69">
        <v>10</v>
      </c>
      <c r="J69">
        <v>1</v>
      </c>
      <c r="K69">
        <v>0</v>
      </c>
      <c r="L69">
        <v>0</v>
      </c>
      <c r="N69" t="str">
        <f t="shared" si="6"/>
        <v>d0d8dd</v>
      </c>
      <c r="O69" t="s">
        <v>27</v>
      </c>
      <c r="Q69">
        <v>3</v>
      </c>
      <c r="R69" t="b">
        <v>1</v>
      </c>
      <c r="S69" t="s">
        <v>119</v>
      </c>
      <c r="T69">
        <v>0</v>
      </c>
    </row>
    <row r="70" spans="1:20" x14ac:dyDescent="0.25">
      <c r="A70" t="s">
        <v>44</v>
      </c>
      <c r="B70">
        <v>6</v>
      </c>
      <c r="C70" t="s">
        <v>25</v>
      </c>
      <c r="D70">
        <v>114</v>
      </c>
      <c r="E70">
        <f>E65</f>
        <v>85</v>
      </c>
      <c r="F70">
        <f>D70</f>
        <v>114</v>
      </c>
      <c r="G70">
        <f>G65</f>
        <v>198</v>
      </c>
      <c r="I70">
        <v>0.5</v>
      </c>
      <c r="J70">
        <v>0</v>
      </c>
      <c r="K70">
        <v>0</v>
      </c>
      <c r="L70">
        <v>0</v>
      </c>
      <c r="M70" t="s">
        <v>21</v>
      </c>
      <c r="N70" t="str">
        <f t="shared" si="6"/>
        <v>d0d8dd</v>
      </c>
      <c r="O70" t="s">
        <v>25</v>
      </c>
      <c r="Q70">
        <v>4</v>
      </c>
      <c r="R70" t="b">
        <v>0</v>
      </c>
      <c r="S70" t="s">
        <v>119</v>
      </c>
      <c r="T70">
        <v>0</v>
      </c>
    </row>
    <row r="71" spans="1:20" x14ac:dyDescent="0.25">
      <c r="A71" t="s">
        <v>45</v>
      </c>
      <c r="B71">
        <v>6</v>
      </c>
      <c r="C71" t="s">
        <v>25</v>
      </c>
      <c r="D71">
        <f>D70+27</f>
        <v>141</v>
      </c>
      <c r="E71">
        <f t="shared" si="8"/>
        <v>85</v>
      </c>
      <c r="F71">
        <f t="shared" ref="F71:F72" si="10">D71</f>
        <v>141</v>
      </c>
      <c r="G71">
        <f>G70</f>
        <v>198</v>
      </c>
      <c r="I71">
        <v>0.5</v>
      </c>
      <c r="J71">
        <v>0</v>
      </c>
      <c r="K71">
        <v>0</v>
      </c>
      <c r="L71">
        <v>0</v>
      </c>
      <c r="M71" t="s">
        <v>21</v>
      </c>
      <c r="N71" t="str">
        <f t="shared" si="6"/>
        <v>d0d8dd</v>
      </c>
      <c r="O71" t="s">
        <v>25</v>
      </c>
      <c r="Q71">
        <v>4</v>
      </c>
      <c r="R71" t="b">
        <v>0</v>
      </c>
      <c r="S71" t="s">
        <v>119</v>
      </c>
      <c r="T71">
        <v>0</v>
      </c>
    </row>
    <row r="72" spans="1:20" x14ac:dyDescent="0.25">
      <c r="A72" t="s">
        <v>46</v>
      </c>
      <c r="B72">
        <v>6</v>
      </c>
      <c r="C72" t="s">
        <v>25</v>
      </c>
      <c r="D72">
        <f>D71+27</f>
        <v>168</v>
      </c>
      <c r="E72">
        <f t="shared" si="8"/>
        <v>85</v>
      </c>
      <c r="F72">
        <f t="shared" si="10"/>
        <v>168</v>
      </c>
      <c r="G72">
        <f>G71</f>
        <v>198</v>
      </c>
      <c r="I72">
        <v>0.5</v>
      </c>
      <c r="J72">
        <v>0</v>
      </c>
      <c r="K72">
        <v>0</v>
      </c>
      <c r="L72">
        <v>0</v>
      </c>
      <c r="M72" t="s">
        <v>21</v>
      </c>
      <c r="N72" t="str">
        <f t="shared" si="6"/>
        <v>d0d8dd</v>
      </c>
      <c r="O72" t="s">
        <v>25</v>
      </c>
      <c r="Q72">
        <v>4</v>
      </c>
      <c r="R72" t="b">
        <v>0</v>
      </c>
      <c r="S72" t="s">
        <v>119</v>
      </c>
      <c r="T72">
        <v>0</v>
      </c>
    </row>
    <row r="73" spans="1:20" x14ac:dyDescent="0.25">
      <c r="A73" t="s">
        <v>55</v>
      </c>
      <c r="B73">
        <v>6</v>
      </c>
      <c r="C73" t="s">
        <v>25</v>
      </c>
      <c r="D73">
        <v>14</v>
      </c>
      <c r="E73">
        <f>E67+25</f>
        <v>112</v>
      </c>
      <c r="F73">
        <v>196</v>
      </c>
      <c r="G73">
        <f>E73</f>
        <v>112</v>
      </c>
      <c r="I73">
        <v>0.5</v>
      </c>
      <c r="J73">
        <v>0</v>
      </c>
      <c r="K73">
        <v>0</v>
      </c>
      <c r="L73">
        <v>0</v>
      </c>
      <c r="M73" t="s">
        <v>21</v>
      </c>
      <c r="N73" t="str">
        <f t="shared" si="6"/>
        <v>d0d8dd</v>
      </c>
      <c r="O73" t="s">
        <v>25</v>
      </c>
      <c r="Q73">
        <v>4</v>
      </c>
      <c r="R73" t="b">
        <v>0</v>
      </c>
      <c r="S73" t="s">
        <v>119</v>
      </c>
      <c r="T73">
        <v>0</v>
      </c>
    </row>
    <row r="74" spans="1:20" x14ac:dyDescent="0.25">
      <c r="A74" t="s">
        <v>946</v>
      </c>
      <c r="B74">
        <v>6</v>
      </c>
      <c r="C74" t="s">
        <v>19</v>
      </c>
      <c r="D74">
        <f>D70</f>
        <v>114</v>
      </c>
      <c r="E74">
        <f>G65+2</f>
        <v>200</v>
      </c>
      <c r="F74">
        <v>196</v>
      </c>
      <c r="G74">
        <f>E74+4</f>
        <v>204</v>
      </c>
      <c r="H74" t="s">
        <v>102</v>
      </c>
      <c r="I74">
        <v>10</v>
      </c>
      <c r="J74">
        <v>0</v>
      </c>
      <c r="K74">
        <v>0</v>
      </c>
      <c r="L74">
        <v>0</v>
      </c>
      <c r="N74" t="s">
        <v>21</v>
      </c>
      <c r="O74" t="s">
        <v>22</v>
      </c>
      <c r="Q74">
        <v>2</v>
      </c>
      <c r="R74" t="b">
        <v>0</v>
      </c>
      <c r="S74" t="s">
        <v>119</v>
      </c>
      <c r="T74">
        <v>0</v>
      </c>
    </row>
    <row r="75" spans="1:20" x14ac:dyDescent="0.25">
      <c r="A75" t="s">
        <v>731</v>
      </c>
      <c r="B75">
        <v>6</v>
      </c>
      <c r="C75" t="s">
        <v>19</v>
      </c>
      <c r="D75">
        <v>14</v>
      </c>
      <c r="E75">
        <f>E73+2</f>
        <v>114</v>
      </c>
      <c r="F75">
        <f>D70-2</f>
        <v>112</v>
      </c>
      <c r="G75">
        <f>E75+5</f>
        <v>119</v>
      </c>
      <c r="H75" t="s">
        <v>102</v>
      </c>
      <c r="I75">
        <v>12</v>
      </c>
      <c r="J75">
        <v>0</v>
      </c>
      <c r="K75">
        <v>0</v>
      </c>
      <c r="L75">
        <v>0</v>
      </c>
      <c r="N75" t="str">
        <f t="shared" ref="N75:N94" si="11">$M$65</f>
        <v>d0d8dd</v>
      </c>
      <c r="O75" t="s">
        <v>25</v>
      </c>
      <c r="Q75">
        <v>3</v>
      </c>
      <c r="R75" t="b">
        <v>1</v>
      </c>
      <c r="S75" t="s">
        <v>119</v>
      </c>
      <c r="T75">
        <v>0</v>
      </c>
    </row>
    <row r="76" spans="1:20" x14ac:dyDescent="0.25">
      <c r="A76" t="s">
        <v>732</v>
      </c>
      <c r="B76">
        <v>6</v>
      </c>
      <c r="C76" t="s">
        <v>19</v>
      </c>
      <c r="D76">
        <f>D67</f>
        <v>113</v>
      </c>
      <c r="E76">
        <f>E75+1</f>
        <v>115</v>
      </c>
      <c r="F76">
        <f>F67</f>
        <v>140</v>
      </c>
      <c r="G76">
        <f t="shared" ref="G76:G94" si="12">E76+3</f>
        <v>118</v>
      </c>
      <c r="H76" t="s">
        <v>20</v>
      </c>
      <c r="I76">
        <v>16</v>
      </c>
      <c r="J76">
        <v>1</v>
      </c>
      <c r="K76">
        <v>0</v>
      </c>
      <c r="L76">
        <v>0</v>
      </c>
      <c r="N76" t="str">
        <f t="shared" si="11"/>
        <v>d0d8dd</v>
      </c>
      <c r="O76" t="s">
        <v>27</v>
      </c>
      <c r="Q76">
        <v>2</v>
      </c>
      <c r="R76" t="b">
        <v>0</v>
      </c>
      <c r="S76" t="s">
        <v>119</v>
      </c>
      <c r="T76">
        <v>0</v>
      </c>
    </row>
    <row r="77" spans="1:20" x14ac:dyDescent="0.25">
      <c r="A77" t="s">
        <v>733</v>
      </c>
      <c r="B77">
        <v>6</v>
      </c>
      <c r="C77" t="s">
        <v>19</v>
      </c>
      <c r="D77">
        <f>D68</f>
        <v>140</v>
      </c>
      <c r="E77">
        <f>E76</f>
        <v>115</v>
      </c>
      <c r="F77">
        <f>F68</f>
        <v>169</v>
      </c>
      <c r="G77">
        <f t="shared" si="12"/>
        <v>118</v>
      </c>
      <c r="H77" t="s">
        <v>20</v>
      </c>
      <c r="I77">
        <v>16</v>
      </c>
      <c r="J77">
        <v>1</v>
      </c>
      <c r="K77">
        <v>0</v>
      </c>
      <c r="L77">
        <v>0</v>
      </c>
      <c r="N77" t="str">
        <f t="shared" si="11"/>
        <v>d0d8dd</v>
      </c>
      <c r="O77" t="s">
        <v>27</v>
      </c>
      <c r="Q77">
        <v>2</v>
      </c>
      <c r="R77" t="b">
        <v>0</v>
      </c>
      <c r="S77" t="s">
        <v>119</v>
      </c>
      <c r="T77">
        <v>0</v>
      </c>
    </row>
    <row r="78" spans="1:20" x14ac:dyDescent="0.25">
      <c r="A78" t="s">
        <v>734</v>
      </c>
      <c r="B78">
        <v>6</v>
      </c>
      <c r="C78" t="s">
        <v>19</v>
      </c>
      <c r="D78">
        <f>D69</f>
        <v>168</v>
      </c>
      <c r="E78">
        <f>E77</f>
        <v>115</v>
      </c>
      <c r="F78">
        <f>F69</f>
        <v>194</v>
      </c>
      <c r="G78">
        <f t="shared" si="12"/>
        <v>118</v>
      </c>
      <c r="H78" t="s">
        <v>20</v>
      </c>
      <c r="I78">
        <v>16</v>
      </c>
      <c r="J78">
        <v>1</v>
      </c>
      <c r="K78">
        <v>0</v>
      </c>
      <c r="L78">
        <v>0</v>
      </c>
      <c r="N78" t="str">
        <f t="shared" si="11"/>
        <v>d0d8dd</v>
      </c>
      <c r="O78" t="s">
        <v>27</v>
      </c>
      <c r="Q78">
        <v>2</v>
      </c>
      <c r="R78" t="b">
        <v>0</v>
      </c>
      <c r="S78" t="s">
        <v>119</v>
      </c>
      <c r="T78">
        <v>0</v>
      </c>
    </row>
    <row r="79" spans="1:20" x14ac:dyDescent="0.25">
      <c r="A79" t="s">
        <v>735</v>
      </c>
      <c r="B79">
        <v>6</v>
      </c>
      <c r="C79" t="s">
        <v>19</v>
      </c>
      <c r="D79">
        <f t="shared" ref="D79:D94" si="13">D75</f>
        <v>14</v>
      </c>
      <c r="E79">
        <f>E75+16</f>
        <v>130</v>
      </c>
      <c r="F79">
        <f t="shared" ref="F79:F94" si="14">F75</f>
        <v>112</v>
      </c>
      <c r="G79">
        <f>E79+5</f>
        <v>135</v>
      </c>
      <c r="H79" t="s">
        <v>102</v>
      </c>
      <c r="I79">
        <v>12</v>
      </c>
      <c r="J79">
        <v>0</v>
      </c>
      <c r="K79">
        <v>0</v>
      </c>
      <c r="L79">
        <v>0</v>
      </c>
      <c r="N79" t="str">
        <f t="shared" si="11"/>
        <v>d0d8dd</v>
      </c>
      <c r="O79" t="s">
        <v>25</v>
      </c>
      <c r="Q79">
        <v>3</v>
      </c>
      <c r="R79" t="b">
        <v>1</v>
      </c>
      <c r="S79" t="s">
        <v>119</v>
      </c>
      <c r="T79">
        <v>0</v>
      </c>
    </row>
    <row r="80" spans="1:20" x14ac:dyDescent="0.25">
      <c r="A80" t="s">
        <v>736</v>
      </c>
      <c r="B80">
        <v>6</v>
      </c>
      <c r="C80" t="s">
        <v>19</v>
      </c>
      <c r="D80">
        <f t="shared" si="13"/>
        <v>113</v>
      </c>
      <c r="E80">
        <f>E79+1</f>
        <v>131</v>
      </c>
      <c r="F80">
        <f t="shared" si="14"/>
        <v>140</v>
      </c>
      <c r="G80">
        <f>E80+3</f>
        <v>134</v>
      </c>
      <c r="H80" t="s">
        <v>20</v>
      </c>
      <c r="I80">
        <v>16</v>
      </c>
      <c r="J80">
        <v>1</v>
      </c>
      <c r="K80">
        <v>0</v>
      </c>
      <c r="L80">
        <v>0</v>
      </c>
      <c r="N80" t="str">
        <f t="shared" si="11"/>
        <v>d0d8dd</v>
      </c>
      <c r="O80" t="s">
        <v>27</v>
      </c>
      <c r="Q80">
        <v>2</v>
      </c>
      <c r="R80" t="b">
        <v>0</v>
      </c>
      <c r="S80" t="s">
        <v>119</v>
      </c>
      <c r="T80">
        <v>0</v>
      </c>
    </row>
    <row r="81" spans="1:20" x14ac:dyDescent="0.25">
      <c r="A81" t="s">
        <v>737</v>
      </c>
      <c r="B81">
        <v>6</v>
      </c>
      <c r="C81" t="s">
        <v>19</v>
      </c>
      <c r="D81">
        <f t="shared" si="13"/>
        <v>140</v>
      </c>
      <c r="E81">
        <f>E80</f>
        <v>131</v>
      </c>
      <c r="F81">
        <f t="shared" si="14"/>
        <v>169</v>
      </c>
      <c r="G81">
        <f t="shared" si="12"/>
        <v>134</v>
      </c>
      <c r="H81" t="s">
        <v>20</v>
      </c>
      <c r="I81">
        <v>16</v>
      </c>
      <c r="J81">
        <v>1</v>
      </c>
      <c r="K81">
        <v>0</v>
      </c>
      <c r="L81">
        <v>0</v>
      </c>
      <c r="N81" t="str">
        <f t="shared" si="11"/>
        <v>d0d8dd</v>
      </c>
      <c r="O81" t="s">
        <v>27</v>
      </c>
      <c r="Q81">
        <v>2</v>
      </c>
      <c r="R81" t="b">
        <v>0</v>
      </c>
      <c r="S81" t="s">
        <v>119</v>
      </c>
      <c r="T81">
        <v>0</v>
      </c>
    </row>
    <row r="82" spans="1:20" x14ac:dyDescent="0.25">
      <c r="A82" t="s">
        <v>738</v>
      </c>
      <c r="B82">
        <v>6</v>
      </c>
      <c r="C82" t="s">
        <v>19</v>
      </c>
      <c r="D82">
        <f t="shared" si="13"/>
        <v>168</v>
      </c>
      <c r="E82">
        <f>E81</f>
        <v>131</v>
      </c>
      <c r="F82">
        <f t="shared" si="14"/>
        <v>194</v>
      </c>
      <c r="G82">
        <f t="shared" si="12"/>
        <v>134</v>
      </c>
      <c r="H82" t="s">
        <v>20</v>
      </c>
      <c r="I82">
        <v>16</v>
      </c>
      <c r="J82">
        <v>1</v>
      </c>
      <c r="K82">
        <v>0</v>
      </c>
      <c r="L82">
        <v>0</v>
      </c>
      <c r="N82" t="str">
        <f t="shared" si="11"/>
        <v>d0d8dd</v>
      </c>
      <c r="O82" t="s">
        <v>27</v>
      </c>
      <c r="Q82">
        <v>2</v>
      </c>
      <c r="R82" t="b">
        <v>0</v>
      </c>
      <c r="S82" t="s">
        <v>119</v>
      </c>
      <c r="T82">
        <v>0</v>
      </c>
    </row>
    <row r="83" spans="1:20" x14ac:dyDescent="0.25">
      <c r="A83" t="s">
        <v>739</v>
      </c>
      <c r="B83">
        <v>6</v>
      </c>
      <c r="C83" t="s">
        <v>19</v>
      </c>
      <c r="D83">
        <f t="shared" si="13"/>
        <v>14</v>
      </c>
      <c r="E83">
        <f>E79+16</f>
        <v>146</v>
      </c>
      <c r="F83">
        <f t="shared" si="14"/>
        <v>112</v>
      </c>
      <c r="G83">
        <f>E83+5</f>
        <v>151</v>
      </c>
      <c r="H83" t="s">
        <v>102</v>
      </c>
      <c r="I83">
        <v>12</v>
      </c>
      <c r="J83">
        <v>0</v>
      </c>
      <c r="K83">
        <v>0</v>
      </c>
      <c r="L83">
        <v>0</v>
      </c>
      <c r="N83" t="str">
        <f t="shared" si="11"/>
        <v>d0d8dd</v>
      </c>
      <c r="O83" t="s">
        <v>25</v>
      </c>
      <c r="Q83">
        <v>3</v>
      </c>
      <c r="R83" t="b">
        <v>1</v>
      </c>
      <c r="S83" t="s">
        <v>119</v>
      </c>
      <c r="T83">
        <v>0</v>
      </c>
    </row>
    <row r="84" spans="1:20" x14ac:dyDescent="0.25">
      <c r="A84" t="s">
        <v>740</v>
      </c>
      <c r="B84">
        <v>6</v>
      </c>
      <c r="C84" t="s">
        <v>19</v>
      </c>
      <c r="D84">
        <f t="shared" si="13"/>
        <v>113</v>
      </c>
      <c r="E84">
        <f>E83+1</f>
        <v>147</v>
      </c>
      <c r="F84">
        <f t="shared" si="14"/>
        <v>140</v>
      </c>
      <c r="G84">
        <f t="shared" si="12"/>
        <v>150</v>
      </c>
      <c r="H84" t="s">
        <v>20</v>
      </c>
      <c r="I84">
        <v>16</v>
      </c>
      <c r="J84">
        <v>1</v>
      </c>
      <c r="K84">
        <v>0</v>
      </c>
      <c r="L84">
        <v>0</v>
      </c>
      <c r="N84" t="str">
        <f t="shared" si="11"/>
        <v>d0d8dd</v>
      </c>
      <c r="O84" t="s">
        <v>27</v>
      </c>
      <c r="Q84">
        <v>2</v>
      </c>
      <c r="R84" t="b">
        <v>0</v>
      </c>
      <c r="S84" t="s">
        <v>119</v>
      </c>
      <c r="T84">
        <v>0</v>
      </c>
    </row>
    <row r="85" spans="1:20" x14ac:dyDescent="0.25">
      <c r="A85" t="s">
        <v>741</v>
      </c>
      <c r="B85">
        <v>6</v>
      </c>
      <c r="C85" t="s">
        <v>19</v>
      </c>
      <c r="D85">
        <f t="shared" si="13"/>
        <v>140</v>
      </c>
      <c r="E85">
        <f>E84</f>
        <v>147</v>
      </c>
      <c r="F85">
        <f t="shared" si="14"/>
        <v>169</v>
      </c>
      <c r="G85">
        <f t="shared" si="12"/>
        <v>150</v>
      </c>
      <c r="H85" t="s">
        <v>20</v>
      </c>
      <c r="I85">
        <v>16</v>
      </c>
      <c r="J85">
        <v>1</v>
      </c>
      <c r="K85">
        <v>0</v>
      </c>
      <c r="L85">
        <v>0</v>
      </c>
      <c r="N85" t="str">
        <f t="shared" si="11"/>
        <v>d0d8dd</v>
      </c>
      <c r="O85" t="s">
        <v>27</v>
      </c>
      <c r="Q85">
        <v>2</v>
      </c>
      <c r="R85" t="b">
        <v>0</v>
      </c>
      <c r="S85" t="s">
        <v>119</v>
      </c>
      <c r="T85">
        <v>0</v>
      </c>
    </row>
    <row r="86" spans="1:20" x14ac:dyDescent="0.25">
      <c r="A86" t="s">
        <v>742</v>
      </c>
      <c r="B86">
        <v>6</v>
      </c>
      <c r="C86" t="s">
        <v>19</v>
      </c>
      <c r="D86">
        <f t="shared" si="13"/>
        <v>168</v>
      </c>
      <c r="E86">
        <f>E85</f>
        <v>147</v>
      </c>
      <c r="F86">
        <f t="shared" si="14"/>
        <v>194</v>
      </c>
      <c r="G86">
        <f t="shared" si="12"/>
        <v>150</v>
      </c>
      <c r="H86" t="s">
        <v>20</v>
      </c>
      <c r="I86">
        <v>16</v>
      </c>
      <c r="J86">
        <v>1</v>
      </c>
      <c r="K86">
        <v>0</v>
      </c>
      <c r="L86">
        <v>0</v>
      </c>
      <c r="N86" t="str">
        <f t="shared" si="11"/>
        <v>d0d8dd</v>
      </c>
      <c r="O86" t="s">
        <v>27</v>
      </c>
      <c r="Q86">
        <v>2</v>
      </c>
      <c r="R86" t="b">
        <v>0</v>
      </c>
      <c r="S86" t="s">
        <v>119</v>
      </c>
      <c r="T86">
        <v>0</v>
      </c>
    </row>
    <row r="87" spans="1:20" x14ac:dyDescent="0.25">
      <c r="A87" t="s">
        <v>743</v>
      </c>
      <c r="B87">
        <v>6</v>
      </c>
      <c r="C87" t="s">
        <v>19</v>
      </c>
      <c r="D87">
        <f t="shared" si="13"/>
        <v>14</v>
      </c>
      <c r="E87">
        <f>E83+16</f>
        <v>162</v>
      </c>
      <c r="F87">
        <f t="shared" si="14"/>
        <v>112</v>
      </c>
      <c r="G87">
        <f>E87+5</f>
        <v>167</v>
      </c>
      <c r="H87" t="s">
        <v>102</v>
      </c>
      <c r="I87">
        <v>12</v>
      </c>
      <c r="J87">
        <v>0</v>
      </c>
      <c r="K87">
        <v>0</v>
      </c>
      <c r="L87">
        <v>0</v>
      </c>
      <c r="N87" t="str">
        <f t="shared" si="11"/>
        <v>d0d8dd</v>
      </c>
      <c r="O87" t="s">
        <v>25</v>
      </c>
      <c r="Q87">
        <v>3</v>
      </c>
      <c r="R87" t="b">
        <v>1</v>
      </c>
      <c r="S87" t="s">
        <v>119</v>
      </c>
      <c r="T87">
        <v>0</v>
      </c>
    </row>
    <row r="88" spans="1:20" x14ac:dyDescent="0.25">
      <c r="A88" t="s">
        <v>744</v>
      </c>
      <c r="B88">
        <v>6</v>
      </c>
      <c r="C88" t="s">
        <v>19</v>
      </c>
      <c r="D88">
        <f t="shared" si="13"/>
        <v>113</v>
      </c>
      <c r="E88">
        <f>E87+1</f>
        <v>163</v>
      </c>
      <c r="F88">
        <f t="shared" si="14"/>
        <v>140</v>
      </c>
      <c r="G88">
        <f t="shared" si="12"/>
        <v>166</v>
      </c>
      <c r="H88" t="s">
        <v>20</v>
      </c>
      <c r="I88">
        <v>16</v>
      </c>
      <c r="J88">
        <v>1</v>
      </c>
      <c r="K88">
        <v>0</v>
      </c>
      <c r="L88">
        <v>0</v>
      </c>
      <c r="N88" t="str">
        <f t="shared" si="11"/>
        <v>d0d8dd</v>
      </c>
      <c r="O88" t="s">
        <v>27</v>
      </c>
      <c r="Q88">
        <v>2</v>
      </c>
      <c r="R88" t="b">
        <v>0</v>
      </c>
      <c r="S88" t="s">
        <v>119</v>
      </c>
      <c r="T88">
        <v>0</v>
      </c>
    </row>
    <row r="89" spans="1:20" x14ac:dyDescent="0.25">
      <c r="A89" t="s">
        <v>745</v>
      </c>
      <c r="B89">
        <v>6</v>
      </c>
      <c r="C89" t="s">
        <v>19</v>
      </c>
      <c r="D89">
        <f t="shared" si="13"/>
        <v>140</v>
      </c>
      <c r="E89">
        <f>E88</f>
        <v>163</v>
      </c>
      <c r="F89">
        <f t="shared" si="14"/>
        <v>169</v>
      </c>
      <c r="G89">
        <f t="shared" si="12"/>
        <v>166</v>
      </c>
      <c r="H89" t="s">
        <v>20</v>
      </c>
      <c r="I89">
        <v>16</v>
      </c>
      <c r="J89">
        <v>1</v>
      </c>
      <c r="K89">
        <v>0</v>
      </c>
      <c r="L89">
        <v>0</v>
      </c>
      <c r="N89" t="str">
        <f t="shared" si="11"/>
        <v>d0d8dd</v>
      </c>
      <c r="O89" t="s">
        <v>27</v>
      </c>
      <c r="Q89">
        <v>2</v>
      </c>
      <c r="R89" t="b">
        <v>0</v>
      </c>
      <c r="S89" t="s">
        <v>119</v>
      </c>
      <c r="T89">
        <v>0</v>
      </c>
    </row>
    <row r="90" spans="1:20" x14ac:dyDescent="0.25">
      <c r="A90" t="s">
        <v>746</v>
      </c>
      <c r="B90">
        <v>6</v>
      </c>
      <c r="C90" t="s">
        <v>19</v>
      </c>
      <c r="D90">
        <f t="shared" si="13"/>
        <v>168</v>
      </c>
      <c r="E90">
        <f>E89</f>
        <v>163</v>
      </c>
      <c r="F90">
        <f t="shared" si="14"/>
        <v>194</v>
      </c>
      <c r="G90">
        <f t="shared" si="12"/>
        <v>166</v>
      </c>
      <c r="H90" t="s">
        <v>20</v>
      </c>
      <c r="I90">
        <v>16</v>
      </c>
      <c r="J90">
        <v>1</v>
      </c>
      <c r="K90">
        <v>0</v>
      </c>
      <c r="L90">
        <v>0</v>
      </c>
      <c r="N90" t="str">
        <f t="shared" si="11"/>
        <v>d0d8dd</v>
      </c>
      <c r="O90" t="s">
        <v>27</v>
      </c>
      <c r="Q90">
        <v>2</v>
      </c>
      <c r="R90" t="b">
        <v>0</v>
      </c>
      <c r="S90" t="s">
        <v>119</v>
      </c>
      <c r="T90">
        <v>0</v>
      </c>
    </row>
    <row r="91" spans="1:20" x14ac:dyDescent="0.25">
      <c r="A91" t="s">
        <v>747</v>
      </c>
      <c r="B91">
        <v>6</v>
      </c>
      <c r="C91" t="s">
        <v>19</v>
      </c>
      <c r="D91">
        <f t="shared" si="13"/>
        <v>14</v>
      </c>
      <c r="E91">
        <f>E87+16</f>
        <v>178</v>
      </c>
      <c r="F91">
        <f t="shared" si="14"/>
        <v>112</v>
      </c>
      <c r="G91">
        <f>E91+5</f>
        <v>183</v>
      </c>
      <c r="H91" t="s">
        <v>102</v>
      </c>
      <c r="I91">
        <v>12</v>
      </c>
      <c r="J91">
        <v>0</v>
      </c>
      <c r="K91">
        <v>0</v>
      </c>
      <c r="L91">
        <v>0</v>
      </c>
      <c r="N91" t="str">
        <f t="shared" si="11"/>
        <v>d0d8dd</v>
      </c>
      <c r="O91" t="s">
        <v>25</v>
      </c>
      <c r="Q91">
        <v>3</v>
      </c>
      <c r="R91" t="b">
        <v>1</v>
      </c>
      <c r="S91" t="s">
        <v>119</v>
      </c>
      <c r="T91">
        <v>0</v>
      </c>
    </row>
    <row r="92" spans="1:20" x14ac:dyDescent="0.25">
      <c r="A92" t="s">
        <v>748</v>
      </c>
      <c r="B92">
        <v>6</v>
      </c>
      <c r="C92" t="s">
        <v>19</v>
      </c>
      <c r="D92">
        <f t="shared" si="13"/>
        <v>113</v>
      </c>
      <c r="E92">
        <f>E91+1</f>
        <v>179</v>
      </c>
      <c r="F92">
        <f t="shared" si="14"/>
        <v>140</v>
      </c>
      <c r="G92">
        <f t="shared" si="12"/>
        <v>182</v>
      </c>
      <c r="H92" t="s">
        <v>20</v>
      </c>
      <c r="I92">
        <v>16</v>
      </c>
      <c r="J92">
        <v>1</v>
      </c>
      <c r="K92">
        <v>0</v>
      </c>
      <c r="L92">
        <v>0</v>
      </c>
      <c r="N92" t="str">
        <f t="shared" si="11"/>
        <v>d0d8dd</v>
      </c>
      <c r="O92" t="s">
        <v>27</v>
      </c>
      <c r="Q92">
        <v>2</v>
      </c>
      <c r="R92" t="b">
        <v>0</v>
      </c>
      <c r="S92" t="s">
        <v>119</v>
      </c>
      <c r="T92">
        <v>0</v>
      </c>
    </row>
    <row r="93" spans="1:20" x14ac:dyDescent="0.25">
      <c r="A93" t="s">
        <v>749</v>
      </c>
      <c r="B93">
        <v>6</v>
      </c>
      <c r="C93" t="s">
        <v>19</v>
      </c>
      <c r="D93">
        <f t="shared" si="13"/>
        <v>140</v>
      </c>
      <c r="E93">
        <f>E92</f>
        <v>179</v>
      </c>
      <c r="F93">
        <f t="shared" si="14"/>
        <v>169</v>
      </c>
      <c r="G93">
        <f t="shared" si="12"/>
        <v>182</v>
      </c>
      <c r="H93" t="s">
        <v>20</v>
      </c>
      <c r="I93">
        <v>16</v>
      </c>
      <c r="J93">
        <v>1</v>
      </c>
      <c r="K93">
        <v>0</v>
      </c>
      <c r="L93">
        <v>0</v>
      </c>
      <c r="N93" t="str">
        <f t="shared" si="11"/>
        <v>d0d8dd</v>
      </c>
      <c r="O93" t="s">
        <v>27</v>
      </c>
      <c r="Q93">
        <v>2</v>
      </c>
      <c r="R93" t="b">
        <v>0</v>
      </c>
      <c r="S93" t="s">
        <v>119</v>
      </c>
      <c r="T93">
        <v>0</v>
      </c>
    </row>
    <row r="94" spans="1:20" x14ac:dyDescent="0.25">
      <c r="A94" t="s">
        <v>750</v>
      </c>
      <c r="B94">
        <v>6</v>
      </c>
      <c r="C94" t="s">
        <v>19</v>
      </c>
      <c r="D94">
        <f t="shared" si="13"/>
        <v>168</v>
      </c>
      <c r="E94">
        <f>E93</f>
        <v>179</v>
      </c>
      <c r="F94">
        <f t="shared" si="14"/>
        <v>194</v>
      </c>
      <c r="G94">
        <f t="shared" si="12"/>
        <v>182</v>
      </c>
      <c r="H94" t="s">
        <v>20</v>
      </c>
      <c r="I94">
        <v>16</v>
      </c>
      <c r="J94">
        <v>1</v>
      </c>
      <c r="K94">
        <v>0</v>
      </c>
      <c r="L94">
        <v>0</v>
      </c>
      <c r="N94" t="str">
        <f t="shared" si="11"/>
        <v>d0d8dd</v>
      </c>
      <c r="O94" t="s">
        <v>27</v>
      </c>
      <c r="Q94">
        <v>2</v>
      </c>
      <c r="R94" t="b">
        <v>0</v>
      </c>
      <c r="S94" t="s">
        <v>119</v>
      </c>
      <c r="T94">
        <v>0</v>
      </c>
    </row>
    <row r="95" spans="1:20" x14ac:dyDescent="0.25">
      <c r="A95" t="s">
        <v>843</v>
      </c>
      <c r="B95">
        <v>-999</v>
      </c>
      <c r="C95" t="s">
        <v>19</v>
      </c>
      <c r="D95">
        <v>127</v>
      </c>
      <c r="E95">
        <v>13</v>
      </c>
      <c r="F95">
        <v>205</v>
      </c>
      <c r="G95">
        <f>E95+5</f>
        <v>18</v>
      </c>
      <c r="H95" t="s">
        <v>102</v>
      </c>
      <c r="I95">
        <v>14</v>
      </c>
      <c r="J95">
        <v>1</v>
      </c>
      <c r="K95">
        <v>0</v>
      </c>
      <c r="L95">
        <v>0</v>
      </c>
      <c r="N95" t="s">
        <v>21</v>
      </c>
      <c r="O95" t="s">
        <v>25</v>
      </c>
      <c r="Q95">
        <v>2</v>
      </c>
      <c r="R95" t="b">
        <v>1</v>
      </c>
      <c r="S95" t="s">
        <v>119</v>
      </c>
      <c r="T95">
        <v>0</v>
      </c>
    </row>
    <row r="96" spans="1:20" x14ac:dyDescent="0.25">
      <c r="A96" t="s">
        <v>32</v>
      </c>
      <c r="B96">
        <v>6</v>
      </c>
      <c r="C96" t="s">
        <v>19</v>
      </c>
      <c r="D96">
        <v>14</v>
      </c>
      <c r="E96">
        <v>215</v>
      </c>
      <c r="F96">
        <v>196</v>
      </c>
      <c r="G96">
        <f>E96+5</f>
        <v>220</v>
      </c>
      <c r="H96" t="s">
        <v>102</v>
      </c>
      <c r="I96">
        <v>14</v>
      </c>
      <c r="J96">
        <v>1</v>
      </c>
      <c r="K96">
        <v>0</v>
      </c>
      <c r="L96">
        <v>0</v>
      </c>
      <c r="N96" t="s">
        <v>21</v>
      </c>
      <c r="O96" t="s">
        <v>25</v>
      </c>
      <c r="Q96">
        <v>3</v>
      </c>
      <c r="R96" t="b">
        <v>1</v>
      </c>
      <c r="S96" t="s">
        <v>119</v>
      </c>
      <c r="T96">
        <v>0</v>
      </c>
    </row>
    <row r="97" spans="1:20" x14ac:dyDescent="0.25">
      <c r="A97" t="s">
        <v>42</v>
      </c>
      <c r="B97">
        <v>6</v>
      </c>
      <c r="C97" t="s">
        <v>19</v>
      </c>
      <c r="D97">
        <v>14</v>
      </c>
      <c r="E97">
        <f>G96+8</f>
        <v>228</v>
      </c>
      <c r="F97">
        <f>$F$96</f>
        <v>196</v>
      </c>
      <c r="G97">
        <f>E97+5</f>
        <v>233</v>
      </c>
      <c r="H97" t="s">
        <v>102</v>
      </c>
      <c r="I97">
        <v>12</v>
      </c>
      <c r="J97">
        <v>0</v>
      </c>
      <c r="K97">
        <v>0</v>
      </c>
      <c r="L97">
        <v>0</v>
      </c>
      <c r="N97" t="s">
        <v>21</v>
      </c>
      <c r="O97" t="s">
        <v>25</v>
      </c>
      <c r="P97" s="1"/>
      <c r="Q97">
        <v>1</v>
      </c>
      <c r="R97" t="b">
        <v>1</v>
      </c>
      <c r="S97" t="s">
        <v>119</v>
      </c>
      <c r="T97">
        <v>0</v>
      </c>
    </row>
    <row r="98" spans="1:20" x14ac:dyDescent="0.25">
      <c r="A98" t="s">
        <v>834</v>
      </c>
      <c r="B98">
        <v>7</v>
      </c>
      <c r="C98" t="s">
        <v>26</v>
      </c>
      <c r="D98">
        <v>0</v>
      </c>
      <c r="E98">
        <v>30</v>
      </c>
      <c r="F98">
        <v>210</v>
      </c>
      <c r="G98">
        <f>G175+12</f>
        <v>267</v>
      </c>
      <c r="I98">
        <v>0</v>
      </c>
      <c r="J98">
        <v>1</v>
      </c>
      <c r="K98">
        <v>0</v>
      </c>
      <c r="L98">
        <v>0</v>
      </c>
      <c r="M98" t="s">
        <v>667</v>
      </c>
      <c r="N98" t="s">
        <v>944</v>
      </c>
      <c r="O98" t="s">
        <v>25</v>
      </c>
      <c r="Q98">
        <v>2</v>
      </c>
      <c r="R98" t="b">
        <v>0</v>
      </c>
      <c r="S98" t="s">
        <v>119</v>
      </c>
      <c r="T98">
        <v>0</v>
      </c>
    </row>
    <row r="99" spans="1:20" x14ac:dyDescent="0.25">
      <c r="A99" t="s">
        <v>773</v>
      </c>
      <c r="B99">
        <v>7</v>
      </c>
      <c r="C99" t="s">
        <v>19</v>
      </c>
      <c r="D99">
        <v>14</v>
      </c>
      <c r="E99">
        <v>20</v>
      </c>
      <c r="F99">
        <v>196</v>
      </c>
      <c r="G99">
        <f>E99+5</f>
        <v>25</v>
      </c>
      <c r="H99" t="s">
        <v>102</v>
      </c>
      <c r="I99">
        <v>12</v>
      </c>
      <c r="J99">
        <v>1</v>
      </c>
      <c r="K99">
        <v>0</v>
      </c>
      <c r="L99">
        <v>0</v>
      </c>
      <c r="N99" t="s">
        <v>21</v>
      </c>
      <c r="O99" t="s">
        <v>25</v>
      </c>
      <c r="Q99">
        <v>3</v>
      </c>
      <c r="R99" t="b">
        <v>1</v>
      </c>
      <c r="S99" t="s">
        <v>119</v>
      </c>
      <c r="T99">
        <v>0</v>
      </c>
    </row>
    <row r="100" spans="1:20" x14ac:dyDescent="0.25">
      <c r="A100" t="s">
        <v>776</v>
      </c>
      <c r="B100">
        <v>7</v>
      </c>
      <c r="C100" t="s">
        <v>19</v>
      </c>
      <c r="D100">
        <f t="shared" ref="D100" si="15">D103-1</f>
        <v>113</v>
      </c>
      <c r="E100">
        <f>E98+2</f>
        <v>32</v>
      </c>
      <c r="F100">
        <f>D104-1</f>
        <v>140</v>
      </c>
      <c r="G100">
        <f>E100+5</f>
        <v>37</v>
      </c>
      <c r="H100" t="s">
        <v>102</v>
      </c>
      <c r="I100">
        <v>10</v>
      </c>
      <c r="J100">
        <v>1</v>
      </c>
      <c r="K100">
        <v>0</v>
      </c>
      <c r="L100">
        <v>0</v>
      </c>
      <c r="N100" t="s">
        <v>944</v>
      </c>
      <c r="O100" t="s">
        <v>27</v>
      </c>
      <c r="Q100">
        <v>3</v>
      </c>
      <c r="R100" t="b">
        <v>1</v>
      </c>
      <c r="S100" t="s">
        <v>119</v>
      </c>
      <c r="T100">
        <v>0</v>
      </c>
    </row>
    <row r="101" spans="1:20" x14ac:dyDescent="0.25">
      <c r="A101" t="s">
        <v>777</v>
      </c>
      <c r="B101">
        <v>7</v>
      </c>
      <c r="C101" t="s">
        <v>19</v>
      </c>
      <c r="D101">
        <f>D104-1</f>
        <v>140</v>
      </c>
      <c r="E101">
        <f t="shared" ref="E101:E102" si="16">E100</f>
        <v>32</v>
      </c>
      <c r="F101">
        <f>D105+1</f>
        <v>169</v>
      </c>
      <c r="G101">
        <f>G100</f>
        <v>37</v>
      </c>
      <c r="H101" t="s">
        <v>102</v>
      </c>
      <c r="I101">
        <v>10</v>
      </c>
      <c r="J101">
        <v>1</v>
      </c>
      <c r="K101">
        <v>0</v>
      </c>
      <c r="L101">
        <v>0</v>
      </c>
      <c r="N101" t="s">
        <v>944</v>
      </c>
      <c r="O101" t="s">
        <v>27</v>
      </c>
      <c r="Q101">
        <v>3</v>
      </c>
      <c r="R101" t="b">
        <v>1</v>
      </c>
      <c r="S101" t="s">
        <v>119</v>
      </c>
      <c r="T101">
        <v>0</v>
      </c>
    </row>
    <row r="102" spans="1:20" x14ac:dyDescent="0.25">
      <c r="A102" t="s">
        <v>778</v>
      </c>
      <c r="B102">
        <v>7</v>
      </c>
      <c r="C102" t="s">
        <v>19</v>
      </c>
      <c r="D102">
        <f>D105</f>
        <v>168</v>
      </c>
      <c r="E102">
        <f t="shared" si="16"/>
        <v>32</v>
      </c>
      <c r="F102">
        <f>D102+26</f>
        <v>194</v>
      </c>
      <c r="G102">
        <f t="shared" ref="G102" si="17">G101</f>
        <v>37</v>
      </c>
      <c r="H102" t="s">
        <v>102</v>
      </c>
      <c r="I102">
        <v>10</v>
      </c>
      <c r="J102">
        <v>1</v>
      </c>
      <c r="K102">
        <v>0</v>
      </c>
      <c r="L102">
        <v>0</v>
      </c>
      <c r="N102" t="s">
        <v>944</v>
      </c>
      <c r="O102" t="s">
        <v>27</v>
      </c>
      <c r="Q102">
        <v>3</v>
      </c>
      <c r="R102" t="b">
        <v>1</v>
      </c>
      <c r="S102" t="s">
        <v>119</v>
      </c>
      <c r="T102">
        <v>0</v>
      </c>
    </row>
    <row r="103" spans="1:20" x14ac:dyDescent="0.25">
      <c r="A103" t="s">
        <v>44</v>
      </c>
      <c r="B103">
        <v>7</v>
      </c>
      <c r="C103" t="s">
        <v>25</v>
      </c>
      <c r="D103">
        <v>114</v>
      </c>
      <c r="E103">
        <f>E98</f>
        <v>30</v>
      </c>
      <c r="F103">
        <f>D103</f>
        <v>114</v>
      </c>
      <c r="G103">
        <f>G98</f>
        <v>267</v>
      </c>
      <c r="I103">
        <v>0.5</v>
      </c>
      <c r="J103">
        <v>0</v>
      </c>
      <c r="K103">
        <v>0</v>
      </c>
      <c r="L103">
        <v>0</v>
      </c>
      <c r="M103" t="s">
        <v>21</v>
      </c>
      <c r="N103" t="s">
        <v>944</v>
      </c>
      <c r="O103" t="s">
        <v>25</v>
      </c>
      <c r="Q103">
        <v>4</v>
      </c>
      <c r="R103" t="b">
        <v>0</v>
      </c>
      <c r="S103" t="s">
        <v>119</v>
      </c>
      <c r="T103">
        <v>0</v>
      </c>
    </row>
    <row r="104" spans="1:20" x14ac:dyDescent="0.25">
      <c r="A104" t="s">
        <v>45</v>
      </c>
      <c r="B104">
        <v>7</v>
      </c>
      <c r="C104" t="s">
        <v>25</v>
      </c>
      <c r="D104">
        <f>D103+27</f>
        <v>141</v>
      </c>
      <c r="E104">
        <f t="shared" ref="E104:E105" si="18">E103</f>
        <v>30</v>
      </c>
      <c r="F104">
        <f t="shared" ref="F104:F105" si="19">D104</f>
        <v>141</v>
      </c>
      <c r="G104">
        <f>G103</f>
        <v>267</v>
      </c>
      <c r="I104">
        <v>0.5</v>
      </c>
      <c r="J104">
        <v>0</v>
      </c>
      <c r="K104">
        <v>0</v>
      </c>
      <c r="L104">
        <v>0</v>
      </c>
      <c r="M104" t="s">
        <v>21</v>
      </c>
      <c r="N104" t="s">
        <v>944</v>
      </c>
      <c r="O104" t="s">
        <v>25</v>
      </c>
      <c r="Q104">
        <v>4</v>
      </c>
      <c r="R104" t="b">
        <v>0</v>
      </c>
      <c r="S104" t="s">
        <v>119</v>
      </c>
      <c r="T104">
        <v>0</v>
      </c>
    </row>
    <row r="105" spans="1:20" x14ac:dyDescent="0.25">
      <c r="A105" t="s">
        <v>46</v>
      </c>
      <c r="B105">
        <v>7</v>
      </c>
      <c r="C105" t="s">
        <v>25</v>
      </c>
      <c r="D105">
        <f>D104+27</f>
        <v>168</v>
      </c>
      <c r="E105">
        <f t="shared" si="18"/>
        <v>30</v>
      </c>
      <c r="F105">
        <f t="shared" si="19"/>
        <v>168</v>
      </c>
      <c r="G105">
        <f>G104</f>
        <v>267</v>
      </c>
      <c r="I105">
        <v>0.5</v>
      </c>
      <c r="J105">
        <v>0</v>
      </c>
      <c r="K105">
        <v>0</v>
      </c>
      <c r="L105">
        <v>0</v>
      </c>
      <c r="M105" t="s">
        <v>21</v>
      </c>
      <c r="N105" t="s">
        <v>944</v>
      </c>
      <c r="O105" t="s">
        <v>25</v>
      </c>
      <c r="Q105">
        <v>4</v>
      </c>
      <c r="R105" t="b">
        <v>0</v>
      </c>
      <c r="S105" t="s">
        <v>119</v>
      </c>
      <c r="T105">
        <v>0</v>
      </c>
    </row>
    <row r="106" spans="1:20" x14ac:dyDescent="0.25">
      <c r="A106" t="s">
        <v>55</v>
      </c>
      <c r="B106">
        <v>7</v>
      </c>
      <c r="C106" t="s">
        <v>25</v>
      </c>
      <c r="D106">
        <v>14</v>
      </c>
      <c r="E106">
        <f>E100+25</f>
        <v>57</v>
      </c>
      <c r="F106">
        <v>196</v>
      </c>
      <c r="G106">
        <f>E106</f>
        <v>57</v>
      </c>
      <c r="I106">
        <v>0.5</v>
      </c>
      <c r="J106">
        <v>0</v>
      </c>
      <c r="K106">
        <v>0</v>
      </c>
      <c r="L106">
        <v>0</v>
      </c>
      <c r="M106" t="s">
        <v>21</v>
      </c>
      <c r="N106" t="s">
        <v>944</v>
      </c>
      <c r="O106" t="s">
        <v>25</v>
      </c>
      <c r="Q106">
        <v>4</v>
      </c>
      <c r="R106" t="b">
        <v>0</v>
      </c>
      <c r="S106" t="s">
        <v>119</v>
      </c>
      <c r="T106">
        <v>0</v>
      </c>
    </row>
    <row r="107" spans="1:20" x14ac:dyDescent="0.25">
      <c r="A107" t="s">
        <v>946</v>
      </c>
      <c r="B107">
        <v>7</v>
      </c>
      <c r="C107" t="s">
        <v>19</v>
      </c>
      <c r="D107">
        <f>D103</f>
        <v>114</v>
      </c>
      <c r="E107">
        <f>G98+2</f>
        <v>269</v>
      </c>
      <c r="F107">
        <v>196</v>
      </c>
      <c r="G107">
        <f>E107+4</f>
        <v>273</v>
      </c>
      <c r="H107" t="s">
        <v>102</v>
      </c>
      <c r="I107">
        <v>10</v>
      </c>
      <c r="J107">
        <v>0</v>
      </c>
      <c r="K107">
        <v>0</v>
      </c>
      <c r="L107">
        <v>0</v>
      </c>
      <c r="N107" t="s">
        <v>21</v>
      </c>
      <c r="O107" t="s">
        <v>22</v>
      </c>
      <c r="Q107">
        <v>2</v>
      </c>
      <c r="R107" t="b">
        <v>0</v>
      </c>
      <c r="S107" t="s">
        <v>119</v>
      </c>
      <c r="T107">
        <v>0</v>
      </c>
    </row>
    <row r="108" spans="1:20" x14ac:dyDescent="0.25">
      <c r="A108" t="s">
        <v>751</v>
      </c>
      <c r="B108">
        <v>7</v>
      </c>
      <c r="C108" t="s">
        <v>19</v>
      </c>
      <c r="D108">
        <v>14</v>
      </c>
      <c r="E108">
        <f>E106+2</f>
        <v>59</v>
      </c>
      <c r="F108">
        <f>D103-2</f>
        <v>112</v>
      </c>
      <c r="G108">
        <f>E108+5</f>
        <v>64</v>
      </c>
      <c r="H108" t="s">
        <v>102</v>
      </c>
      <c r="I108">
        <v>12</v>
      </c>
      <c r="J108">
        <v>0</v>
      </c>
      <c r="K108">
        <v>0</v>
      </c>
      <c r="L108">
        <v>0</v>
      </c>
      <c r="N108" t="s">
        <v>944</v>
      </c>
      <c r="O108" t="s">
        <v>25</v>
      </c>
      <c r="Q108">
        <v>3</v>
      </c>
      <c r="R108" t="b">
        <v>1</v>
      </c>
      <c r="S108" t="s">
        <v>119</v>
      </c>
      <c r="T108">
        <v>0</v>
      </c>
    </row>
    <row r="109" spans="1:20" x14ac:dyDescent="0.25">
      <c r="A109" t="s">
        <v>752</v>
      </c>
      <c r="B109">
        <v>7</v>
      </c>
      <c r="C109" t="s">
        <v>19</v>
      </c>
      <c r="D109">
        <f>D100</f>
        <v>113</v>
      </c>
      <c r="E109">
        <f>E108+1</f>
        <v>60</v>
      </c>
      <c r="F109">
        <f>F100</f>
        <v>140</v>
      </c>
      <c r="G109">
        <f t="shared" ref="G109:G111" si="20">E109+3</f>
        <v>63</v>
      </c>
      <c r="H109" t="s">
        <v>20</v>
      </c>
      <c r="I109">
        <v>16</v>
      </c>
      <c r="J109">
        <v>1</v>
      </c>
      <c r="K109">
        <v>0</v>
      </c>
      <c r="L109">
        <v>0</v>
      </c>
      <c r="N109" t="s">
        <v>944</v>
      </c>
      <c r="O109" t="s">
        <v>27</v>
      </c>
      <c r="Q109">
        <v>2</v>
      </c>
      <c r="R109" t="b">
        <v>0</v>
      </c>
      <c r="S109" t="s">
        <v>119</v>
      </c>
      <c r="T109">
        <v>0</v>
      </c>
    </row>
    <row r="110" spans="1:20" x14ac:dyDescent="0.25">
      <c r="A110" t="s">
        <v>753</v>
      </c>
      <c r="B110">
        <v>7</v>
      </c>
      <c r="C110" t="s">
        <v>19</v>
      </c>
      <c r="D110">
        <f>D101</f>
        <v>140</v>
      </c>
      <c r="E110">
        <f>E109</f>
        <v>60</v>
      </c>
      <c r="F110">
        <f>F101</f>
        <v>169</v>
      </c>
      <c r="G110">
        <f t="shared" si="20"/>
        <v>63</v>
      </c>
      <c r="H110" t="s">
        <v>20</v>
      </c>
      <c r="I110">
        <v>16</v>
      </c>
      <c r="J110">
        <v>1</v>
      </c>
      <c r="K110">
        <v>0</v>
      </c>
      <c r="L110">
        <v>0</v>
      </c>
      <c r="N110" t="s">
        <v>944</v>
      </c>
      <c r="O110" t="s">
        <v>27</v>
      </c>
      <c r="Q110">
        <v>2</v>
      </c>
      <c r="R110" t="b">
        <v>0</v>
      </c>
      <c r="S110" t="s">
        <v>119</v>
      </c>
      <c r="T110">
        <v>0</v>
      </c>
    </row>
    <row r="111" spans="1:20" x14ac:dyDescent="0.25">
      <c r="A111" t="s">
        <v>754</v>
      </c>
      <c r="B111">
        <v>7</v>
      </c>
      <c r="C111" t="s">
        <v>19</v>
      </c>
      <c r="D111">
        <f>D102</f>
        <v>168</v>
      </c>
      <c r="E111">
        <f>E110</f>
        <v>60</v>
      </c>
      <c r="F111">
        <f>F102</f>
        <v>194</v>
      </c>
      <c r="G111">
        <f t="shared" si="20"/>
        <v>63</v>
      </c>
      <c r="H111" t="s">
        <v>20</v>
      </c>
      <c r="I111">
        <v>16</v>
      </c>
      <c r="J111">
        <v>1</v>
      </c>
      <c r="K111">
        <v>0</v>
      </c>
      <c r="L111">
        <v>0</v>
      </c>
      <c r="N111" t="s">
        <v>944</v>
      </c>
      <c r="O111" t="s">
        <v>27</v>
      </c>
      <c r="Q111">
        <v>2</v>
      </c>
      <c r="R111" t="b">
        <v>0</v>
      </c>
      <c r="S111" t="s">
        <v>119</v>
      </c>
      <c r="T111">
        <v>0</v>
      </c>
    </row>
    <row r="112" spans="1:20" x14ac:dyDescent="0.25">
      <c r="A112" t="s">
        <v>755</v>
      </c>
      <c r="B112">
        <v>7</v>
      </c>
      <c r="C112" t="s">
        <v>19</v>
      </c>
      <c r="D112">
        <f t="shared" ref="D112:D172" si="21">D108</f>
        <v>14</v>
      </c>
      <c r="E112">
        <f>E108+12</f>
        <v>71</v>
      </c>
      <c r="F112">
        <f t="shared" ref="F112:F175" si="22">F108</f>
        <v>112</v>
      </c>
      <c r="G112">
        <f>E112+5</f>
        <v>76</v>
      </c>
      <c r="H112" t="s">
        <v>102</v>
      </c>
      <c r="I112">
        <v>12</v>
      </c>
      <c r="J112">
        <v>0</v>
      </c>
      <c r="K112">
        <v>0</v>
      </c>
      <c r="L112">
        <v>0</v>
      </c>
      <c r="N112" t="s">
        <v>944</v>
      </c>
      <c r="O112" t="s">
        <v>25</v>
      </c>
      <c r="Q112">
        <v>3</v>
      </c>
      <c r="R112" t="b">
        <v>1</v>
      </c>
      <c r="S112" t="s">
        <v>119</v>
      </c>
      <c r="T112">
        <v>0</v>
      </c>
    </row>
    <row r="113" spans="1:20" x14ac:dyDescent="0.25">
      <c r="A113" t="s">
        <v>756</v>
      </c>
      <c r="B113">
        <v>7</v>
      </c>
      <c r="C113" t="s">
        <v>19</v>
      </c>
      <c r="D113">
        <f t="shared" si="21"/>
        <v>113</v>
      </c>
      <c r="E113">
        <f>E112+1</f>
        <v>72</v>
      </c>
      <c r="F113">
        <f t="shared" si="22"/>
        <v>140</v>
      </c>
      <c r="G113">
        <f>E113+3</f>
        <v>75</v>
      </c>
      <c r="H113" t="s">
        <v>20</v>
      </c>
      <c r="I113">
        <v>16</v>
      </c>
      <c r="J113">
        <v>1</v>
      </c>
      <c r="K113">
        <v>0</v>
      </c>
      <c r="L113">
        <v>0</v>
      </c>
      <c r="N113" t="s">
        <v>944</v>
      </c>
      <c r="O113" t="s">
        <v>27</v>
      </c>
      <c r="Q113">
        <v>2</v>
      </c>
      <c r="R113" t="b">
        <v>0</v>
      </c>
      <c r="S113" t="s">
        <v>119</v>
      </c>
      <c r="T113">
        <v>0</v>
      </c>
    </row>
    <row r="114" spans="1:20" x14ac:dyDescent="0.25">
      <c r="A114" t="s">
        <v>757</v>
      </c>
      <c r="B114">
        <v>7</v>
      </c>
      <c r="C114" t="s">
        <v>19</v>
      </c>
      <c r="D114">
        <f t="shared" si="21"/>
        <v>140</v>
      </c>
      <c r="E114">
        <f>E113</f>
        <v>72</v>
      </c>
      <c r="F114">
        <f t="shared" si="22"/>
        <v>169</v>
      </c>
      <c r="G114">
        <f t="shared" ref="G114:G115" si="23">E114+3</f>
        <v>75</v>
      </c>
      <c r="H114" t="s">
        <v>20</v>
      </c>
      <c r="I114">
        <v>16</v>
      </c>
      <c r="J114">
        <v>1</v>
      </c>
      <c r="K114">
        <v>0</v>
      </c>
      <c r="L114">
        <v>0</v>
      </c>
      <c r="N114" t="s">
        <v>944</v>
      </c>
      <c r="O114" t="s">
        <v>27</v>
      </c>
      <c r="Q114">
        <v>2</v>
      </c>
      <c r="R114" t="b">
        <v>0</v>
      </c>
      <c r="S114" t="s">
        <v>119</v>
      </c>
      <c r="T114">
        <v>0</v>
      </c>
    </row>
    <row r="115" spans="1:20" x14ac:dyDescent="0.25">
      <c r="A115" t="s">
        <v>758</v>
      </c>
      <c r="B115">
        <v>7</v>
      </c>
      <c r="C115" t="s">
        <v>19</v>
      </c>
      <c r="D115">
        <f t="shared" si="21"/>
        <v>168</v>
      </c>
      <c r="E115">
        <f>E114</f>
        <v>72</v>
      </c>
      <c r="F115">
        <f t="shared" si="22"/>
        <v>194</v>
      </c>
      <c r="G115">
        <f t="shared" si="23"/>
        <v>75</v>
      </c>
      <c r="H115" t="s">
        <v>20</v>
      </c>
      <c r="I115">
        <v>16</v>
      </c>
      <c r="J115">
        <v>1</v>
      </c>
      <c r="K115">
        <v>0</v>
      </c>
      <c r="L115">
        <v>0</v>
      </c>
      <c r="N115" t="s">
        <v>944</v>
      </c>
      <c r="O115" t="s">
        <v>27</v>
      </c>
      <c r="Q115">
        <v>2</v>
      </c>
      <c r="R115" t="b">
        <v>0</v>
      </c>
      <c r="S115" t="s">
        <v>119</v>
      </c>
      <c r="T115">
        <v>0</v>
      </c>
    </row>
    <row r="116" spans="1:20" x14ac:dyDescent="0.25">
      <c r="A116" t="s">
        <v>759</v>
      </c>
      <c r="B116">
        <v>7</v>
      </c>
      <c r="C116" t="s">
        <v>19</v>
      </c>
      <c r="D116">
        <f t="shared" si="21"/>
        <v>14</v>
      </c>
      <c r="E116">
        <f>E112+12</f>
        <v>83</v>
      </c>
      <c r="F116">
        <f t="shared" si="22"/>
        <v>112</v>
      </c>
      <c r="G116">
        <f>E116+5</f>
        <v>88</v>
      </c>
      <c r="H116" t="s">
        <v>102</v>
      </c>
      <c r="I116">
        <v>12</v>
      </c>
      <c r="J116">
        <v>0</v>
      </c>
      <c r="K116">
        <v>0</v>
      </c>
      <c r="L116">
        <v>0</v>
      </c>
      <c r="N116" t="s">
        <v>944</v>
      </c>
      <c r="O116" t="s">
        <v>25</v>
      </c>
      <c r="Q116">
        <v>3</v>
      </c>
      <c r="R116" t="b">
        <v>1</v>
      </c>
      <c r="S116" t="s">
        <v>119</v>
      </c>
      <c r="T116">
        <v>0</v>
      </c>
    </row>
    <row r="117" spans="1:20" x14ac:dyDescent="0.25">
      <c r="A117" t="s">
        <v>760</v>
      </c>
      <c r="B117">
        <v>7</v>
      </c>
      <c r="C117" t="s">
        <v>19</v>
      </c>
      <c r="D117">
        <f t="shared" si="21"/>
        <v>113</v>
      </c>
      <c r="E117">
        <f>E116+1</f>
        <v>84</v>
      </c>
      <c r="F117">
        <f t="shared" si="22"/>
        <v>140</v>
      </c>
      <c r="G117">
        <f t="shared" ref="G117:G119" si="24">E117+3</f>
        <v>87</v>
      </c>
      <c r="H117" t="s">
        <v>20</v>
      </c>
      <c r="I117">
        <v>16</v>
      </c>
      <c r="J117">
        <v>1</v>
      </c>
      <c r="K117">
        <v>0</v>
      </c>
      <c r="L117">
        <v>0</v>
      </c>
      <c r="N117" t="s">
        <v>944</v>
      </c>
      <c r="O117" t="s">
        <v>27</v>
      </c>
      <c r="Q117">
        <v>2</v>
      </c>
      <c r="R117" t="b">
        <v>0</v>
      </c>
      <c r="S117" t="s">
        <v>119</v>
      </c>
      <c r="T117">
        <v>0</v>
      </c>
    </row>
    <row r="118" spans="1:20" x14ac:dyDescent="0.25">
      <c r="A118" t="s">
        <v>761</v>
      </c>
      <c r="B118">
        <v>7</v>
      </c>
      <c r="C118" t="s">
        <v>19</v>
      </c>
      <c r="D118">
        <f t="shared" si="21"/>
        <v>140</v>
      </c>
      <c r="E118">
        <f>E117</f>
        <v>84</v>
      </c>
      <c r="F118">
        <f t="shared" si="22"/>
        <v>169</v>
      </c>
      <c r="G118">
        <f t="shared" si="24"/>
        <v>87</v>
      </c>
      <c r="H118" t="s">
        <v>20</v>
      </c>
      <c r="I118">
        <v>16</v>
      </c>
      <c r="J118">
        <v>1</v>
      </c>
      <c r="K118">
        <v>0</v>
      </c>
      <c r="L118">
        <v>0</v>
      </c>
      <c r="N118" t="s">
        <v>944</v>
      </c>
      <c r="O118" t="s">
        <v>27</v>
      </c>
      <c r="Q118">
        <v>2</v>
      </c>
      <c r="R118" t="b">
        <v>0</v>
      </c>
      <c r="S118" t="s">
        <v>119</v>
      </c>
      <c r="T118">
        <v>0</v>
      </c>
    </row>
    <row r="119" spans="1:20" x14ac:dyDescent="0.25">
      <c r="A119" t="s">
        <v>762</v>
      </c>
      <c r="B119">
        <v>7</v>
      </c>
      <c r="C119" t="s">
        <v>19</v>
      </c>
      <c r="D119">
        <f t="shared" si="21"/>
        <v>168</v>
      </c>
      <c r="E119">
        <f>E118</f>
        <v>84</v>
      </c>
      <c r="F119">
        <f t="shared" si="22"/>
        <v>194</v>
      </c>
      <c r="G119">
        <f t="shared" si="24"/>
        <v>87</v>
      </c>
      <c r="H119" t="s">
        <v>20</v>
      </c>
      <c r="I119">
        <v>16</v>
      </c>
      <c r="J119">
        <v>1</v>
      </c>
      <c r="K119">
        <v>0</v>
      </c>
      <c r="L119">
        <v>0</v>
      </c>
      <c r="N119" t="s">
        <v>944</v>
      </c>
      <c r="O119" t="s">
        <v>27</v>
      </c>
      <c r="Q119">
        <v>2</v>
      </c>
      <c r="R119" t="b">
        <v>0</v>
      </c>
      <c r="S119" t="s">
        <v>119</v>
      </c>
      <c r="T119">
        <v>0</v>
      </c>
    </row>
    <row r="120" spans="1:20" x14ac:dyDescent="0.25">
      <c r="A120" t="s">
        <v>763</v>
      </c>
      <c r="B120">
        <v>7</v>
      </c>
      <c r="C120" t="s">
        <v>19</v>
      </c>
      <c r="D120">
        <f t="shared" si="21"/>
        <v>14</v>
      </c>
      <c r="E120">
        <f>E116+12</f>
        <v>95</v>
      </c>
      <c r="F120">
        <f t="shared" si="22"/>
        <v>112</v>
      </c>
      <c r="G120">
        <f>E120+5</f>
        <v>100</v>
      </c>
      <c r="H120" t="s">
        <v>102</v>
      </c>
      <c r="I120">
        <v>12</v>
      </c>
      <c r="J120">
        <v>0</v>
      </c>
      <c r="K120">
        <v>0</v>
      </c>
      <c r="L120">
        <v>0</v>
      </c>
      <c r="N120" t="s">
        <v>944</v>
      </c>
      <c r="O120" t="s">
        <v>25</v>
      </c>
      <c r="Q120">
        <v>3</v>
      </c>
      <c r="R120" t="b">
        <v>1</v>
      </c>
      <c r="S120" t="s">
        <v>119</v>
      </c>
      <c r="T120">
        <v>0</v>
      </c>
    </row>
    <row r="121" spans="1:20" x14ac:dyDescent="0.25">
      <c r="A121" t="s">
        <v>764</v>
      </c>
      <c r="B121">
        <v>7</v>
      </c>
      <c r="C121" t="s">
        <v>19</v>
      </c>
      <c r="D121">
        <f t="shared" si="21"/>
        <v>113</v>
      </c>
      <c r="E121">
        <f>E120+1</f>
        <v>96</v>
      </c>
      <c r="F121">
        <f t="shared" si="22"/>
        <v>140</v>
      </c>
      <c r="G121">
        <f t="shared" ref="G121:G123" si="25">E121+3</f>
        <v>99</v>
      </c>
      <c r="H121" t="s">
        <v>20</v>
      </c>
      <c r="I121">
        <v>16</v>
      </c>
      <c r="J121">
        <v>1</v>
      </c>
      <c r="K121">
        <v>0</v>
      </c>
      <c r="L121">
        <v>0</v>
      </c>
      <c r="N121" t="s">
        <v>944</v>
      </c>
      <c r="O121" t="s">
        <v>27</v>
      </c>
      <c r="Q121">
        <v>2</v>
      </c>
      <c r="R121" t="b">
        <v>0</v>
      </c>
      <c r="S121" t="s">
        <v>119</v>
      </c>
      <c r="T121">
        <v>0</v>
      </c>
    </row>
    <row r="122" spans="1:20" x14ac:dyDescent="0.25">
      <c r="A122" t="s">
        <v>765</v>
      </c>
      <c r="B122">
        <v>7</v>
      </c>
      <c r="C122" t="s">
        <v>19</v>
      </c>
      <c r="D122">
        <f t="shared" si="21"/>
        <v>140</v>
      </c>
      <c r="E122">
        <f>E121</f>
        <v>96</v>
      </c>
      <c r="F122">
        <f t="shared" si="22"/>
        <v>169</v>
      </c>
      <c r="G122">
        <f t="shared" si="25"/>
        <v>99</v>
      </c>
      <c r="H122" t="s">
        <v>20</v>
      </c>
      <c r="I122">
        <v>16</v>
      </c>
      <c r="J122">
        <v>1</v>
      </c>
      <c r="K122">
        <v>0</v>
      </c>
      <c r="L122">
        <v>0</v>
      </c>
      <c r="N122" t="s">
        <v>944</v>
      </c>
      <c r="O122" t="s">
        <v>27</v>
      </c>
      <c r="Q122">
        <v>2</v>
      </c>
      <c r="R122" t="b">
        <v>0</v>
      </c>
      <c r="S122" t="s">
        <v>119</v>
      </c>
      <c r="T122">
        <v>0</v>
      </c>
    </row>
    <row r="123" spans="1:20" x14ac:dyDescent="0.25">
      <c r="A123" t="s">
        <v>766</v>
      </c>
      <c r="B123">
        <v>7</v>
      </c>
      <c r="C123" t="s">
        <v>19</v>
      </c>
      <c r="D123">
        <f t="shared" si="21"/>
        <v>168</v>
      </c>
      <c r="E123">
        <f>E122</f>
        <v>96</v>
      </c>
      <c r="F123">
        <f t="shared" si="22"/>
        <v>194</v>
      </c>
      <c r="G123">
        <f t="shared" si="25"/>
        <v>99</v>
      </c>
      <c r="H123" t="s">
        <v>20</v>
      </c>
      <c r="I123">
        <v>16</v>
      </c>
      <c r="J123">
        <v>1</v>
      </c>
      <c r="K123">
        <v>0</v>
      </c>
      <c r="L123">
        <v>0</v>
      </c>
      <c r="N123" t="s">
        <v>944</v>
      </c>
      <c r="O123" t="s">
        <v>27</v>
      </c>
      <c r="Q123">
        <v>2</v>
      </c>
      <c r="R123" t="b">
        <v>0</v>
      </c>
      <c r="S123" t="s">
        <v>119</v>
      </c>
      <c r="T123">
        <v>0</v>
      </c>
    </row>
    <row r="124" spans="1:20" x14ac:dyDescent="0.25">
      <c r="A124" t="s">
        <v>822</v>
      </c>
      <c r="B124">
        <v>7</v>
      </c>
      <c r="C124" t="s">
        <v>19</v>
      </c>
      <c r="D124">
        <f t="shared" si="21"/>
        <v>14</v>
      </c>
      <c r="E124">
        <f>E120+12</f>
        <v>107</v>
      </c>
      <c r="F124">
        <f t="shared" si="22"/>
        <v>112</v>
      </c>
      <c r="G124">
        <f>E124+5</f>
        <v>112</v>
      </c>
      <c r="H124" t="s">
        <v>102</v>
      </c>
      <c r="I124">
        <v>12</v>
      </c>
      <c r="J124">
        <v>0</v>
      </c>
      <c r="K124">
        <v>0</v>
      </c>
      <c r="L124">
        <v>0</v>
      </c>
      <c r="N124" t="s">
        <v>944</v>
      </c>
      <c r="O124" t="s">
        <v>25</v>
      </c>
      <c r="Q124">
        <v>3</v>
      </c>
      <c r="R124" t="b">
        <v>1</v>
      </c>
      <c r="S124" t="s">
        <v>119</v>
      </c>
      <c r="T124">
        <v>0</v>
      </c>
    </row>
    <row r="125" spans="1:20" x14ac:dyDescent="0.25">
      <c r="A125" t="s">
        <v>823</v>
      </c>
      <c r="B125">
        <v>7</v>
      </c>
      <c r="C125" t="s">
        <v>19</v>
      </c>
      <c r="D125">
        <f t="shared" si="21"/>
        <v>113</v>
      </c>
      <c r="E125">
        <f>E124+1</f>
        <v>108</v>
      </c>
      <c r="F125">
        <f t="shared" si="22"/>
        <v>140</v>
      </c>
      <c r="G125">
        <f t="shared" ref="G125:G127" si="26">E125+3</f>
        <v>111</v>
      </c>
      <c r="H125" t="s">
        <v>20</v>
      </c>
      <c r="I125">
        <v>16</v>
      </c>
      <c r="J125">
        <v>1</v>
      </c>
      <c r="K125">
        <v>0</v>
      </c>
      <c r="L125">
        <v>0</v>
      </c>
      <c r="N125" t="s">
        <v>944</v>
      </c>
      <c r="O125" t="s">
        <v>27</v>
      </c>
      <c r="Q125">
        <v>2</v>
      </c>
      <c r="R125" t="b">
        <v>0</v>
      </c>
      <c r="S125" t="s">
        <v>119</v>
      </c>
      <c r="T125">
        <v>0</v>
      </c>
    </row>
    <row r="126" spans="1:20" x14ac:dyDescent="0.25">
      <c r="A126" t="s">
        <v>824</v>
      </c>
      <c r="B126">
        <v>7</v>
      </c>
      <c r="C126" t="s">
        <v>19</v>
      </c>
      <c r="D126">
        <f t="shared" si="21"/>
        <v>140</v>
      </c>
      <c r="E126">
        <f>E125</f>
        <v>108</v>
      </c>
      <c r="F126">
        <f t="shared" si="22"/>
        <v>169</v>
      </c>
      <c r="G126">
        <f t="shared" si="26"/>
        <v>111</v>
      </c>
      <c r="H126" t="s">
        <v>20</v>
      </c>
      <c r="I126">
        <v>16</v>
      </c>
      <c r="J126">
        <v>1</v>
      </c>
      <c r="K126">
        <v>0</v>
      </c>
      <c r="L126">
        <v>0</v>
      </c>
      <c r="N126" t="s">
        <v>944</v>
      </c>
      <c r="O126" t="s">
        <v>27</v>
      </c>
      <c r="Q126">
        <v>2</v>
      </c>
      <c r="R126" t="b">
        <v>0</v>
      </c>
      <c r="S126" t="s">
        <v>119</v>
      </c>
      <c r="T126">
        <v>0</v>
      </c>
    </row>
    <row r="127" spans="1:20" x14ac:dyDescent="0.25">
      <c r="A127" t="s">
        <v>825</v>
      </c>
      <c r="B127">
        <v>7</v>
      </c>
      <c r="C127" t="s">
        <v>19</v>
      </c>
      <c r="D127">
        <f t="shared" si="21"/>
        <v>168</v>
      </c>
      <c r="E127">
        <f>E126</f>
        <v>108</v>
      </c>
      <c r="F127">
        <f t="shared" si="22"/>
        <v>194</v>
      </c>
      <c r="G127">
        <f t="shared" si="26"/>
        <v>111</v>
      </c>
      <c r="H127" t="s">
        <v>20</v>
      </c>
      <c r="I127">
        <v>16</v>
      </c>
      <c r="J127">
        <v>1</v>
      </c>
      <c r="K127">
        <v>0</v>
      </c>
      <c r="L127">
        <v>0</v>
      </c>
      <c r="N127" t="s">
        <v>944</v>
      </c>
      <c r="O127" t="s">
        <v>27</v>
      </c>
      <c r="Q127">
        <v>2</v>
      </c>
      <c r="R127" t="b">
        <v>0</v>
      </c>
      <c r="S127" t="s">
        <v>119</v>
      </c>
      <c r="T127">
        <v>0</v>
      </c>
    </row>
    <row r="128" spans="1:20" x14ac:dyDescent="0.25">
      <c r="A128" t="s">
        <v>826</v>
      </c>
      <c r="B128">
        <v>7</v>
      </c>
      <c r="C128" t="s">
        <v>19</v>
      </c>
      <c r="D128">
        <f t="shared" si="21"/>
        <v>14</v>
      </c>
      <c r="E128">
        <f>E124+12</f>
        <v>119</v>
      </c>
      <c r="F128">
        <f t="shared" si="22"/>
        <v>112</v>
      </c>
      <c r="G128">
        <f>E128+5</f>
        <v>124</v>
      </c>
      <c r="H128" t="s">
        <v>102</v>
      </c>
      <c r="I128">
        <v>12</v>
      </c>
      <c r="J128">
        <v>0</v>
      </c>
      <c r="K128">
        <v>0</v>
      </c>
      <c r="L128">
        <v>0</v>
      </c>
      <c r="N128" t="s">
        <v>944</v>
      </c>
      <c r="O128" t="s">
        <v>25</v>
      </c>
      <c r="Q128">
        <v>3</v>
      </c>
      <c r="R128" t="b">
        <v>1</v>
      </c>
      <c r="S128" t="s">
        <v>119</v>
      </c>
      <c r="T128">
        <v>0</v>
      </c>
    </row>
    <row r="129" spans="1:20" x14ac:dyDescent="0.25">
      <c r="A129" t="s">
        <v>827</v>
      </c>
      <c r="B129">
        <v>7</v>
      </c>
      <c r="C129" t="s">
        <v>19</v>
      </c>
      <c r="D129">
        <f t="shared" si="21"/>
        <v>113</v>
      </c>
      <c r="E129">
        <f>E128+1</f>
        <v>120</v>
      </c>
      <c r="F129">
        <f t="shared" si="22"/>
        <v>140</v>
      </c>
      <c r="G129">
        <f t="shared" ref="G129:G131" si="27">E129+3</f>
        <v>123</v>
      </c>
      <c r="H129" t="s">
        <v>20</v>
      </c>
      <c r="I129">
        <v>16</v>
      </c>
      <c r="J129">
        <v>1</v>
      </c>
      <c r="K129">
        <v>0</v>
      </c>
      <c r="L129">
        <v>0</v>
      </c>
      <c r="N129" t="s">
        <v>944</v>
      </c>
      <c r="O129" t="s">
        <v>27</v>
      </c>
      <c r="Q129">
        <v>2</v>
      </c>
      <c r="R129" t="b">
        <v>0</v>
      </c>
      <c r="S129" t="s">
        <v>119</v>
      </c>
      <c r="T129">
        <v>0</v>
      </c>
    </row>
    <row r="130" spans="1:20" x14ac:dyDescent="0.25">
      <c r="A130" t="s">
        <v>828</v>
      </c>
      <c r="B130">
        <v>7</v>
      </c>
      <c r="C130" t="s">
        <v>19</v>
      </c>
      <c r="D130">
        <f t="shared" si="21"/>
        <v>140</v>
      </c>
      <c r="E130">
        <f>E129</f>
        <v>120</v>
      </c>
      <c r="F130">
        <f t="shared" si="22"/>
        <v>169</v>
      </c>
      <c r="G130">
        <f t="shared" si="27"/>
        <v>123</v>
      </c>
      <c r="H130" t="s">
        <v>20</v>
      </c>
      <c r="I130">
        <v>16</v>
      </c>
      <c r="J130">
        <v>1</v>
      </c>
      <c r="K130">
        <v>0</v>
      </c>
      <c r="L130">
        <v>0</v>
      </c>
      <c r="N130" t="s">
        <v>944</v>
      </c>
      <c r="O130" t="s">
        <v>27</v>
      </c>
      <c r="Q130">
        <v>2</v>
      </c>
      <c r="R130" t="b">
        <v>0</v>
      </c>
      <c r="S130" t="s">
        <v>119</v>
      </c>
      <c r="T130">
        <v>0</v>
      </c>
    </row>
    <row r="131" spans="1:20" x14ac:dyDescent="0.25">
      <c r="A131" t="s">
        <v>829</v>
      </c>
      <c r="B131">
        <v>7</v>
      </c>
      <c r="C131" t="s">
        <v>19</v>
      </c>
      <c r="D131">
        <f t="shared" si="21"/>
        <v>168</v>
      </c>
      <c r="E131">
        <f>E130</f>
        <v>120</v>
      </c>
      <c r="F131">
        <f t="shared" si="22"/>
        <v>194</v>
      </c>
      <c r="G131">
        <f t="shared" si="27"/>
        <v>123</v>
      </c>
      <c r="H131" t="s">
        <v>20</v>
      </c>
      <c r="I131">
        <v>16</v>
      </c>
      <c r="J131">
        <v>1</v>
      </c>
      <c r="K131">
        <v>0</v>
      </c>
      <c r="L131">
        <v>0</v>
      </c>
      <c r="N131" t="s">
        <v>944</v>
      </c>
      <c r="O131" t="s">
        <v>27</v>
      </c>
      <c r="Q131">
        <v>2</v>
      </c>
      <c r="R131" t="b">
        <v>0</v>
      </c>
      <c r="S131" t="s">
        <v>119</v>
      </c>
      <c r="T131">
        <v>0</v>
      </c>
    </row>
    <row r="132" spans="1:20" x14ac:dyDescent="0.25">
      <c r="A132" t="s">
        <v>830</v>
      </c>
      <c r="B132">
        <v>7</v>
      </c>
      <c r="C132" t="s">
        <v>19</v>
      </c>
      <c r="D132">
        <f t="shared" si="21"/>
        <v>14</v>
      </c>
      <c r="E132">
        <f>E128+12</f>
        <v>131</v>
      </c>
      <c r="F132">
        <f t="shared" si="22"/>
        <v>112</v>
      </c>
      <c r="G132">
        <f>E132+5</f>
        <v>136</v>
      </c>
      <c r="H132" t="s">
        <v>102</v>
      </c>
      <c r="I132">
        <v>12</v>
      </c>
      <c r="J132">
        <v>0</v>
      </c>
      <c r="K132">
        <v>0</v>
      </c>
      <c r="L132">
        <v>0</v>
      </c>
      <c r="N132" t="s">
        <v>944</v>
      </c>
      <c r="O132" t="s">
        <v>25</v>
      </c>
      <c r="Q132">
        <v>3</v>
      </c>
      <c r="R132" t="b">
        <v>1</v>
      </c>
      <c r="S132" t="s">
        <v>119</v>
      </c>
      <c r="T132">
        <v>0</v>
      </c>
    </row>
    <row r="133" spans="1:20" x14ac:dyDescent="0.25">
      <c r="A133" t="s">
        <v>831</v>
      </c>
      <c r="B133">
        <v>7</v>
      </c>
      <c r="C133" t="s">
        <v>19</v>
      </c>
      <c r="D133">
        <f t="shared" si="21"/>
        <v>113</v>
      </c>
      <c r="E133">
        <f>E132+1</f>
        <v>132</v>
      </c>
      <c r="F133">
        <f t="shared" si="22"/>
        <v>140</v>
      </c>
      <c r="G133">
        <f t="shared" ref="G133:G135" si="28">E133+3</f>
        <v>135</v>
      </c>
      <c r="H133" t="s">
        <v>20</v>
      </c>
      <c r="I133">
        <v>16</v>
      </c>
      <c r="J133">
        <v>1</v>
      </c>
      <c r="K133">
        <v>0</v>
      </c>
      <c r="L133">
        <v>0</v>
      </c>
      <c r="N133" t="s">
        <v>944</v>
      </c>
      <c r="O133" t="s">
        <v>27</v>
      </c>
      <c r="Q133">
        <v>2</v>
      </c>
      <c r="R133" t="b">
        <v>0</v>
      </c>
      <c r="S133" t="s">
        <v>119</v>
      </c>
      <c r="T133">
        <v>0</v>
      </c>
    </row>
    <row r="134" spans="1:20" x14ac:dyDescent="0.25">
      <c r="A134" t="s">
        <v>832</v>
      </c>
      <c r="B134">
        <v>7</v>
      </c>
      <c r="C134" t="s">
        <v>19</v>
      </c>
      <c r="D134">
        <f t="shared" si="21"/>
        <v>140</v>
      </c>
      <c r="E134">
        <f>E133</f>
        <v>132</v>
      </c>
      <c r="F134">
        <f t="shared" si="22"/>
        <v>169</v>
      </c>
      <c r="G134">
        <f t="shared" si="28"/>
        <v>135</v>
      </c>
      <c r="H134" t="s">
        <v>20</v>
      </c>
      <c r="I134">
        <v>16</v>
      </c>
      <c r="J134">
        <v>1</v>
      </c>
      <c r="K134">
        <v>0</v>
      </c>
      <c r="L134">
        <v>0</v>
      </c>
      <c r="N134" t="s">
        <v>944</v>
      </c>
      <c r="O134" t="s">
        <v>27</v>
      </c>
      <c r="Q134">
        <v>2</v>
      </c>
      <c r="R134" t="b">
        <v>0</v>
      </c>
      <c r="S134" t="s">
        <v>119</v>
      </c>
      <c r="T134">
        <v>0</v>
      </c>
    </row>
    <row r="135" spans="1:20" x14ac:dyDescent="0.25">
      <c r="A135" t="s">
        <v>833</v>
      </c>
      <c r="B135">
        <v>7</v>
      </c>
      <c r="C135" t="s">
        <v>19</v>
      </c>
      <c r="D135">
        <f t="shared" si="21"/>
        <v>168</v>
      </c>
      <c r="E135">
        <f>E134</f>
        <v>132</v>
      </c>
      <c r="F135">
        <f t="shared" si="22"/>
        <v>194</v>
      </c>
      <c r="G135">
        <f t="shared" si="28"/>
        <v>135</v>
      </c>
      <c r="H135" t="s">
        <v>20</v>
      </c>
      <c r="I135">
        <v>16</v>
      </c>
      <c r="J135">
        <v>1</v>
      </c>
      <c r="K135">
        <v>0</v>
      </c>
      <c r="L135">
        <v>0</v>
      </c>
      <c r="N135" t="s">
        <v>944</v>
      </c>
      <c r="O135" t="s">
        <v>27</v>
      </c>
      <c r="Q135">
        <v>2</v>
      </c>
      <c r="R135" t="b">
        <v>0</v>
      </c>
      <c r="S135" t="s">
        <v>119</v>
      </c>
      <c r="T135">
        <v>0</v>
      </c>
    </row>
    <row r="136" spans="1:20" x14ac:dyDescent="0.25">
      <c r="A136" t="str">
        <f>_xlfn.CONCAT("policy_checklist2_text",1+_xlfn.NUMBERVALUE(SUBSTITUTE(A132,"policy_checklist2_text","")))</f>
        <v>policy_checklist2_text8</v>
      </c>
      <c r="B136">
        <v>7</v>
      </c>
      <c r="C136" t="s">
        <v>19</v>
      </c>
      <c r="D136">
        <f t="shared" si="21"/>
        <v>14</v>
      </c>
      <c r="E136">
        <f>E132+12</f>
        <v>143</v>
      </c>
      <c r="F136">
        <f t="shared" si="22"/>
        <v>112</v>
      </c>
      <c r="G136">
        <f>E136+5</f>
        <v>148</v>
      </c>
      <c r="H136" t="s">
        <v>102</v>
      </c>
      <c r="I136">
        <v>12</v>
      </c>
      <c r="J136">
        <v>0</v>
      </c>
      <c r="K136">
        <v>0</v>
      </c>
      <c r="L136">
        <v>0</v>
      </c>
      <c r="N136" t="s">
        <v>944</v>
      </c>
      <c r="O136" t="s">
        <v>25</v>
      </c>
      <c r="Q136">
        <v>3</v>
      </c>
      <c r="R136" t="b">
        <v>1</v>
      </c>
      <c r="S136" t="s">
        <v>119</v>
      </c>
      <c r="T136">
        <v>0</v>
      </c>
    </row>
    <row r="137" spans="1:20" x14ac:dyDescent="0.25">
      <c r="A137" t="str">
        <f>A136&amp;"_response1"</f>
        <v>policy_checklist2_text8_response1</v>
      </c>
      <c r="B137">
        <v>7</v>
      </c>
      <c r="C137" t="s">
        <v>19</v>
      </c>
      <c r="D137">
        <f t="shared" si="21"/>
        <v>113</v>
      </c>
      <c r="E137">
        <f>E136+1</f>
        <v>144</v>
      </c>
      <c r="F137">
        <f t="shared" si="22"/>
        <v>140</v>
      </c>
      <c r="G137">
        <f t="shared" ref="G137:G139" si="29">E137+3</f>
        <v>147</v>
      </c>
      <c r="H137" t="s">
        <v>20</v>
      </c>
      <c r="I137">
        <v>16</v>
      </c>
      <c r="J137">
        <v>1</v>
      </c>
      <c r="K137">
        <v>0</v>
      </c>
      <c r="L137">
        <v>0</v>
      </c>
      <c r="N137" t="s">
        <v>944</v>
      </c>
      <c r="O137" t="s">
        <v>27</v>
      </c>
      <c r="Q137">
        <v>2</v>
      </c>
      <c r="R137" t="b">
        <v>0</v>
      </c>
      <c r="S137" t="s">
        <v>119</v>
      </c>
      <c r="T137">
        <v>0</v>
      </c>
    </row>
    <row r="138" spans="1:20" x14ac:dyDescent="0.25">
      <c r="A138" t="str">
        <f>A136&amp;"_response2"</f>
        <v>policy_checklist2_text8_response2</v>
      </c>
      <c r="B138">
        <v>7</v>
      </c>
      <c r="C138" t="s">
        <v>19</v>
      </c>
      <c r="D138">
        <f t="shared" si="21"/>
        <v>140</v>
      </c>
      <c r="E138">
        <f>E137</f>
        <v>144</v>
      </c>
      <c r="F138">
        <f t="shared" si="22"/>
        <v>169</v>
      </c>
      <c r="G138">
        <f t="shared" si="29"/>
        <v>147</v>
      </c>
      <c r="H138" t="s">
        <v>20</v>
      </c>
      <c r="I138">
        <v>16</v>
      </c>
      <c r="J138">
        <v>1</v>
      </c>
      <c r="K138">
        <v>0</v>
      </c>
      <c r="L138">
        <v>0</v>
      </c>
      <c r="N138" t="s">
        <v>944</v>
      </c>
      <c r="O138" t="s">
        <v>27</v>
      </c>
      <c r="Q138">
        <v>2</v>
      </c>
      <c r="R138" t="b">
        <v>0</v>
      </c>
      <c r="S138" t="s">
        <v>119</v>
      </c>
      <c r="T138">
        <v>0</v>
      </c>
    </row>
    <row r="139" spans="1:20" x14ac:dyDescent="0.25">
      <c r="A139" t="str">
        <f>A136&amp;"_response3"</f>
        <v>policy_checklist2_text8_response3</v>
      </c>
      <c r="B139">
        <v>7</v>
      </c>
      <c r="C139" t="s">
        <v>19</v>
      </c>
      <c r="D139">
        <f t="shared" si="21"/>
        <v>168</v>
      </c>
      <c r="E139">
        <f>E138</f>
        <v>144</v>
      </c>
      <c r="F139">
        <f t="shared" si="22"/>
        <v>194</v>
      </c>
      <c r="G139">
        <f t="shared" si="29"/>
        <v>147</v>
      </c>
      <c r="H139" t="s">
        <v>20</v>
      </c>
      <c r="I139">
        <v>16</v>
      </c>
      <c r="J139">
        <v>1</v>
      </c>
      <c r="K139">
        <v>0</v>
      </c>
      <c r="L139">
        <v>0</v>
      </c>
      <c r="N139" t="s">
        <v>944</v>
      </c>
      <c r="O139" t="s">
        <v>27</v>
      </c>
      <c r="Q139">
        <v>2</v>
      </c>
      <c r="R139" t="b">
        <v>0</v>
      </c>
      <c r="S139" t="s">
        <v>119</v>
      </c>
      <c r="T139">
        <v>0</v>
      </c>
    </row>
    <row r="140" spans="1:20" x14ac:dyDescent="0.25">
      <c r="A140" t="str">
        <f>_xlfn.CONCAT("policy_checklist2_text",1+_xlfn.NUMBERVALUE(SUBSTITUTE(A136,"policy_checklist2_text","")))</f>
        <v>policy_checklist2_text9</v>
      </c>
      <c r="B140">
        <v>7</v>
      </c>
      <c r="C140" t="s">
        <v>19</v>
      </c>
      <c r="D140">
        <f t="shared" si="21"/>
        <v>14</v>
      </c>
      <c r="E140">
        <f>E136+12</f>
        <v>155</v>
      </c>
      <c r="F140">
        <f t="shared" si="22"/>
        <v>112</v>
      </c>
      <c r="G140">
        <f>E140+5</f>
        <v>160</v>
      </c>
      <c r="H140" t="s">
        <v>102</v>
      </c>
      <c r="I140">
        <v>12</v>
      </c>
      <c r="J140">
        <v>0</v>
      </c>
      <c r="K140">
        <v>0</v>
      </c>
      <c r="L140">
        <v>0</v>
      </c>
      <c r="N140" t="s">
        <v>944</v>
      </c>
      <c r="O140" t="s">
        <v>25</v>
      </c>
      <c r="Q140">
        <v>3</v>
      </c>
      <c r="R140" t="b">
        <v>1</v>
      </c>
      <c r="S140" t="s">
        <v>119</v>
      </c>
      <c r="T140">
        <v>0</v>
      </c>
    </row>
    <row r="141" spans="1:20" x14ac:dyDescent="0.25">
      <c r="A141" t="str">
        <f>A140&amp;"_response1"</f>
        <v>policy_checklist2_text9_response1</v>
      </c>
      <c r="B141">
        <v>7</v>
      </c>
      <c r="C141" t="s">
        <v>19</v>
      </c>
      <c r="D141">
        <f t="shared" si="21"/>
        <v>113</v>
      </c>
      <c r="E141">
        <f>E140+1</f>
        <v>156</v>
      </c>
      <c r="F141">
        <f t="shared" si="22"/>
        <v>140</v>
      </c>
      <c r="G141">
        <f t="shared" ref="G141:G143" si="30">E141+3</f>
        <v>159</v>
      </c>
      <c r="H141" t="s">
        <v>20</v>
      </c>
      <c r="I141">
        <v>16</v>
      </c>
      <c r="J141">
        <v>1</v>
      </c>
      <c r="K141">
        <v>0</v>
      </c>
      <c r="L141">
        <v>0</v>
      </c>
      <c r="N141" t="s">
        <v>944</v>
      </c>
      <c r="O141" t="s">
        <v>27</v>
      </c>
      <c r="Q141">
        <v>2</v>
      </c>
      <c r="R141" t="b">
        <v>0</v>
      </c>
      <c r="S141" t="s">
        <v>119</v>
      </c>
      <c r="T141">
        <v>0</v>
      </c>
    </row>
    <row r="142" spans="1:20" x14ac:dyDescent="0.25">
      <c r="A142" t="str">
        <f>A140&amp;"_response2"</f>
        <v>policy_checklist2_text9_response2</v>
      </c>
      <c r="B142">
        <v>7</v>
      </c>
      <c r="C142" t="s">
        <v>19</v>
      </c>
      <c r="D142">
        <f t="shared" si="21"/>
        <v>140</v>
      </c>
      <c r="E142">
        <f>E141</f>
        <v>156</v>
      </c>
      <c r="F142">
        <f t="shared" si="22"/>
        <v>169</v>
      </c>
      <c r="G142">
        <f t="shared" si="30"/>
        <v>159</v>
      </c>
      <c r="H142" t="s">
        <v>20</v>
      </c>
      <c r="I142">
        <v>16</v>
      </c>
      <c r="J142">
        <v>1</v>
      </c>
      <c r="K142">
        <v>0</v>
      </c>
      <c r="L142">
        <v>0</v>
      </c>
      <c r="N142" t="s">
        <v>944</v>
      </c>
      <c r="O142" t="s">
        <v>27</v>
      </c>
      <c r="Q142">
        <v>2</v>
      </c>
      <c r="R142" t="b">
        <v>0</v>
      </c>
      <c r="S142" t="s">
        <v>119</v>
      </c>
      <c r="T142">
        <v>0</v>
      </c>
    </row>
    <row r="143" spans="1:20" x14ac:dyDescent="0.25">
      <c r="A143" t="str">
        <f>A140&amp;"_response3"</f>
        <v>policy_checklist2_text9_response3</v>
      </c>
      <c r="B143">
        <v>7</v>
      </c>
      <c r="C143" t="s">
        <v>19</v>
      </c>
      <c r="D143">
        <f t="shared" si="21"/>
        <v>168</v>
      </c>
      <c r="E143">
        <f>E142</f>
        <v>156</v>
      </c>
      <c r="F143">
        <f t="shared" si="22"/>
        <v>194</v>
      </c>
      <c r="G143">
        <f t="shared" si="30"/>
        <v>159</v>
      </c>
      <c r="H143" t="s">
        <v>20</v>
      </c>
      <c r="I143">
        <v>16</v>
      </c>
      <c r="J143">
        <v>1</v>
      </c>
      <c r="K143">
        <v>0</v>
      </c>
      <c r="L143">
        <v>0</v>
      </c>
      <c r="N143" t="s">
        <v>944</v>
      </c>
      <c r="O143" t="s">
        <v>27</v>
      </c>
      <c r="Q143">
        <v>2</v>
      </c>
      <c r="R143" t="b">
        <v>0</v>
      </c>
      <c r="S143" t="s">
        <v>119</v>
      </c>
      <c r="T143">
        <v>0</v>
      </c>
    </row>
    <row r="144" spans="1:20" x14ac:dyDescent="0.25">
      <c r="A144" t="str">
        <f>_xlfn.CONCAT("policy_checklist2_text",1+_xlfn.NUMBERVALUE(SUBSTITUTE(A140,"policy_checklist2_text","")))</f>
        <v>policy_checklist2_text10</v>
      </c>
      <c r="B144">
        <v>7</v>
      </c>
      <c r="C144" t="s">
        <v>19</v>
      </c>
      <c r="D144">
        <f t="shared" si="21"/>
        <v>14</v>
      </c>
      <c r="E144">
        <f>E140+12</f>
        <v>167</v>
      </c>
      <c r="F144">
        <f t="shared" si="22"/>
        <v>112</v>
      </c>
      <c r="G144">
        <f>E144+5</f>
        <v>172</v>
      </c>
      <c r="H144" t="s">
        <v>102</v>
      </c>
      <c r="I144">
        <v>12</v>
      </c>
      <c r="J144">
        <v>0</v>
      </c>
      <c r="K144">
        <v>0</v>
      </c>
      <c r="L144">
        <v>0</v>
      </c>
      <c r="N144" t="s">
        <v>944</v>
      </c>
      <c r="O144" t="s">
        <v>25</v>
      </c>
      <c r="Q144">
        <v>3</v>
      </c>
      <c r="R144" t="b">
        <v>1</v>
      </c>
      <c r="S144" t="s">
        <v>119</v>
      </c>
      <c r="T144">
        <v>0</v>
      </c>
    </row>
    <row r="145" spans="1:20" x14ac:dyDescent="0.25">
      <c r="A145" t="str">
        <f>A144&amp;"_response1"</f>
        <v>policy_checklist2_text10_response1</v>
      </c>
      <c r="B145">
        <v>7</v>
      </c>
      <c r="C145" t="s">
        <v>19</v>
      </c>
      <c r="D145">
        <f t="shared" si="21"/>
        <v>113</v>
      </c>
      <c r="E145">
        <f>E144+1</f>
        <v>168</v>
      </c>
      <c r="F145">
        <f t="shared" si="22"/>
        <v>140</v>
      </c>
      <c r="G145">
        <f t="shared" ref="G145:G147" si="31">E145+3</f>
        <v>171</v>
      </c>
      <c r="H145" t="s">
        <v>20</v>
      </c>
      <c r="I145">
        <v>16</v>
      </c>
      <c r="J145">
        <v>1</v>
      </c>
      <c r="K145">
        <v>0</v>
      </c>
      <c r="L145">
        <v>0</v>
      </c>
      <c r="N145" t="s">
        <v>944</v>
      </c>
      <c r="O145" t="s">
        <v>27</v>
      </c>
      <c r="Q145">
        <v>2</v>
      </c>
      <c r="R145" t="b">
        <v>0</v>
      </c>
      <c r="S145" t="s">
        <v>119</v>
      </c>
      <c r="T145">
        <v>0</v>
      </c>
    </row>
    <row r="146" spans="1:20" x14ac:dyDescent="0.25">
      <c r="A146" t="str">
        <f>A144&amp;"_response2"</f>
        <v>policy_checklist2_text10_response2</v>
      </c>
      <c r="B146">
        <v>7</v>
      </c>
      <c r="C146" t="s">
        <v>19</v>
      </c>
      <c r="D146">
        <f t="shared" si="21"/>
        <v>140</v>
      </c>
      <c r="E146">
        <f>E145</f>
        <v>168</v>
      </c>
      <c r="F146">
        <f t="shared" si="22"/>
        <v>169</v>
      </c>
      <c r="G146">
        <f t="shared" si="31"/>
        <v>171</v>
      </c>
      <c r="H146" t="s">
        <v>20</v>
      </c>
      <c r="I146">
        <v>16</v>
      </c>
      <c r="J146">
        <v>1</v>
      </c>
      <c r="K146">
        <v>0</v>
      </c>
      <c r="L146">
        <v>0</v>
      </c>
      <c r="N146" t="s">
        <v>944</v>
      </c>
      <c r="O146" t="s">
        <v>27</v>
      </c>
      <c r="Q146">
        <v>2</v>
      </c>
      <c r="R146" t="b">
        <v>0</v>
      </c>
      <c r="S146" t="s">
        <v>119</v>
      </c>
      <c r="T146">
        <v>0</v>
      </c>
    </row>
    <row r="147" spans="1:20" x14ac:dyDescent="0.25">
      <c r="A147" t="str">
        <f>A144&amp;"_response3"</f>
        <v>policy_checklist2_text10_response3</v>
      </c>
      <c r="B147">
        <v>7</v>
      </c>
      <c r="C147" t="s">
        <v>19</v>
      </c>
      <c r="D147">
        <f t="shared" si="21"/>
        <v>168</v>
      </c>
      <c r="E147">
        <f>E146</f>
        <v>168</v>
      </c>
      <c r="F147">
        <f t="shared" si="22"/>
        <v>194</v>
      </c>
      <c r="G147">
        <f t="shared" si="31"/>
        <v>171</v>
      </c>
      <c r="H147" t="s">
        <v>20</v>
      </c>
      <c r="I147">
        <v>16</v>
      </c>
      <c r="J147">
        <v>1</v>
      </c>
      <c r="K147">
        <v>0</v>
      </c>
      <c r="L147">
        <v>0</v>
      </c>
      <c r="N147" t="s">
        <v>944</v>
      </c>
      <c r="O147" t="s">
        <v>27</v>
      </c>
      <c r="Q147">
        <v>2</v>
      </c>
      <c r="R147" t="b">
        <v>0</v>
      </c>
      <c r="S147" t="s">
        <v>119</v>
      </c>
      <c r="T147">
        <v>0</v>
      </c>
    </row>
    <row r="148" spans="1:20" x14ac:dyDescent="0.25">
      <c r="A148" t="str">
        <f>_xlfn.CONCAT("policy_checklist2_text",1+_xlfn.NUMBERVALUE(SUBSTITUTE(A144,"policy_checklist2_text","")))</f>
        <v>policy_checklist2_text11</v>
      </c>
      <c r="B148">
        <v>7</v>
      </c>
      <c r="C148" t="s">
        <v>19</v>
      </c>
      <c r="D148">
        <f t="shared" si="21"/>
        <v>14</v>
      </c>
      <c r="E148">
        <f>E144+12</f>
        <v>179</v>
      </c>
      <c r="F148">
        <f t="shared" si="22"/>
        <v>112</v>
      </c>
      <c r="G148">
        <f>E148+5</f>
        <v>184</v>
      </c>
      <c r="H148" t="s">
        <v>102</v>
      </c>
      <c r="I148">
        <v>12</v>
      </c>
      <c r="J148">
        <v>0</v>
      </c>
      <c r="K148">
        <v>0</v>
      </c>
      <c r="L148">
        <v>0</v>
      </c>
      <c r="N148" t="s">
        <v>944</v>
      </c>
      <c r="O148" t="s">
        <v>25</v>
      </c>
      <c r="Q148">
        <v>3</v>
      </c>
      <c r="R148" t="b">
        <v>1</v>
      </c>
      <c r="S148" t="s">
        <v>119</v>
      </c>
      <c r="T148">
        <v>0</v>
      </c>
    </row>
    <row r="149" spans="1:20" x14ac:dyDescent="0.25">
      <c r="A149" t="str">
        <f>A148&amp;"_response1"</f>
        <v>policy_checklist2_text11_response1</v>
      </c>
      <c r="B149">
        <v>7</v>
      </c>
      <c r="C149" t="s">
        <v>19</v>
      </c>
      <c r="D149">
        <f t="shared" si="21"/>
        <v>113</v>
      </c>
      <c r="E149">
        <f>E148+1</f>
        <v>180</v>
      </c>
      <c r="F149">
        <f t="shared" si="22"/>
        <v>140</v>
      </c>
      <c r="G149">
        <f t="shared" ref="G149:G151" si="32">E149+3</f>
        <v>183</v>
      </c>
      <c r="H149" t="s">
        <v>20</v>
      </c>
      <c r="I149">
        <v>16</v>
      </c>
      <c r="J149">
        <v>1</v>
      </c>
      <c r="K149">
        <v>0</v>
      </c>
      <c r="L149">
        <v>0</v>
      </c>
      <c r="N149" t="s">
        <v>944</v>
      </c>
      <c r="O149" t="s">
        <v>27</v>
      </c>
      <c r="Q149">
        <v>2</v>
      </c>
      <c r="R149" t="b">
        <v>0</v>
      </c>
      <c r="S149" t="s">
        <v>119</v>
      </c>
      <c r="T149">
        <v>0</v>
      </c>
    </row>
    <row r="150" spans="1:20" x14ac:dyDescent="0.25">
      <c r="A150" t="str">
        <f>A148&amp;"_response2"</f>
        <v>policy_checklist2_text11_response2</v>
      </c>
      <c r="B150">
        <v>7</v>
      </c>
      <c r="C150" t="s">
        <v>19</v>
      </c>
      <c r="D150">
        <f t="shared" si="21"/>
        <v>140</v>
      </c>
      <c r="E150">
        <f>E149</f>
        <v>180</v>
      </c>
      <c r="F150">
        <f t="shared" si="22"/>
        <v>169</v>
      </c>
      <c r="G150">
        <f t="shared" si="32"/>
        <v>183</v>
      </c>
      <c r="H150" t="s">
        <v>20</v>
      </c>
      <c r="I150">
        <v>16</v>
      </c>
      <c r="J150">
        <v>1</v>
      </c>
      <c r="K150">
        <v>0</v>
      </c>
      <c r="L150">
        <v>0</v>
      </c>
      <c r="N150" t="s">
        <v>944</v>
      </c>
      <c r="O150" t="s">
        <v>27</v>
      </c>
      <c r="Q150">
        <v>2</v>
      </c>
      <c r="R150" t="b">
        <v>0</v>
      </c>
      <c r="S150" t="s">
        <v>119</v>
      </c>
      <c r="T150">
        <v>0</v>
      </c>
    </row>
    <row r="151" spans="1:20" x14ac:dyDescent="0.25">
      <c r="A151" t="str">
        <f>A148&amp;"_response3"</f>
        <v>policy_checklist2_text11_response3</v>
      </c>
      <c r="B151">
        <v>7</v>
      </c>
      <c r="C151" t="s">
        <v>19</v>
      </c>
      <c r="D151">
        <f t="shared" si="21"/>
        <v>168</v>
      </c>
      <c r="E151">
        <f>E150</f>
        <v>180</v>
      </c>
      <c r="F151">
        <f t="shared" si="22"/>
        <v>194</v>
      </c>
      <c r="G151">
        <f t="shared" si="32"/>
        <v>183</v>
      </c>
      <c r="H151" t="s">
        <v>20</v>
      </c>
      <c r="I151">
        <v>16</v>
      </c>
      <c r="J151">
        <v>1</v>
      </c>
      <c r="K151">
        <v>0</v>
      </c>
      <c r="L151">
        <v>0</v>
      </c>
      <c r="N151" t="s">
        <v>944</v>
      </c>
      <c r="O151" t="s">
        <v>27</v>
      </c>
      <c r="Q151">
        <v>2</v>
      </c>
      <c r="R151" t="b">
        <v>0</v>
      </c>
      <c r="S151" t="s">
        <v>119</v>
      </c>
      <c r="T151">
        <v>0</v>
      </c>
    </row>
    <row r="152" spans="1:20" x14ac:dyDescent="0.25">
      <c r="A152" t="str">
        <f>_xlfn.CONCAT("policy_checklist2_text",1+_xlfn.NUMBERVALUE(SUBSTITUTE(A148,"policy_checklist2_text","")))</f>
        <v>policy_checklist2_text12</v>
      </c>
      <c r="B152">
        <v>7</v>
      </c>
      <c r="C152" t="s">
        <v>19</v>
      </c>
      <c r="D152">
        <f t="shared" si="21"/>
        <v>14</v>
      </c>
      <c r="E152">
        <f>E148+12</f>
        <v>191</v>
      </c>
      <c r="F152">
        <f t="shared" si="22"/>
        <v>112</v>
      </c>
      <c r="G152">
        <f>E152+5</f>
        <v>196</v>
      </c>
      <c r="H152" t="s">
        <v>102</v>
      </c>
      <c r="I152">
        <v>12</v>
      </c>
      <c r="J152">
        <v>0</v>
      </c>
      <c r="K152">
        <v>0</v>
      </c>
      <c r="L152">
        <v>0</v>
      </c>
      <c r="N152" t="s">
        <v>944</v>
      </c>
      <c r="O152" t="s">
        <v>25</v>
      </c>
      <c r="Q152">
        <v>3</v>
      </c>
      <c r="R152" t="b">
        <v>1</v>
      </c>
      <c r="S152" t="s">
        <v>119</v>
      </c>
      <c r="T152">
        <v>0</v>
      </c>
    </row>
    <row r="153" spans="1:20" x14ac:dyDescent="0.25">
      <c r="A153" t="str">
        <f>A152&amp;"_response1"</f>
        <v>policy_checklist2_text12_response1</v>
      </c>
      <c r="B153">
        <v>7</v>
      </c>
      <c r="C153" t="s">
        <v>19</v>
      </c>
      <c r="D153">
        <f t="shared" si="21"/>
        <v>113</v>
      </c>
      <c r="E153">
        <f>E152+1</f>
        <v>192</v>
      </c>
      <c r="F153">
        <f t="shared" si="22"/>
        <v>140</v>
      </c>
      <c r="G153">
        <f t="shared" ref="G153:G155" si="33">E153+3</f>
        <v>195</v>
      </c>
      <c r="H153" t="s">
        <v>20</v>
      </c>
      <c r="I153">
        <v>16</v>
      </c>
      <c r="J153">
        <v>1</v>
      </c>
      <c r="K153">
        <v>0</v>
      </c>
      <c r="L153">
        <v>0</v>
      </c>
      <c r="N153" t="s">
        <v>944</v>
      </c>
      <c r="O153" t="s">
        <v>27</v>
      </c>
      <c r="Q153">
        <v>2</v>
      </c>
      <c r="R153" t="b">
        <v>0</v>
      </c>
      <c r="S153" t="s">
        <v>119</v>
      </c>
      <c r="T153">
        <v>0</v>
      </c>
    </row>
    <row r="154" spans="1:20" x14ac:dyDescent="0.25">
      <c r="A154" t="str">
        <f>A152&amp;"_response2"</f>
        <v>policy_checklist2_text12_response2</v>
      </c>
      <c r="B154">
        <v>7</v>
      </c>
      <c r="C154" t="s">
        <v>19</v>
      </c>
      <c r="D154">
        <f t="shared" si="21"/>
        <v>140</v>
      </c>
      <c r="E154">
        <f>E153</f>
        <v>192</v>
      </c>
      <c r="F154">
        <f t="shared" si="22"/>
        <v>169</v>
      </c>
      <c r="G154">
        <f t="shared" si="33"/>
        <v>195</v>
      </c>
      <c r="H154" t="s">
        <v>20</v>
      </c>
      <c r="I154">
        <v>16</v>
      </c>
      <c r="J154">
        <v>1</v>
      </c>
      <c r="K154">
        <v>0</v>
      </c>
      <c r="L154">
        <v>0</v>
      </c>
      <c r="N154" t="s">
        <v>944</v>
      </c>
      <c r="O154" t="s">
        <v>27</v>
      </c>
      <c r="Q154">
        <v>2</v>
      </c>
      <c r="R154" t="b">
        <v>0</v>
      </c>
      <c r="S154" t="s">
        <v>119</v>
      </c>
      <c r="T154">
        <v>0</v>
      </c>
    </row>
    <row r="155" spans="1:20" x14ac:dyDescent="0.25">
      <c r="A155" t="str">
        <f>A152&amp;"_response3"</f>
        <v>policy_checklist2_text12_response3</v>
      </c>
      <c r="B155">
        <v>7</v>
      </c>
      <c r="C155" t="s">
        <v>19</v>
      </c>
      <c r="D155">
        <f t="shared" si="21"/>
        <v>168</v>
      </c>
      <c r="E155">
        <f>E154</f>
        <v>192</v>
      </c>
      <c r="F155">
        <f t="shared" si="22"/>
        <v>194</v>
      </c>
      <c r="G155">
        <f t="shared" si="33"/>
        <v>195</v>
      </c>
      <c r="H155" t="s">
        <v>20</v>
      </c>
      <c r="I155">
        <v>16</v>
      </c>
      <c r="J155">
        <v>1</v>
      </c>
      <c r="K155">
        <v>0</v>
      </c>
      <c r="L155">
        <v>0</v>
      </c>
      <c r="N155" t="s">
        <v>944</v>
      </c>
      <c r="O155" t="s">
        <v>27</v>
      </c>
      <c r="Q155">
        <v>2</v>
      </c>
      <c r="R155" t="b">
        <v>0</v>
      </c>
      <c r="S155" t="s">
        <v>119</v>
      </c>
      <c r="T155">
        <v>0</v>
      </c>
    </row>
    <row r="156" spans="1:20" x14ac:dyDescent="0.25">
      <c r="A156" t="str">
        <f>_xlfn.CONCAT("policy_checklist2_text",1+_xlfn.NUMBERVALUE(SUBSTITUTE(A152,"policy_checklist2_text","")))</f>
        <v>policy_checklist2_text13</v>
      </c>
      <c r="B156">
        <v>7</v>
      </c>
      <c r="C156" t="s">
        <v>19</v>
      </c>
      <c r="D156">
        <f t="shared" si="21"/>
        <v>14</v>
      </c>
      <c r="E156">
        <f>E152+12</f>
        <v>203</v>
      </c>
      <c r="F156">
        <f t="shared" si="22"/>
        <v>112</v>
      </c>
      <c r="G156">
        <f>E156+5</f>
        <v>208</v>
      </c>
      <c r="H156" t="s">
        <v>102</v>
      </c>
      <c r="I156">
        <v>12</v>
      </c>
      <c r="J156">
        <v>0</v>
      </c>
      <c r="K156">
        <v>0</v>
      </c>
      <c r="L156">
        <v>0</v>
      </c>
      <c r="N156" t="s">
        <v>944</v>
      </c>
      <c r="O156" t="s">
        <v>25</v>
      </c>
      <c r="Q156">
        <v>3</v>
      </c>
      <c r="R156" t="b">
        <v>1</v>
      </c>
      <c r="S156" t="s">
        <v>119</v>
      </c>
      <c r="T156">
        <v>0</v>
      </c>
    </row>
    <row r="157" spans="1:20" x14ac:dyDescent="0.25">
      <c r="A157" t="str">
        <f>A156&amp;"_response1"</f>
        <v>policy_checklist2_text13_response1</v>
      </c>
      <c r="B157">
        <v>7</v>
      </c>
      <c r="C157" t="s">
        <v>19</v>
      </c>
      <c r="D157">
        <f t="shared" si="21"/>
        <v>113</v>
      </c>
      <c r="E157">
        <f>E156+1</f>
        <v>204</v>
      </c>
      <c r="F157">
        <f t="shared" si="22"/>
        <v>140</v>
      </c>
      <c r="G157">
        <f t="shared" ref="G157:G159" si="34">E157+3</f>
        <v>207</v>
      </c>
      <c r="H157" t="s">
        <v>20</v>
      </c>
      <c r="I157">
        <v>16</v>
      </c>
      <c r="J157">
        <v>1</v>
      </c>
      <c r="K157">
        <v>0</v>
      </c>
      <c r="L157">
        <v>0</v>
      </c>
      <c r="N157" t="s">
        <v>944</v>
      </c>
      <c r="O157" t="s">
        <v>27</v>
      </c>
      <c r="Q157">
        <v>2</v>
      </c>
      <c r="R157" t="b">
        <v>0</v>
      </c>
      <c r="S157" t="s">
        <v>119</v>
      </c>
      <c r="T157">
        <v>0</v>
      </c>
    </row>
    <row r="158" spans="1:20" x14ac:dyDescent="0.25">
      <c r="A158" t="str">
        <f>A156&amp;"_response2"</f>
        <v>policy_checklist2_text13_response2</v>
      </c>
      <c r="B158">
        <v>7</v>
      </c>
      <c r="C158" t="s">
        <v>19</v>
      </c>
      <c r="D158">
        <f t="shared" si="21"/>
        <v>140</v>
      </c>
      <c r="E158">
        <f>E157</f>
        <v>204</v>
      </c>
      <c r="F158">
        <f t="shared" si="22"/>
        <v>169</v>
      </c>
      <c r="G158">
        <f t="shared" si="34"/>
        <v>207</v>
      </c>
      <c r="H158" t="s">
        <v>20</v>
      </c>
      <c r="I158">
        <v>16</v>
      </c>
      <c r="J158">
        <v>1</v>
      </c>
      <c r="K158">
        <v>0</v>
      </c>
      <c r="L158">
        <v>0</v>
      </c>
      <c r="N158" t="s">
        <v>944</v>
      </c>
      <c r="O158" t="s">
        <v>27</v>
      </c>
      <c r="Q158">
        <v>2</v>
      </c>
      <c r="R158" t="b">
        <v>0</v>
      </c>
      <c r="S158" t="s">
        <v>119</v>
      </c>
      <c r="T158">
        <v>0</v>
      </c>
    </row>
    <row r="159" spans="1:20" x14ac:dyDescent="0.25">
      <c r="A159" t="str">
        <f>A156&amp;"_response3"</f>
        <v>policy_checklist2_text13_response3</v>
      </c>
      <c r="B159">
        <v>7</v>
      </c>
      <c r="C159" t="s">
        <v>19</v>
      </c>
      <c r="D159">
        <f t="shared" si="21"/>
        <v>168</v>
      </c>
      <c r="E159">
        <f>E158</f>
        <v>204</v>
      </c>
      <c r="F159">
        <f t="shared" si="22"/>
        <v>194</v>
      </c>
      <c r="G159">
        <f t="shared" si="34"/>
        <v>207</v>
      </c>
      <c r="H159" t="s">
        <v>20</v>
      </c>
      <c r="I159">
        <v>16</v>
      </c>
      <c r="J159">
        <v>1</v>
      </c>
      <c r="K159">
        <v>0</v>
      </c>
      <c r="L159">
        <v>0</v>
      </c>
      <c r="N159" t="s">
        <v>944</v>
      </c>
      <c r="O159" t="s">
        <v>27</v>
      </c>
      <c r="Q159">
        <v>2</v>
      </c>
      <c r="R159" t="b">
        <v>0</v>
      </c>
      <c r="S159" t="s">
        <v>119</v>
      </c>
      <c r="T159">
        <v>0</v>
      </c>
    </row>
    <row r="160" spans="1:20" x14ac:dyDescent="0.25">
      <c r="A160" t="str">
        <f>_xlfn.CONCAT("policy_checklist2_text",1+_xlfn.NUMBERVALUE(SUBSTITUTE(A156,"policy_checklist2_text","")))</f>
        <v>policy_checklist2_text14</v>
      </c>
      <c r="B160">
        <v>7</v>
      </c>
      <c r="C160" t="s">
        <v>19</v>
      </c>
      <c r="D160">
        <f t="shared" si="21"/>
        <v>14</v>
      </c>
      <c r="E160">
        <f>E156+12</f>
        <v>215</v>
      </c>
      <c r="F160">
        <f t="shared" si="22"/>
        <v>112</v>
      </c>
      <c r="G160">
        <f>E160+5</f>
        <v>220</v>
      </c>
      <c r="H160" t="s">
        <v>102</v>
      </c>
      <c r="I160">
        <v>12</v>
      </c>
      <c r="J160">
        <v>0</v>
      </c>
      <c r="K160">
        <v>0</v>
      </c>
      <c r="L160">
        <v>0</v>
      </c>
      <c r="N160" t="s">
        <v>944</v>
      </c>
      <c r="O160" t="s">
        <v>25</v>
      </c>
      <c r="Q160">
        <v>3</v>
      </c>
      <c r="R160" t="b">
        <v>1</v>
      </c>
      <c r="S160" t="s">
        <v>119</v>
      </c>
      <c r="T160">
        <v>0</v>
      </c>
    </row>
    <row r="161" spans="1:20" x14ac:dyDescent="0.25">
      <c r="A161" t="str">
        <f>A160&amp;"_response1"</f>
        <v>policy_checklist2_text14_response1</v>
      </c>
      <c r="B161">
        <v>7</v>
      </c>
      <c r="C161" t="s">
        <v>19</v>
      </c>
      <c r="D161">
        <f t="shared" si="21"/>
        <v>113</v>
      </c>
      <c r="E161">
        <f>E160+1</f>
        <v>216</v>
      </c>
      <c r="F161">
        <f t="shared" si="22"/>
        <v>140</v>
      </c>
      <c r="G161">
        <f t="shared" ref="G161:G163" si="35">E161+3</f>
        <v>219</v>
      </c>
      <c r="H161" t="s">
        <v>20</v>
      </c>
      <c r="I161">
        <v>16</v>
      </c>
      <c r="J161">
        <v>1</v>
      </c>
      <c r="K161">
        <v>0</v>
      </c>
      <c r="L161">
        <v>0</v>
      </c>
      <c r="N161" t="s">
        <v>944</v>
      </c>
      <c r="O161" t="s">
        <v>27</v>
      </c>
      <c r="Q161">
        <v>2</v>
      </c>
      <c r="R161" t="b">
        <v>0</v>
      </c>
      <c r="S161" t="s">
        <v>119</v>
      </c>
      <c r="T161">
        <v>0</v>
      </c>
    </row>
    <row r="162" spans="1:20" x14ac:dyDescent="0.25">
      <c r="A162" t="str">
        <f>A160&amp;"_response2"</f>
        <v>policy_checklist2_text14_response2</v>
      </c>
      <c r="B162">
        <v>7</v>
      </c>
      <c r="C162" t="s">
        <v>19</v>
      </c>
      <c r="D162">
        <f t="shared" si="21"/>
        <v>140</v>
      </c>
      <c r="E162">
        <f>E161</f>
        <v>216</v>
      </c>
      <c r="F162">
        <f t="shared" si="22"/>
        <v>169</v>
      </c>
      <c r="G162">
        <f t="shared" si="35"/>
        <v>219</v>
      </c>
      <c r="H162" t="s">
        <v>20</v>
      </c>
      <c r="I162">
        <v>16</v>
      </c>
      <c r="J162">
        <v>1</v>
      </c>
      <c r="K162">
        <v>0</v>
      </c>
      <c r="L162">
        <v>0</v>
      </c>
      <c r="N162" t="s">
        <v>944</v>
      </c>
      <c r="O162" t="s">
        <v>27</v>
      </c>
      <c r="Q162">
        <v>2</v>
      </c>
      <c r="R162" t="b">
        <v>0</v>
      </c>
      <c r="S162" t="s">
        <v>119</v>
      </c>
      <c r="T162">
        <v>0</v>
      </c>
    </row>
    <row r="163" spans="1:20" x14ac:dyDescent="0.25">
      <c r="A163" t="str">
        <f>A160&amp;"_response3"</f>
        <v>policy_checklist2_text14_response3</v>
      </c>
      <c r="B163">
        <v>7</v>
      </c>
      <c r="C163" t="s">
        <v>19</v>
      </c>
      <c r="D163">
        <f t="shared" si="21"/>
        <v>168</v>
      </c>
      <c r="E163">
        <f>E162</f>
        <v>216</v>
      </c>
      <c r="F163">
        <f t="shared" si="22"/>
        <v>194</v>
      </c>
      <c r="G163">
        <f t="shared" si="35"/>
        <v>219</v>
      </c>
      <c r="H163" t="s">
        <v>20</v>
      </c>
      <c r="I163">
        <v>16</v>
      </c>
      <c r="J163">
        <v>1</v>
      </c>
      <c r="K163">
        <v>0</v>
      </c>
      <c r="L163">
        <v>0</v>
      </c>
      <c r="N163" t="s">
        <v>944</v>
      </c>
      <c r="O163" t="s">
        <v>27</v>
      </c>
      <c r="Q163">
        <v>2</v>
      </c>
      <c r="R163" t="b">
        <v>0</v>
      </c>
      <c r="S163" t="s">
        <v>119</v>
      </c>
      <c r="T163">
        <v>0</v>
      </c>
    </row>
    <row r="164" spans="1:20" x14ac:dyDescent="0.25">
      <c r="A164" t="str">
        <f>_xlfn.CONCAT("policy_checklist2_text",1+_xlfn.NUMBERVALUE(SUBSTITUTE(A160,"policy_checklist2_text","")))</f>
        <v>policy_checklist2_text15</v>
      </c>
      <c r="B164">
        <v>7</v>
      </c>
      <c r="C164" t="s">
        <v>19</v>
      </c>
      <c r="D164">
        <f t="shared" si="21"/>
        <v>14</v>
      </c>
      <c r="E164">
        <f>E160+12</f>
        <v>227</v>
      </c>
      <c r="F164">
        <f t="shared" si="22"/>
        <v>112</v>
      </c>
      <c r="G164">
        <f>E164+5</f>
        <v>232</v>
      </c>
      <c r="H164" t="s">
        <v>102</v>
      </c>
      <c r="I164">
        <v>12</v>
      </c>
      <c r="J164">
        <v>0</v>
      </c>
      <c r="K164">
        <v>0</v>
      </c>
      <c r="L164">
        <v>0</v>
      </c>
      <c r="N164" t="s">
        <v>944</v>
      </c>
      <c r="O164" t="s">
        <v>25</v>
      </c>
      <c r="Q164">
        <v>3</v>
      </c>
      <c r="R164" t="b">
        <v>1</v>
      </c>
      <c r="S164" t="s">
        <v>119</v>
      </c>
      <c r="T164">
        <v>0</v>
      </c>
    </row>
    <row r="165" spans="1:20" x14ac:dyDescent="0.25">
      <c r="A165" t="str">
        <f>A164&amp;"_response1"</f>
        <v>policy_checklist2_text15_response1</v>
      </c>
      <c r="B165">
        <v>7</v>
      </c>
      <c r="C165" t="s">
        <v>19</v>
      </c>
      <c r="D165">
        <f t="shared" si="21"/>
        <v>113</v>
      </c>
      <c r="E165">
        <f>E164+1</f>
        <v>228</v>
      </c>
      <c r="F165">
        <f t="shared" si="22"/>
        <v>140</v>
      </c>
      <c r="G165">
        <f t="shared" ref="G165:G167" si="36">E165+3</f>
        <v>231</v>
      </c>
      <c r="H165" t="s">
        <v>20</v>
      </c>
      <c r="I165">
        <v>16</v>
      </c>
      <c r="J165">
        <v>1</v>
      </c>
      <c r="K165">
        <v>0</v>
      </c>
      <c r="L165">
        <v>0</v>
      </c>
      <c r="N165" t="s">
        <v>944</v>
      </c>
      <c r="O165" t="s">
        <v>27</v>
      </c>
      <c r="Q165">
        <v>2</v>
      </c>
      <c r="R165" t="b">
        <v>0</v>
      </c>
      <c r="S165" t="s">
        <v>119</v>
      </c>
      <c r="T165">
        <v>0</v>
      </c>
    </row>
    <row r="166" spans="1:20" x14ac:dyDescent="0.25">
      <c r="A166" t="str">
        <f>A164&amp;"_response2"</f>
        <v>policy_checklist2_text15_response2</v>
      </c>
      <c r="B166">
        <v>7</v>
      </c>
      <c r="C166" t="s">
        <v>19</v>
      </c>
      <c r="D166">
        <f t="shared" si="21"/>
        <v>140</v>
      </c>
      <c r="E166">
        <f>E165</f>
        <v>228</v>
      </c>
      <c r="F166">
        <f t="shared" si="22"/>
        <v>169</v>
      </c>
      <c r="G166">
        <f t="shared" si="36"/>
        <v>231</v>
      </c>
      <c r="H166" t="s">
        <v>20</v>
      </c>
      <c r="I166">
        <v>16</v>
      </c>
      <c r="J166">
        <v>1</v>
      </c>
      <c r="K166">
        <v>0</v>
      </c>
      <c r="L166">
        <v>0</v>
      </c>
      <c r="N166" t="s">
        <v>944</v>
      </c>
      <c r="O166" t="s">
        <v>27</v>
      </c>
      <c r="Q166">
        <v>2</v>
      </c>
      <c r="R166" t="b">
        <v>0</v>
      </c>
      <c r="S166" t="s">
        <v>119</v>
      </c>
      <c r="T166">
        <v>0</v>
      </c>
    </row>
    <row r="167" spans="1:20" x14ac:dyDescent="0.25">
      <c r="A167" t="str">
        <f>A164&amp;"_response3"</f>
        <v>policy_checklist2_text15_response3</v>
      </c>
      <c r="B167">
        <v>7</v>
      </c>
      <c r="C167" t="s">
        <v>19</v>
      </c>
      <c r="D167">
        <f t="shared" si="21"/>
        <v>168</v>
      </c>
      <c r="E167">
        <f>E166</f>
        <v>228</v>
      </c>
      <c r="F167">
        <f t="shared" si="22"/>
        <v>194</v>
      </c>
      <c r="G167">
        <f t="shared" si="36"/>
        <v>231</v>
      </c>
      <c r="H167" t="s">
        <v>20</v>
      </c>
      <c r="I167">
        <v>16</v>
      </c>
      <c r="J167">
        <v>1</v>
      </c>
      <c r="K167">
        <v>0</v>
      </c>
      <c r="L167">
        <v>0</v>
      </c>
      <c r="N167" t="s">
        <v>944</v>
      </c>
      <c r="O167" t="s">
        <v>27</v>
      </c>
      <c r="Q167">
        <v>2</v>
      </c>
      <c r="R167" t="b">
        <v>0</v>
      </c>
      <c r="S167" t="s">
        <v>119</v>
      </c>
      <c r="T167">
        <v>0</v>
      </c>
    </row>
    <row r="168" spans="1:20" x14ac:dyDescent="0.25">
      <c r="A168" t="str">
        <f>_xlfn.CONCAT("policy_checklist2_text",1+_xlfn.NUMBERVALUE(SUBSTITUTE(A164,"policy_checklist2_text","")))</f>
        <v>policy_checklist2_text16</v>
      </c>
      <c r="B168">
        <v>7</v>
      </c>
      <c r="C168" t="s">
        <v>19</v>
      </c>
      <c r="D168">
        <f t="shared" si="21"/>
        <v>14</v>
      </c>
      <c r="E168">
        <f>E164+12</f>
        <v>239</v>
      </c>
      <c r="F168">
        <f t="shared" si="22"/>
        <v>112</v>
      </c>
      <c r="G168">
        <f>E168+5</f>
        <v>244</v>
      </c>
      <c r="H168" t="s">
        <v>102</v>
      </c>
      <c r="I168">
        <v>12</v>
      </c>
      <c r="J168">
        <v>0</v>
      </c>
      <c r="K168">
        <v>0</v>
      </c>
      <c r="L168">
        <v>0</v>
      </c>
      <c r="N168" t="s">
        <v>944</v>
      </c>
      <c r="O168" t="s">
        <v>25</v>
      </c>
      <c r="Q168">
        <v>3</v>
      </c>
      <c r="R168" t="b">
        <v>1</v>
      </c>
      <c r="S168" t="s">
        <v>119</v>
      </c>
      <c r="T168">
        <v>0</v>
      </c>
    </row>
    <row r="169" spans="1:20" x14ac:dyDescent="0.25">
      <c r="A169" t="str">
        <f>A168&amp;"_response1"</f>
        <v>policy_checklist2_text16_response1</v>
      </c>
      <c r="B169">
        <v>7</v>
      </c>
      <c r="C169" t="s">
        <v>19</v>
      </c>
      <c r="D169">
        <f t="shared" si="21"/>
        <v>113</v>
      </c>
      <c r="E169">
        <f>E168+1</f>
        <v>240</v>
      </c>
      <c r="F169">
        <f t="shared" si="22"/>
        <v>140</v>
      </c>
      <c r="G169">
        <f t="shared" ref="G169:G171" si="37">E169+3</f>
        <v>243</v>
      </c>
      <c r="H169" t="s">
        <v>20</v>
      </c>
      <c r="I169">
        <v>16</v>
      </c>
      <c r="J169">
        <v>1</v>
      </c>
      <c r="K169">
        <v>0</v>
      </c>
      <c r="L169">
        <v>0</v>
      </c>
      <c r="N169" t="s">
        <v>944</v>
      </c>
      <c r="O169" t="s">
        <v>27</v>
      </c>
      <c r="Q169">
        <v>2</v>
      </c>
      <c r="R169" t="b">
        <v>0</v>
      </c>
      <c r="S169" t="s">
        <v>119</v>
      </c>
      <c r="T169">
        <v>0</v>
      </c>
    </row>
    <row r="170" spans="1:20" x14ac:dyDescent="0.25">
      <c r="A170" t="str">
        <f>A168&amp;"_response2"</f>
        <v>policy_checklist2_text16_response2</v>
      </c>
      <c r="B170">
        <v>7</v>
      </c>
      <c r="C170" t="s">
        <v>19</v>
      </c>
      <c r="D170">
        <f t="shared" si="21"/>
        <v>140</v>
      </c>
      <c r="E170">
        <f>E169</f>
        <v>240</v>
      </c>
      <c r="F170">
        <f t="shared" si="22"/>
        <v>169</v>
      </c>
      <c r="G170">
        <f t="shared" si="37"/>
        <v>243</v>
      </c>
      <c r="H170" t="s">
        <v>20</v>
      </c>
      <c r="I170">
        <v>16</v>
      </c>
      <c r="J170">
        <v>1</v>
      </c>
      <c r="K170">
        <v>0</v>
      </c>
      <c r="L170">
        <v>0</v>
      </c>
      <c r="N170" t="s">
        <v>944</v>
      </c>
      <c r="O170" t="s">
        <v>27</v>
      </c>
      <c r="Q170">
        <v>2</v>
      </c>
      <c r="R170" t="b">
        <v>0</v>
      </c>
      <c r="S170" t="s">
        <v>119</v>
      </c>
      <c r="T170">
        <v>0</v>
      </c>
    </row>
    <row r="171" spans="1:20" x14ac:dyDescent="0.25">
      <c r="A171" t="str">
        <f>A168&amp;"_response3"</f>
        <v>policy_checklist2_text16_response3</v>
      </c>
      <c r="B171">
        <v>7</v>
      </c>
      <c r="C171" t="s">
        <v>19</v>
      </c>
      <c r="D171">
        <f t="shared" si="21"/>
        <v>168</v>
      </c>
      <c r="E171">
        <f>E170</f>
        <v>240</v>
      </c>
      <c r="F171">
        <f t="shared" si="22"/>
        <v>194</v>
      </c>
      <c r="G171">
        <f t="shared" si="37"/>
        <v>243</v>
      </c>
      <c r="H171" t="s">
        <v>20</v>
      </c>
      <c r="I171">
        <v>16</v>
      </c>
      <c r="J171">
        <v>1</v>
      </c>
      <c r="K171">
        <v>0</v>
      </c>
      <c r="L171">
        <v>0</v>
      </c>
      <c r="N171" t="s">
        <v>944</v>
      </c>
      <c r="O171" t="s">
        <v>27</v>
      </c>
      <c r="Q171">
        <v>2</v>
      </c>
      <c r="R171" t="b">
        <v>0</v>
      </c>
      <c r="S171" t="s">
        <v>119</v>
      </c>
      <c r="T171">
        <v>0</v>
      </c>
    </row>
    <row r="172" spans="1:20" x14ac:dyDescent="0.25">
      <c r="A172" t="str">
        <f>_xlfn.CONCAT("policy_checklist2_text",1+_xlfn.NUMBERVALUE(SUBSTITUTE(A168,"policy_checklist2_text","")))</f>
        <v>policy_checklist2_text17</v>
      </c>
      <c r="B172">
        <v>7</v>
      </c>
      <c r="C172" t="s">
        <v>19</v>
      </c>
      <c r="D172">
        <f t="shared" si="21"/>
        <v>14</v>
      </c>
      <c r="E172">
        <f>E168+12</f>
        <v>251</v>
      </c>
      <c r="F172">
        <f t="shared" si="22"/>
        <v>112</v>
      </c>
      <c r="G172">
        <f>E172+5</f>
        <v>256</v>
      </c>
      <c r="H172" t="s">
        <v>102</v>
      </c>
      <c r="I172">
        <v>12</v>
      </c>
      <c r="J172">
        <v>0</v>
      </c>
      <c r="K172">
        <v>0</v>
      </c>
      <c r="L172">
        <v>0</v>
      </c>
      <c r="N172" t="s">
        <v>944</v>
      </c>
      <c r="O172" t="s">
        <v>25</v>
      </c>
      <c r="Q172">
        <v>3</v>
      </c>
      <c r="R172" t="b">
        <v>1</v>
      </c>
      <c r="S172" t="s">
        <v>119</v>
      </c>
      <c r="T172">
        <v>0</v>
      </c>
    </row>
    <row r="173" spans="1:20" x14ac:dyDescent="0.25">
      <c r="A173" t="str">
        <f>A172&amp;"_response1"</f>
        <v>policy_checklist2_text17_response1</v>
      </c>
      <c r="B173">
        <v>7</v>
      </c>
      <c r="C173" t="s">
        <v>19</v>
      </c>
      <c r="D173">
        <f>D169</f>
        <v>113</v>
      </c>
      <c r="E173">
        <f>E172+1</f>
        <v>252</v>
      </c>
      <c r="F173">
        <f t="shared" si="22"/>
        <v>140</v>
      </c>
      <c r="G173">
        <f t="shared" ref="G173:G175" si="38">E173+3</f>
        <v>255</v>
      </c>
      <c r="H173" t="s">
        <v>20</v>
      </c>
      <c r="I173">
        <v>16</v>
      </c>
      <c r="J173">
        <v>1</v>
      </c>
      <c r="K173">
        <v>0</v>
      </c>
      <c r="L173">
        <v>0</v>
      </c>
      <c r="N173" t="s">
        <v>944</v>
      </c>
      <c r="O173" t="s">
        <v>27</v>
      </c>
      <c r="Q173">
        <v>2</v>
      </c>
      <c r="R173" t="b">
        <v>0</v>
      </c>
      <c r="S173" t="s">
        <v>119</v>
      </c>
      <c r="T173">
        <v>0</v>
      </c>
    </row>
    <row r="174" spans="1:20" x14ac:dyDescent="0.25">
      <c r="A174" t="str">
        <f>A172&amp;"_response2"</f>
        <v>policy_checklist2_text17_response2</v>
      </c>
      <c r="B174">
        <v>7</v>
      </c>
      <c r="C174" t="s">
        <v>19</v>
      </c>
      <c r="D174">
        <f>D170</f>
        <v>140</v>
      </c>
      <c r="E174">
        <f>E173</f>
        <v>252</v>
      </c>
      <c r="F174">
        <f t="shared" si="22"/>
        <v>169</v>
      </c>
      <c r="G174">
        <f t="shared" si="38"/>
        <v>255</v>
      </c>
      <c r="H174" t="s">
        <v>20</v>
      </c>
      <c r="I174">
        <v>16</v>
      </c>
      <c r="J174">
        <v>1</v>
      </c>
      <c r="K174">
        <v>0</v>
      </c>
      <c r="L174">
        <v>0</v>
      </c>
      <c r="N174" t="s">
        <v>944</v>
      </c>
      <c r="O174" t="s">
        <v>27</v>
      </c>
      <c r="Q174">
        <v>2</v>
      </c>
      <c r="R174" t="b">
        <v>0</v>
      </c>
      <c r="S174" t="s">
        <v>119</v>
      </c>
      <c r="T174">
        <v>0</v>
      </c>
    </row>
    <row r="175" spans="1:20" x14ac:dyDescent="0.25">
      <c r="A175" t="str">
        <f>A172&amp;"_response3"</f>
        <v>policy_checklist2_text17_response3</v>
      </c>
      <c r="B175">
        <v>7</v>
      </c>
      <c r="C175" t="s">
        <v>19</v>
      </c>
      <c r="D175">
        <f>D171</f>
        <v>168</v>
      </c>
      <c r="E175">
        <f>E174</f>
        <v>252</v>
      </c>
      <c r="F175">
        <f t="shared" si="22"/>
        <v>194</v>
      </c>
      <c r="G175">
        <f t="shared" si="38"/>
        <v>255</v>
      </c>
      <c r="H175" t="s">
        <v>20</v>
      </c>
      <c r="I175">
        <v>16</v>
      </c>
      <c r="J175">
        <v>1</v>
      </c>
      <c r="K175">
        <v>0</v>
      </c>
      <c r="L175">
        <v>0</v>
      </c>
      <c r="N175" t="s">
        <v>944</v>
      </c>
      <c r="O175" t="s">
        <v>27</v>
      </c>
      <c r="Q175">
        <v>2</v>
      </c>
      <c r="R175" t="b">
        <v>0</v>
      </c>
      <c r="S175" t="s">
        <v>119</v>
      </c>
      <c r="T175">
        <v>0</v>
      </c>
    </row>
    <row r="176" spans="1:20" x14ac:dyDescent="0.25">
      <c r="A176" t="s">
        <v>38</v>
      </c>
      <c r="B176">
        <v>8</v>
      </c>
      <c r="C176" t="s">
        <v>19</v>
      </c>
      <c r="D176">
        <v>14</v>
      </c>
      <c r="E176">
        <v>20</v>
      </c>
      <c r="F176">
        <v>196</v>
      </c>
      <c r="G176">
        <f>E176+5</f>
        <v>25</v>
      </c>
      <c r="H176" t="s">
        <v>102</v>
      </c>
      <c r="I176">
        <v>14</v>
      </c>
      <c r="J176">
        <v>1</v>
      </c>
      <c r="K176">
        <v>0</v>
      </c>
      <c r="L176">
        <v>0</v>
      </c>
      <c r="N176" t="s">
        <v>21</v>
      </c>
      <c r="O176" t="s">
        <v>25</v>
      </c>
      <c r="Q176">
        <v>2</v>
      </c>
      <c r="R176" t="b">
        <v>0</v>
      </c>
      <c r="S176" t="s">
        <v>119</v>
      </c>
      <c r="T176">
        <v>0</v>
      </c>
    </row>
    <row r="177" spans="1:20" x14ac:dyDescent="0.25">
      <c r="A177" t="s">
        <v>59</v>
      </c>
      <c r="B177">
        <v>8</v>
      </c>
      <c r="C177" t="s">
        <v>19</v>
      </c>
      <c r="D177">
        <f>$D$176</f>
        <v>14</v>
      </c>
      <c r="E177">
        <f>G176+8</f>
        <v>33</v>
      </c>
      <c r="F177">
        <v>196</v>
      </c>
      <c r="G177">
        <f>E177+5</f>
        <v>38</v>
      </c>
      <c r="H177" t="s">
        <v>102</v>
      </c>
      <c r="I177">
        <v>12</v>
      </c>
      <c r="J177">
        <v>0</v>
      </c>
      <c r="K177">
        <v>0</v>
      </c>
      <c r="L177">
        <v>0</v>
      </c>
      <c r="M177" s="23"/>
      <c r="N177" t="s">
        <v>21</v>
      </c>
      <c r="O177" t="s">
        <v>25</v>
      </c>
      <c r="P177" s="1"/>
      <c r="Q177">
        <v>2</v>
      </c>
      <c r="R177" t="b">
        <v>1</v>
      </c>
      <c r="S177" t="s">
        <v>119</v>
      </c>
      <c r="T177">
        <v>0</v>
      </c>
    </row>
    <row r="178" spans="1:20" x14ac:dyDescent="0.25">
      <c r="A178" t="s">
        <v>774</v>
      </c>
      <c r="B178">
        <v>8</v>
      </c>
      <c r="C178" t="s">
        <v>26</v>
      </c>
      <c r="D178">
        <v>0</v>
      </c>
      <c r="E178">
        <v>120</v>
      </c>
      <c r="F178">
        <v>210</v>
      </c>
      <c r="G178">
        <f>G199+15</f>
        <v>204</v>
      </c>
      <c r="I178">
        <v>0</v>
      </c>
      <c r="J178">
        <v>1</v>
      </c>
      <c r="K178">
        <v>0</v>
      </c>
      <c r="L178">
        <v>0</v>
      </c>
      <c r="M178" t="str">
        <f>$M$65</f>
        <v>d0d8dd</v>
      </c>
      <c r="N178" t="str">
        <f t="shared" ref="N178:N186" si="39">$M$65</f>
        <v>d0d8dd</v>
      </c>
      <c r="O178" t="s">
        <v>25</v>
      </c>
      <c r="Q178">
        <v>1</v>
      </c>
      <c r="R178" t="b">
        <v>0</v>
      </c>
      <c r="S178" t="s">
        <v>119</v>
      </c>
      <c r="T178">
        <v>0</v>
      </c>
    </row>
    <row r="179" spans="1:20" x14ac:dyDescent="0.25">
      <c r="A179" t="s">
        <v>775</v>
      </c>
      <c r="B179">
        <v>-999</v>
      </c>
      <c r="C179" t="s">
        <v>19</v>
      </c>
      <c r="D179">
        <v>14</v>
      </c>
      <c r="E179">
        <f>E178+5</f>
        <v>125</v>
      </c>
      <c r="F179">
        <v>196</v>
      </c>
      <c r="G179">
        <f>E179+3</f>
        <v>128</v>
      </c>
      <c r="H179" t="s">
        <v>102</v>
      </c>
      <c r="I179">
        <v>12</v>
      </c>
      <c r="J179">
        <v>1</v>
      </c>
      <c r="K179">
        <v>0</v>
      </c>
      <c r="L179">
        <v>0</v>
      </c>
      <c r="N179" t="str">
        <f t="shared" si="39"/>
        <v>d0d8dd</v>
      </c>
      <c r="O179" t="s">
        <v>25</v>
      </c>
      <c r="Q179">
        <v>3</v>
      </c>
      <c r="R179" t="b">
        <v>0</v>
      </c>
      <c r="S179" t="s">
        <v>119</v>
      </c>
      <c r="T179">
        <v>0</v>
      </c>
    </row>
    <row r="180" spans="1:20" x14ac:dyDescent="0.25">
      <c r="A180" t="s">
        <v>776</v>
      </c>
      <c r="B180">
        <v>8</v>
      </c>
      <c r="C180" t="s">
        <v>19</v>
      </c>
      <c r="D180">
        <f t="shared" ref="D180" si="40">D183-1</f>
        <v>113</v>
      </c>
      <c r="E180">
        <f>E178+2</f>
        <v>122</v>
      </c>
      <c r="F180">
        <f>D184-1</f>
        <v>140</v>
      </c>
      <c r="G180">
        <f>E180+5</f>
        <v>127</v>
      </c>
      <c r="H180" t="s">
        <v>102</v>
      </c>
      <c r="I180">
        <v>10</v>
      </c>
      <c r="J180">
        <v>1</v>
      </c>
      <c r="K180">
        <v>0</v>
      </c>
      <c r="L180">
        <v>0</v>
      </c>
      <c r="N180" t="str">
        <f t="shared" si="39"/>
        <v>d0d8dd</v>
      </c>
      <c r="O180" t="s">
        <v>27</v>
      </c>
      <c r="Q180">
        <v>3</v>
      </c>
      <c r="R180" t="b">
        <v>1</v>
      </c>
      <c r="S180" t="s">
        <v>119</v>
      </c>
      <c r="T180">
        <v>0</v>
      </c>
    </row>
    <row r="181" spans="1:20" x14ac:dyDescent="0.25">
      <c r="A181" t="s">
        <v>777</v>
      </c>
      <c r="B181">
        <v>8</v>
      </c>
      <c r="C181" t="s">
        <v>19</v>
      </c>
      <c r="D181">
        <f>D184-1</f>
        <v>140</v>
      </c>
      <c r="E181">
        <f t="shared" ref="E181:E185" si="41">E180</f>
        <v>122</v>
      </c>
      <c r="F181">
        <f>D185+1</f>
        <v>169</v>
      </c>
      <c r="G181">
        <f>G180</f>
        <v>127</v>
      </c>
      <c r="H181" t="s">
        <v>102</v>
      </c>
      <c r="I181">
        <v>10</v>
      </c>
      <c r="J181">
        <v>1</v>
      </c>
      <c r="K181">
        <v>0</v>
      </c>
      <c r="L181">
        <v>0</v>
      </c>
      <c r="N181" t="str">
        <f t="shared" si="39"/>
        <v>d0d8dd</v>
      </c>
      <c r="O181" t="s">
        <v>27</v>
      </c>
      <c r="Q181">
        <v>3</v>
      </c>
      <c r="R181" t="b">
        <v>1</v>
      </c>
      <c r="S181" t="s">
        <v>119</v>
      </c>
      <c r="T181">
        <v>0</v>
      </c>
    </row>
    <row r="182" spans="1:20" x14ac:dyDescent="0.25">
      <c r="A182" t="s">
        <v>778</v>
      </c>
      <c r="B182">
        <v>8</v>
      </c>
      <c r="C182" t="s">
        <v>19</v>
      </c>
      <c r="D182">
        <f>D185</f>
        <v>168</v>
      </c>
      <c r="E182">
        <f t="shared" si="41"/>
        <v>122</v>
      </c>
      <c r="F182">
        <f>D182+26</f>
        <v>194</v>
      </c>
      <c r="G182">
        <f t="shared" ref="G182" si="42">G181</f>
        <v>127</v>
      </c>
      <c r="H182" t="s">
        <v>102</v>
      </c>
      <c r="I182">
        <v>10</v>
      </c>
      <c r="J182">
        <v>1</v>
      </c>
      <c r="K182">
        <v>0</v>
      </c>
      <c r="L182">
        <v>0</v>
      </c>
      <c r="N182" t="str">
        <f t="shared" si="39"/>
        <v>d0d8dd</v>
      </c>
      <c r="O182" t="s">
        <v>27</v>
      </c>
      <c r="Q182">
        <v>3</v>
      </c>
      <c r="R182" t="b">
        <v>1</v>
      </c>
      <c r="S182" t="s">
        <v>119</v>
      </c>
      <c r="T182">
        <v>0</v>
      </c>
    </row>
    <row r="183" spans="1:20" x14ac:dyDescent="0.25">
      <c r="A183" t="s">
        <v>44</v>
      </c>
      <c r="B183">
        <v>8</v>
      </c>
      <c r="C183" t="s">
        <v>25</v>
      </c>
      <c r="D183">
        <v>114</v>
      </c>
      <c r="E183">
        <f>E178</f>
        <v>120</v>
      </c>
      <c r="F183">
        <f>D183</f>
        <v>114</v>
      </c>
      <c r="G183">
        <f>G178</f>
        <v>204</v>
      </c>
      <c r="I183">
        <v>0.5</v>
      </c>
      <c r="J183">
        <v>0</v>
      </c>
      <c r="K183">
        <v>0</v>
      </c>
      <c r="L183">
        <v>0</v>
      </c>
      <c r="M183" t="s">
        <v>21</v>
      </c>
      <c r="N183" t="str">
        <f t="shared" si="39"/>
        <v>d0d8dd</v>
      </c>
      <c r="O183" t="s">
        <v>25</v>
      </c>
      <c r="Q183">
        <v>4</v>
      </c>
      <c r="R183" t="b">
        <v>0</v>
      </c>
      <c r="S183" t="s">
        <v>119</v>
      </c>
      <c r="T183">
        <v>0</v>
      </c>
    </row>
    <row r="184" spans="1:20" x14ac:dyDescent="0.25">
      <c r="A184" t="s">
        <v>45</v>
      </c>
      <c r="B184">
        <v>8</v>
      </c>
      <c r="C184" t="s">
        <v>25</v>
      </c>
      <c r="D184">
        <f>D183+27</f>
        <v>141</v>
      </c>
      <c r="E184">
        <f t="shared" si="41"/>
        <v>120</v>
      </c>
      <c r="F184">
        <f t="shared" ref="F184:F185" si="43">D184</f>
        <v>141</v>
      </c>
      <c r="G184">
        <f>G183</f>
        <v>204</v>
      </c>
      <c r="I184">
        <v>0.5</v>
      </c>
      <c r="J184">
        <v>0</v>
      </c>
      <c r="K184">
        <v>0</v>
      </c>
      <c r="L184">
        <v>0</v>
      </c>
      <c r="M184" t="s">
        <v>21</v>
      </c>
      <c r="N184" t="str">
        <f t="shared" si="39"/>
        <v>d0d8dd</v>
      </c>
      <c r="O184" t="s">
        <v>25</v>
      </c>
      <c r="Q184">
        <v>4</v>
      </c>
      <c r="R184" t="b">
        <v>0</v>
      </c>
      <c r="S184" t="s">
        <v>119</v>
      </c>
      <c r="T184">
        <v>0</v>
      </c>
    </row>
    <row r="185" spans="1:20" x14ac:dyDescent="0.25">
      <c r="A185" t="s">
        <v>46</v>
      </c>
      <c r="B185">
        <v>8</v>
      </c>
      <c r="C185" t="s">
        <v>25</v>
      </c>
      <c r="D185">
        <f>D184+27</f>
        <v>168</v>
      </c>
      <c r="E185">
        <f t="shared" si="41"/>
        <v>120</v>
      </c>
      <c r="F185">
        <f t="shared" si="43"/>
        <v>168</v>
      </c>
      <c r="G185">
        <f>G184</f>
        <v>204</v>
      </c>
      <c r="I185">
        <v>0.5</v>
      </c>
      <c r="J185">
        <v>0</v>
      </c>
      <c r="K185">
        <v>0</v>
      </c>
      <c r="L185">
        <v>0</v>
      </c>
      <c r="M185" t="s">
        <v>21</v>
      </c>
      <c r="N185" t="str">
        <f t="shared" si="39"/>
        <v>d0d8dd</v>
      </c>
      <c r="O185" t="s">
        <v>25</v>
      </c>
      <c r="Q185">
        <v>4</v>
      </c>
      <c r="R185" t="b">
        <v>0</v>
      </c>
      <c r="S185" t="s">
        <v>119</v>
      </c>
      <c r="T185">
        <v>0</v>
      </c>
    </row>
    <row r="186" spans="1:20" x14ac:dyDescent="0.25">
      <c r="A186" t="s">
        <v>55</v>
      </c>
      <c r="B186">
        <v>8</v>
      </c>
      <c r="C186" t="s">
        <v>25</v>
      </c>
      <c r="D186">
        <f>$D$179</f>
        <v>14</v>
      </c>
      <c r="E186">
        <f>E180+25</f>
        <v>147</v>
      </c>
      <c r="F186">
        <v>196</v>
      </c>
      <c r="G186">
        <f>E186</f>
        <v>147</v>
      </c>
      <c r="I186">
        <v>0.5</v>
      </c>
      <c r="J186">
        <v>0</v>
      </c>
      <c r="K186">
        <v>0</v>
      </c>
      <c r="L186">
        <v>0</v>
      </c>
      <c r="M186" t="s">
        <v>21</v>
      </c>
      <c r="N186" t="str">
        <f t="shared" si="39"/>
        <v>d0d8dd</v>
      </c>
      <c r="O186" t="s">
        <v>25</v>
      </c>
      <c r="Q186">
        <v>4</v>
      </c>
      <c r="R186" t="b">
        <v>0</v>
      </c>
      <c r="S186" t="s">
        <v>119</v>
      </c>
      <c r="T186">
        <v>0</v>
      </c>
    </row>
    <row r="187" spans="1:20" x14ac:dyDescent="0.25">
      <c r="A187" t="s">
        <v>946</v>
      </c>
      <c r="B187">
        <v>8</v>
      </c>
      <c r="C187" t="s">
        <v>19</v>
      </c>
      <c r="D187">
        <v>14</v>
      </c>
      <c r="E187">
        <f>G178+2</f>
        <v>206</v>
      </c>
      <c r="F187">
        <v>196</v>
      </c>
      <c r="G187">
        <f>E187+4</f>
        <v>210</v>
      </c>
      <c r="H187" t="s">
        <v>102</v>
      </c>
      <c r="I187">
        <v>10</v>
      </c>
      <c r="J187">
        <v>0</v>
      </c>
      <c r="K187">
        <v>0</v>
      </c>
      <c r="L187">
        <v>0</v>
      </c>
      <c r="N187" t="s">
        <v>21</v>
      </c>
      <c r="O187" t="s">
        <v>22</v>
      </c>
      <c r="Q187">
        <v>2</v>
      </c>
      <c r="R187" t="b">
        <v>0</v>
      </c>
      <c r="S187" t="s">
        <v>119</v>
      </c>
      <c r="T187">
        <v>0</v>
      </c>
    </row>
    <row r="188" spans="1:20" ht="15.75" customHeight="1" x14ac:dyDescent="0.25">
      <c r="A188" t="s">
        <v>767</v>
      </c>
      <c r="B188">
        <v>8</v>
      </c>
      <c r="C188" t="s">
        <v>19</v>
      </c>
      <c r="D188">
        <f>$D$179</f>
        <v>14</v>
      </c>
      <c r="E188">
        <f>E186+2</f>
        <v>149</v>
      </c>
      <c r="F188">
        <f>D183-2</f>
        <v>112</v>
      </c>
      <c r="G188">
        <f>E188+5</f>
        <v>154</v>
      </c>
      <c r="H188" t="s">
        <v>102</v>
      </c>
      <c r="I188">
        <v>12</v>
      </c>
      <c r="J188">
        <v>0</v>
      </c>
      <c r="K188">
        <v>0</v>
      </c>
      <c r="L188">
        <v>0</v>
      </c>
      <c r="N188" t="str">
        <f t="shared" ref="N188:N199" si="44">$M$65</f>
        <v>d0d8dd</v>
      </c>
      <c r="O188" t="s">
        <v>25</v>
      </c>
      <c r="Q188">
        <v>3</v>
      </c>
      <c r="R188" t="b">
        <v>1</v>
      </c>
      <c r="S188" t="s">
        <v>119</v>
      </c>
      <c r="T188">
        <v>0</v>
      </c>
    </row>
    <row r="189" spans="1:20" x14ac:dyDescent="0.25">
      <c r="A189" t="s">
        <v>768</v>
      </c>
      <c r="B189">
        <v>8</v>
      </c>
      <c r="C189" t="s">
        <v>19</v>
      </c>
      <c r="D189">
        <f>D180</f>
        <v>113</v>
      </c>
      <c r="E189">
        <f>E188+1</f>
        <v>150</v>
      </c>
      <c r="F189">
        <f>F180</f>
        <v>140</v>
      </c>
      <c r="G189">
        <f t="shared" ref="G189:G191" si="45">E189+3</f>
        <v>153</v>
      </c>
      <c r="H189" t="s">
        <v>20</v>
      </c>
      <c r="I189">
        <v>16</v>
      </c>
      <c r="J189">
        <v>1</v>
      </c>
      <c r="K189">
        <v>0</v>
      </c>
      <c r="L189">
        <v>0</v>
      </c>
      <c r="N189" t="str">
        <f t="shared" si="44"/>
        <v>d0d8dd</v>
      </c>
      <c r="O189" t="s">
        <v>27</v>
      </c>
      <c r="Q189">
        <v>2</v>
      </c>
      <c r="R189" t="b">
        <v>0</v>
      </c>
      <c r="S189" t="s">
        <v>119</v>
      </c>
      <c r="T189">
        <v>0</v>
      </c>
    </row>
    <row r="190" spans="1:20" x14ac:dyDescent="0.25">
      <c r="A190" t="s">
        <v>769</v>
      </c>
      <c r="B190">
        <v>8</v>
      </c>
      <c r="C190" t="s">
        <v>19</v>
      </c>
      <c r="D190">
        <f>D181</f>
        <v>140</v>
      </c>
      <c r="E190">
        <f>E189</f>
        <v>150</v>
      </c>
      <c r="F190">
        <f>F181</f>
        <v>169</v>
      </c>
      <c r="G190">
        <f t="shared" si="45"/>
        <v>153</v>
      </c>
      <c r="H190" t="s">
        <v>20</v>
      </c>
      <c r="I190">
        <v>16</v>
      </c>
      <c r="J190">
        <v>1</v>
      </c>
      <c r="K190">
        <v>0</v>
      </c>
      <c r="L190">
        <v>0</v>
      </c>
      <c r="N190" t="str">
        <f t="shared" si="44"/>
        <v>d0d8dd</v>
      </c>
      <c r="O190" t="s">
        <v>27</v>
      </c>
      <c r="Q190">
        <v>2</v>
      </c>
      <c r="R190" t="b">
        <v>0</v>
      </c>
      <c r="S190" t="s">
        <v>119</v>
      </c>
      <c r="T190">
        <v>0</v>
      </c>
    </row>
    <row r="191" spans="1:20" x14ac:dyDescent="0.25">
      <c r="A191" t="s">
        <v>770</v>
      </c>
      <c r="B191">
        <v>8</v>
      </c>
      <c r="C191" t="s">
        <v>19</v>
      </c>
      <c r="D191">
        <f>D182</f>
        <v>168</v>
      </c>
      <c r="E191">
        <f>E190</f>
        <v>150</v>
      </c>
      <c r="F191">
        <f>F182</f>
        <v>194</v>
      </c>
      <c r="G191">
        <f t="shared" si="45"/>
        <v>153</v>
      </c>
      <c r="H191" t="s">
        <v>20</v>
      </c>
      <c r="I191">
        <v>16</v>
      </c>
      <c r="J191">
        <v>1</v>
      </c>
      <c r="K191">
        <v>0</v>
      </c>
      <c r="L191">
        <v>0</v>
      </c>
      <c r="N191" t="str">
        <f t="shared" si="44"/>
        <v>d0d8dd</v>
      </c>
      <c r="O191" t="s">
        <v>27</v>
      </c>
      <c r="Q191">
        <v>2</v>
      </c>
      <c r="R191" t="b">
        <v>0</v>
      </c>
      <c r="S191" t="s">
        <v>119</v>
      </c>
      <c r="T191">
        <v>0</v>
      </c>
    </row>
    <row r="192" spans="1:20" ht="15.75" customHeight="1" x14ac:dyDescent="0.25">
      <c r="A192" t="s">
        <v>849</v>
      </c>
      <c r="B192">
        <v>8</v>
      </c>
      <c r="C192" t="s">
        <v>19</v>
      </c>
      <c r="D192">
        <f>$D$179</f>
        <v>14</v>
      </c>
      <c r="E192">
        <f>E188+18</f>
        <v>167</v>
      </c>
      <c r="F192">
        <f>F188</f>
        <v>112</v>
      </c>
      <c r="G192">
        <f>E192+5</f>
        <v>172</v>
      </c>
      <c r="H192" t="s">
        <v>102</v>
      </c>
      <c r="I192">
        <v>12</v>
      </c>
      <c r="J192">
        <v>0</v>
      </c>
      <c r="K192">
        <v>0</v>
      </c>
      <c r="L192">
        <v>0</v>
      </c>
      <c r="N192" t="str">
        <f t="shared" si="44"/>
        <v>d0d8dd</v>
      </c>
      <c r="O192" t="s">
        <v>25</v>
      </c>
      <c r="Q192">
        <v>3</v>
      </c>
      <c r="R192" t="b">
        <v>1</v>
      </c>
      <c r="S192" t="s">
        <v>119</v>
      </c>
      <c r="T192">
        <v>0</v>
      </c>
    </row>
    <row r="193" spans="1:20" x14ac:dyDescent="0.25">
      <c r="A193" t="s">
        <v>850</v>
      </c>
      <c r="B193">
        <v>8</v>
      </c>
      <c r="C193" t="s">
        <v>19</v>
      </c>
      <c r="D193">
        <f>D189</f>
        <v>113</v>
      </c>
      <c r="E193">
        <f>E192+1</f>
        <v>168</v>
      </c>
      <c r="F193">
        <f>F189</f>
        <v>140</v>
      </c>
      <c r="G193">
        <f t="shared" ref="G193:G195" si="46">E193+3</f>
        <v>171</v>
      </c>
      <c r="H193" t="s">
        <v>20</v>
      </c>
      <c r="I193">
        <v>16</v>
      </c>
      <c r="J193">
        <v>1</v>
      </c>
      <c r="K193">
        <v>0</v>
      </c>
      <c r="L193">
        <v>0</v>
      </c>
      <c r="N193" t="str">
        <f t="shared" si="44"/>
        <v>d0d8dd</v>
      </c>
      <c r="O193" t="s">
        <v>27</v>
      </c>
      <c r="Q193">
        <v>2</v>
      </c>
      <c r="R193" t="b">
        <v>0</v>
      </c>
      <c r="S193" t="s">
        <v>119</v>
      </c>
      <c r="T193">
        <v>0</v>
      </c>
    </row>
    <row r="194" spans="1:20" x14ac:dyDescent="0.25">
      <c r="A194" t="s">
        <v>851</v>
      </c>
      <c r="B194">
        <v>8</v>
      </c>
      <c r="C194" t="s">
        <v>19</v>
      </c>
      <c r="D194">
        <f>D190</f>
        <v>140</v>
      </c>
      <c r="E194">
        <f>E193</f>
        <v>168</v>
      </c>
      <c r="F194">
        <f>F190</f>
        <v>169</v>
      </c>
      <c r="G194">
        <f t="shared" si="46"/>
        <v>171</v>
      </c>
      <c r="H194" t="s">
        <v>20</v>
      </c>
      <c r="I194">
        <v>16</v>
      </c>
      <c r="J194">
        <v>1</v>
      </c>
      <c r="K194">
        <v>0</v>
      </c>
      <c r="L194">
        <v>0</v>
      </c>
      <c r="N194" t="str">
        <f t="shared" si="44"/>
        <v>d0d8dd</v>
      </c>
      <c r="O194" t="s">
        <v>27</v>
      </c>
      <c r="Q194">
        <v>2</v>
      </c>
      <c r="R194" t="b">
        <v>0</v>
      </c>
      <c r="S194" t="s">
        <v>119</v>
      </c>
      <c r="T194">
        <v>0</v>
      </c>
    </row>
    <row r="195" spans="1:20" x14ac:dyDescent="0.25">
      <c r="A195" t="s">
        <v>852</v>
      </c>
      <c r="B195">
        <v>8</v>
      </c>
      <c r="C195" t="s">
        <v>19</v>
      </c>
      <c r="D195">
        <f>D191</f>
        <v>168</v>
      </c>
      <c r="E195">
        <f>E194</f>
        <v>168</v>
      </c>
      <c r="F195">
        <f>F191</f>
        <v>194</v>
      </c>
      <c r="G195">
        <f t="shared" si="46"/>
        <v>171</v>
      </c>
      <c r="H195" t="s">
        <v>20</v>
      </c>
      <c r="I195">
        <v>16</v>
      </c>
      <c r="J195">
        <v>1</v>
      </c>
      <c r="K195">
        <v>0</v>
      </c>
      <c r="L195">
        <v>0</v>
      </c>
      <c r="N195" t="str">
        <f t="shared" si="44"/>
        <v>d0d8dd</v>
      </c>
      <c r="O195" t="s">
        <v>27</v>
      </c>
      <c r="Q195">
        <v>2</v>
      </c>
      <c r="R195" t="b">
        <v>0</v>
      </c>
      <c r="S195" t="s">
        <v>119</v>
      </c>
      <c r="T195">
        <v>0</v>
      </c>
    </row>
    <row r="196" spans="1:20" ht="15.75" customHeight="1" x14ac:dyDescent="0.25">
      <c r="A196" t="s">
        <v>853</v>
      </c>
      <c r="B196">
        <v>8</v>
      </c>
      <c r="C196" t="s">
        <v>19</v>
      </c>
      <c r="D196">
        <f>$D$179</f>
        <v>14</v>
      </c>
      <c r="E196">
        <f>E192+18</f>
        <v>185</v>
      </c>
      <c r="F196">
        <f>F192</f>
        <v>112</v>
      </c>
      <c r="G196">
        <f>E196+5</f>
        <v>190</v>
      </c>
      <c r="H196" t="s">
        <v>102</v>
      </c>
      <c r="I196">
        <v>12</v>
      </c>
      <c r="J196">
        <v>0</v>
      </c>
      <c r="K196">
        <v>0</v>
      </c>
      <c r="L196">
        <v>0</v>
      </c>
      <c r="N196" t="str">
        <f t="shared" si="44"/>
        <v>d0d8dd</v>
      </c>
      <c r="O196" t="s">
        <v>25</v>
      </c>
      <c r="Q196">
        <v>3</v>
      </c>
      <c r="R196" t="b">
        <v>1</v>
      </c>
      <c r="S196" t="s">
        <v>119</v>
      </c>
      <c r="T196">
        <v>0</v>
      </c>
    </row>
    <row r="197" spans="1:20" x14ac:dyDescent="0.25">
      <c r="A197" t="s">
        <v>854</v>
      </c>
      <c r="B197">
        <v>8</v>
      </c>
      <c r="C197" t="s">
        <v>19</v>
      </c>
      <c r="D197">
        <f>D189</f>
        <v>113</v>
      </c>
      <c r="E197">
        <f>E196+1</f>
        <v>186</v>
      </c>
      <c r="F197">
        <f>F189</f>
        <v>140</v>
      </c>
      <c r="G197">
        <f t="shared" ref="G197:G199" si="47">E197+3</f>
        <v>189</v>
      </c>
      <c r="H197" t="s">
        <v>20</v>
      </c>
      <c r="I197">
        <v>16</v>
      </c>
      <c r="J197">
        <v>1</v>
      </c>
      <c r="K197">
        <v>0</v>
      </c>
      <c r="L197">
        <v>0</v>
      </c>
      <c r="N197" t="str">
        <f t="shared" si="44"/>
        <v>d0d8dd</v>
      </c>
      <c r="O197" t="s">
        <v>27</v>
      </c>
      <c r="Q197">
        <v>2</v>
      </c>
      <c r="R197" t="b">
        <v>0</v>
      </c>
      <c r="S197" t="s">
        <v>119</v>
      </c>
      <c r="T197">
        <v>0</v>
      </c>
    </row>
    <row r="198" spans="1:20" x14ac:dyDescent="0.25">
      <c r="A198" t="s">
        <v>855</v>
      </c>
      <c r="B198">
        <v>8</v>
      </c>
      <c r="C198" t="s">
        <v>19</v>
      </c>
      <c r="D198">
        <f>D190</f>
        <v>140</v>
      </c>
      <c r="E198">
        <f>E197</f>
        <v>186</v>
      </c>
      <c r="F198">
        <f>F190</f>
        <v>169</v>
      </c>
      <c r="G198">
        <f t="shared" si="47"/>
        <v>189</v>
      </c>
      <c r="H198" t="s">
        <v>20</v>
      </c>
      <c r="I198">
        <v>16</v>
      </c>
      <c r="J198">
        <v>1</v>
      </c>
      <c r="K198">
        <v>0</v>
      </c>
      <c r="L198">
        <v>0</v>
      </c>
      <c r="N198" t="str">
        <f t="shared" si="44"/>
        <v>d0d8dd</v>
      </c>
      <c r="O198" t="s">
        <v>27</v>
      </c>
      <c r="Q198">
        <v>2</v>
      </c>
      <c r="R198" t="b">
        <v>0</v>
      </c>
      <c r="S198" t="s">
        <v>119</v>
      </c>
      <c r="T198">
        <v>0</v>
      </c>
    </row>
    <row r="199" spans="1:20" x14ac:dyDescent="0.25">
      <c r="A199" t="s">
        <v>856</v>
      </c>
      <c r="B199">
        <v>8</v>
      </c>
      <c r="C199" t="s">
        <v>19</v>
      </c>
      <c r="D199">
        <f>D191</f>
        <v>168</v>
      </c>
      <c r="E199">
        <f>E198</f>
        <v>186</v>
      </c>
      <c r="F199">
        <f>F191</f>
        <v>194</v>
      </c>
      <c r="G199">
        <f t="shared" si="47"/>
        <v>189</v>
      </c>
      <c r="H199" t="s">
        <v>20</v>
      </c>
      <c r="I199">
        <v>16</v>
      </c>
      <c r="J199">
        <v>1</v>
      </c>
      <c r="K199">
        <v>0</v>
      </c>
      <c r="L199">
        <v>0</v>
      </c>
      <c r="N199" t="str">
        <f t="shared" si="44"/>
        <v>d0d8dd</v>
      </c>
      <c r="O199" t="s">
        <v>27</v>
      </c>
      <c r="Q199">
        <v>2</v>
      </c>
      <c r="R199" t="b">
        <v>0</v>
      </c>
      <c r="S199" t="s">
        <v>119</v>
      </c>
      <c r="T199">
        <v>0</v>
      </c>
    </row>
    <row r="200" spans="1:20" x14ac:dyDescent="0.25">
      <c r="A200" t="s">
        <v>39</v>
      </c>
      <c r="B200">
        <v>9</v>
      </c>
      <c r="C200" t="s">
        <v>19</v>
      </c>
      <c r="D200">
        <v>14</v>
      </c>
      <c r="E200">
        <v>20</v>
      </c>
      <c r="F200">
        <v>196</v>
      </c>
      <c r="G200">
        <f>E200+5</f>
        <v>25</v>
      </c>
      <c r="H200" t="s">
        <v>102</v>
      </c>
      <c r="I200">
        <v>14</v>
      </c>
      <c r="J200">
        <v>1</v>
      </c>
      <c r="K200">
        <v>0</v>
      </c>
      <c r="L200">
        <v>0</v>
      </c>
      <c r="N200" t="s">
        <v>21</v>
      </c>
      <c r="O200" t="s">
        <v>25</v>
      </c>
      <c r="Q200">
        <v>2</v>
      </c>
      <c r="R200" t="b">
        <v>0</v>
      </c>
      <c r="S200" t="s">
        <v>119</v>
      </c>
      <c r="T200">
        <v>0</v>
      </c>
    </row>
    <row r="201" spans="1:20" x14ac:dyDescent="0.25">
      <c r="A201" t="s">
        <v>63</v>
      </c>
      <c r="B201">
        <v>9</v>
      </c>
      <c r="C201" t="s">
        <v>19</v>
      </c>
      <c r="D201">
        <f>$D$176</f>
        <v>14</v>
      </c>
      <c r="E201">
        <f>G200+8</f>
        <v>33</v>
      </c>
      <c r="F201">
        <v>196</v>
      </c>
      <c r="G201">
        <f>E201+5</f>
        <v>38</v>
      </c>
      <c r="H201" t="s">
        <v>102</v>
      </c>
      <c r="I201">
        <v>12</v>
      </c>
      <c r="J201">
        <v>0</v>
      </c>
      <c r="K201">
        <v>0</v>
      </c>
      <c r="L201">
        <v>0</v>
      </c>
      <c r="N201" t="s">
        <v>21</v>
      </c>
      <c r="O201" t="s">
        <v>25</v>
      </c>
      <c r="P201" s="1"/>
      <c r="Q201">
        <v>2</v>
      </c>
      <c r="R201" t="b">
        <v>1</v>
      </c>
      <c r="S201" t="s">
        <v>119</v>
      </c>
      <c r="T201">
        <v>0</v>
      </c>
    </row>
    <row r="202" spans="1:20" x14ac:dyDescent="0.25">
      <c r="A202" t="s">
        <v>857</v>
      </c>
      <c r="B202">
        <v>9</v>
      </c>
      <c r="C202" t="s">
        <v>26</v>
      </c>
      <c r="D202">
        <v>0</v>
      </c>
      <c r="E202">
        <v>120</v>
      </c>
      <c r="F202">
        <v>210</v>
      </c>
      <c r="G202">
        <f>G215+15</f>
        <v>168</v>
      </c>
      <c r="I202">
        <v>0</v>
      </c>
      <c r="J202">
        <v>1</v>
      </c>
      <c r="K202">
        <v>0</v>
      </c>
      <c r="L202">
        <v>0</v>
      </c>
      <c r="M202" t="str">
        <f>$M$65</f>
        <v>d0d8dd</v>
      </c>
      <c r="N202" t="str">
        <f t="shared" ref="N202:N210" si="48">$M$65</f>
        <v>d0d8dd</v>
      </c>
      <c r="O202" t="s">
        <v>25</v>
      </c>
      <c r="Q202">
        <v>1</v>
      </c>
      <c r="R202" t="b">
        <v>0</v>
      </c>
      <c r="S202" t="s">
        <v>119</v>
      </c>
      <c r="T202">
        <v>0</v>
      </c>
    </row>
    <row r="203" spans="1:20" x14ac:dyDescent="0.25">
      <c r="A203" t="s">
        <v>858</v>
      </c>
      <c r="B203">
        <v>-999</v>
      </c>
      <c r="C203" t="s">
        <v>19</v>
      </c>
      <c r="D203">
        <v>14</v>
      </c>
      <c r="E203">
        <f>E202+5</f>
        <v>125</v>
      </c>
      <c r="F203">
        <v>196</v>
      </c>
      <c r="G203">
        <f>E203+3</f>
        <v>128</v>
      </c>
      <c r="H203" t="s">
        <v>102</v>
      </c>
      <c r="I203">
        <v>12</v>
      </c>
      <c r="J203">
        <v>1</v>
      </c>
      <c r="K203">
        <v>0</v>
      </c>
      <c r="L203">
        <v>0</v>
      </c>
      <c r="N203" t="str">
        <f t="shared" si="48"/>
        <v>d0d8dd</v>
      </c>
      <c r="O203" t="s">
        <v>25</v>
      </c>
      <c r="Q203">
        <v>3</v>
      </c>
      <c r="R203" t="b">
        <v>0</v>
      </c>
      <c r="S203" t="s">
        <v>119</v>
      </c>
      <c r="T203">
        <v>0</v>
      </c>
    </row>
    <row r="204" spans="1:20" x14ac:dyDescent="0.25">
      <c r="A204" t="s">
        <v>776</v>
      </c>
      <c r="B204">
        <v>9</v>
      </c>
      <c r="C204" t="s">
        <v>19</v>
      </c>
      <c r="D204">
        <f t="shared" ref="D204" si="49">D207-1</f>
        <v>113</v>
      </c>
      <c r="E204">
        <f>E202+2</f>
        <v>122</v>
      </c>
      <c r="F204">
        <f>D208-1</f>
        <v>140</v>
      </c>
      <c r="G204">
        <f>E204+5</f>
        <v>127</v>
      </c>
      <c r="H204" t="s">
        <v>102</v>
      </c>
      <c r="I204">
        <v>10</v>
      </c>
      <c r="J204">
        <v>1</v>
      </c>
      <c r="K204">
        <v>0</v>
      </c>
      <c r="L204">
        <v>0</v>
      </c>
      <c r="N204" t="str">
        <f t="shared" si="48"/>
        <v>d0d8dd</v>
      </c>
      <c r="O204" t="s">
        <v>27</v>
      </c>
      <c r="Q204">
        <v>3</v>
      </c>
      <c r="R204" t="b">
        <v>1</v>
      </c>
      <c r="S204" t="s">
        <v>119</v>
      </c>
      <c r="T204">
        <v>0</v>
      </c>
    </row>
    <row r="205" spans="1:20" x14ac:dyDescent="0.25">
      <c r="A205" t="s">
        <v>777</v>
      </c>
      <c r="B205">
        <v>9</v>
      </c>
      <c r="C205" t="s">
        <v>19</v>
      </c>
      <c r="D205">
        <f>D208-1</f>
        <v>140</v>
      </c>
      <c r="E205">
        <f t="shared" ref="E205:E209" si="50">E204</f>
        <v>122</v>
      </c>
      <c r="F205">
        <f>D209+1</f>
        <v>169</v>
      </c>
      <c r="G205">
        <f>G204</f>
        <v>127</v>
      </c>
      <c r="H205" t="s">
        <v>102</v>
      </c>
      <c r="I205">
        <v>10</v>
      </c>
      <c r="J205">
        <v>1</v>
      </c>
      <c r="K205">
        <v>0</v>
      </c>
      <c r="L205">
        <v>0</v>
      </c>
      <c r="N205" t="str">
        <f t="shared" si="48"/>
        <v>d0d8dd</v>
      </c>
      <c r="O205" t="s">
        <v>27</v>
      </c>
      <c r="Q205">
        <v>3</v>
      </c>
      <c r="R205" t="b">
        <v>1</v>
      </c>
      <c r="S205" t="s">
        <v>119</v>
      </c>
      <c r="T205">
        <v>0</v>
      </c>
    </row>
    <row r="206" spans="1:20" x14ac:dyDescent="0.25">
      <c r="A206" t="s">
        <v>778</v>
      </c>
      <c r="B206">
        <v>9</v>
      </c>
      <c r="C206" t="s">
        <v>19</v>
      </c>
      <c r="D206">
        <f>D209</f>
        <v>168</v>
      </c>
      <c r="E206">
        <f t="shared" si="50"/>
        <v>122</v>
      </c>
      <c r="F206">
        <f>D206+26</f>
        <v>194</v>
      </c>
      <c r="G206">
        <f t="shared" ref="G206" si="51">G205</f>
        <v>127</v>
      </c>
      <c r="H206" t="s">
        <v>102</v>
      </c>
      <c r="I206">
        <v>10</v>
      </c>
      <c r="J206">
        <v>1</v>
      </c>
      <c r="K206">
        <v>0</v>
      </c>
      <c r="L206">
        <v>0</v>
      </c>
      <c r="N206" t="str">
        <f t="shared" si="48"/>
        <v>d0d8dd</v>
      </c>
      <c r="O206" t="s">
        <v>27</v>
      </c>
      <c r="Q206">
        <v>3</v>
      </c>
      <c r="R206" t="b">
        <v>1</v>
      </c>
      <c r="S206" t="s">
        <v>119</v>
      </c>
      <c r="T206">
        <v>0</v>
      </c>
    </row>
    <row r="207" spans="1:20" x14ac:dyDescent="0.25">
      <c r="A207" t="s">
        <v>44</v>
      </c>
      <c r="B207">
        <v>9</v>
      </c>
      <c r="C207" t="s">
        <v>25</v>
      </c>
      <c r="D207">
        <v>114</v>
      </c>
      <c r="E207">
        <f>E202</f>
        <v>120</v>
      </c>
      <c r="F207">
        <f>D207</f>
        <v>114</v>
      </c>
      <c r="G207">
        <f>G202</f>
        <v>168</v>
      </c>
      <c r="I207">
        <v>0.5</v>
      </c>
      <c r="J207">
        <v>0</v>
      </c>
      <c r="K207">
        <v>0</v>
      </c>
      <c r="L207">
        <v>0</v>
      </c>
      <c r="M207" t="s">
        <v>21</v>
      </c>
      <c r="N207" t="str">
        <f t="shared" si="48"/>
        <v>d0d8dd</v>
      </c>
      <c r="O207" t="s">
        <v>25</v>
      </c>
      <c r="Q207">
        <v>4</v>
      </c>
      <c r="R207" t="b">
        <v>0</v>
      </c>
      <c r="S207" t="s">
        <v>119</v>
      </c>
      <c r="T207">
        <v>0</v>
      </c>
    </row>
    <row r="208" spans="1:20" x14ac:dyDescent="0.25">
      <c r="A208" t="s">
        <v>45</v>
      </c>
      <c r="B208">
        <v>9</v>
      </c>
      <c r="C208" t="s">
        <v>25</v>
      </c>
      <c r="D208">
        <f>D207+27</f>
        <v>141</v>
      </c>
      <c r="E208">
        <f t="shared" si="50"/>
        <v>120</v>
      </c>
      <c r="F208">
        <f t="shared" ref="F208:F209" si="52">D208</f>
        <v>141</v>
      </c>
      <c r="G208">
        <f>G207</f>
        <v>168</v>
      </c>
      <c r="I208">
        <v>0.5</v>
      </c>
      <c r="J208">
        <v>0</v>
      </c>
      <c r="K208">
        <v>0</v>
      </c>
      <c r="L208">
        <v>0</v>
      </c>
      <c r="M208" t="s">
        <v>21</v>
      </c>
      <c r="N208" t="str">
        <f t="shared" si="48"/>
        <v>d0d8dd</v>
      </c>
      <c r="O208" t="s">
        <v>25</v>
      </c>
      <c r="Q208">
        <v>4</v>
      </c>
      <c r="R208" t="b">
        <v>0</v>
      </c>
      <c r="S208" t="s">
        <v>119</v>
      </c>
      <c r="T208">
        <v>0</v>
      </c>
    </row>
    <row r="209" spans="1:20" x14ac:dyDescent="0.25">
      <c r="A209" t="s">
        <v>46</v>
      </c>
      <c r="B209">
        <v>9</v>
      </c>
      <c r="C209" t="s">
        <v>25</v>
      </c>
      <c r="D209">
        <f>D208+27</f>
        <v>168</v>
      </c>
      <c r="E209">
        <f t="shared" si="50"/>
        <v>120</v>
      </c>
      <c r="F209">
        <f t="shared" si="52"/>
        <v>168</v>
      </c>
      <c r="G209">
        <f>G208</f>
        <v>168</v>
      </c>
      <c r="I209">
        <v>0.5</v>
      </c>
      <c r="J209">
        <v>0</v>
      </c>
      <c r="K209">
        <v>0</v>
      </c>
      <c r="L209">
        <v>0</v>
      </c>
      <c r="M209" t="s">
        <v>21</v>
      </c>
      <c r="N209" t="str">
        <f t="shared" si="48"/>
        <v>d0d8dd</v>
      </c>
      <c r="O209" t="s">
        <v>25</v>
      </c>
      <c r="Q209">
        <v>4</v>
      </c>
      <c r="R209" t="b">
        <v>0</v>
      </c>
      <c r="S209" t="s">
        <v>119</v>
      </c>
      <c r="T209">
        <v>0</v>
      </c>
    </row>
    <row r="210" spans="1:20" x14ac:dyDescent="0.25">
      <c r="A210" t="s">
        <v>55</v>
      </c>
      <c r="B210">
        <v>9</v>
      </c>
      <c r="C210" t="s">
        <v>25</v>
      </c>
      <c r="D210">
        <f>$D$179</f>
        <v>14</v>
      </c>
      <c r="E210">
        <f>E204+25</f>
        <v>147</v>
      </c>
      <c r="F210">
        <v>196</v>
      </c>
      <c r="G210">
        <f>E210</f>
        <v>147</v>
      </c>
      <c r="I210">
        <v>0.5</v>
      </c>
      <c r="J210">
        <v>0</v>
      </c>
      <c r="K210">
        <v>0</v>
      </c>
      <c r="L210">
        <v>0</v>
      </c>
      <c r="M210" t="s">
        <v>21</v>
      </c>
      <c r="N210" t="str">
        <f t="shared" si="48"/>
        <v>d0d8dd</v>
      </c>
      <c r="O210" t="s">
        <v>25</v>
      </c>
      <c r="Q210">
        <v>4</v>
      </c>
      <c r="R210" t="b">
        <v>0</v>
      </c>
      <c r="S210" t="s">
        <v>119</v>
      </c>
      <c r="T210">
        <v>0</v>
      </c>
    </row>
    <row r="211" spans="1:20" x14ac:dyDescent="0.25">
      <c r="A211" t="s">
        <v>946</v>
      </c>
      <c r="B211">
        <v>9</v>
      </c>
      <c r="C211" t="s">
        <v>19</v>
      </c>
      <c r="D211">
        <v>14</v>
      </c>
      <c r="E211">
        <f>G202+2</f>
        <v>170</v>
      </c>
      <c r="F211">
        <v>196</v>
      </c>
      <c r="G211">
        <f>E211+4</f>
        <v>174</v>
      </c>
      <c r="H211" t="s">
        <v>102</v>
      </c>
      <c r="I211">
        <v>10</v>
      </c>
      <c r="J211">
        <v>0</v>
      </c>
      <c r="K211">
        <v>0</v>
      </c>
      <c r="L211">
        <v>0</v>
      </c>
      <c r="N211" t="s">
        <v>21</v>
      </c>
      <c r="O211" t="s">
        <v>22</v>
      </c>
      <c r="Q211">
        <v>2</v>
      </c>
      <c r="R211" t="b">
        <v>0</v>
      </c>
      <c r="S211" t="s">
        <v>119</v>
      </c>
      <c r="T211">
        <v>0</v>
      </c>
    </row>
    <row r="212" spans="1:20" ht="15.75" customHeight="1" x14ac:dyDescent="0.25">
      <c r="A212" t="s">
        <v>859</v>
      </c>
      <c r="B212">
        <v>9</v>
      </c>
      <c r="C212" t="s">
        <v>19</v>
      </c>
      <c r="D212">
        <f>$D$203</f>
        <v>14</v>
      </c>
      <c r="E212">
        <f>E210+2</f>
        <v>149</v>
      </c>
      <c r="F212">
        <f>D207-2</f>
        <v>112</v>
      </c>
      <c r="G212">
        <f>E212+5</f>
        <v>154</v>
      </c>
      <c r="H212" t="s">
        <v>102</v>
      </c>
      <c r="I212">
        <v>12</v>
      </c>
      <c r="J212">
        <v>0</v>
      </c>
      <c r="K212">
        <v>0</v>
      </c>
      <c r="L212">
        <v>0</v>
      </c>
      <c r="N212" t="str">
        <f t="shared" ref="N212:N215" si="53">$M$65</f>
        <v>d0d8dd</v>
      </c>
      <c r="O212" t="s">
        <v>25</v>
      </c>
      <c r="Q212">
        <v>3</v>
      </c>
      <c r="R212" t="b">
        <v>1</v>
      </c>
      <c r="S212" t="s">
        <v>119</v>
      </c>
      <c r="T212">
        <v>0</v>
      </c>
    </row>
    <row r="213" spans="1:20" x14ac:dyDescent="0.25">
      <c r="A213" t="s">
        <v>860</v>
      </c>
      <c r="B213">
        <v>9</v>
      </c>
      <c r="C213" t="s">
        <v>19</v>
      </c>
      <c r="D213">
        <f>D204</f>
        <v>113</v>
      </c>
      <c r="E213">
        <f>E212+1</f>
        <v>150</v>
      </c>
      <c r="F213">
        <f>F204</f>
        <v>140</v>
      </c>
      <c r="G213">
        <f t="shared" ref="G213:G215" si="54">E213+3</f>
        <v>153</v>
      </c>
      <c r="H213" t="s">
        <v>20</v>
      </c>
      <c r="I213">
        <v>16</v>
      </c>
      <c r="J213">
        <v>1</v>
      </c>
      <c r="K213">
        <v>0</v>
      </c>
      <c r="L213">
        <v>0</v>
      </c>
      <c r="N213" t="str">
        <f t="shared" si="53"/>
        <v>d0d8dd</v>
      </c>
      <c r="O213" t="s">
        <v>27</v>
      </c>
      <c r="Q213">
        <v>2</v>
      </c>
      <c r="R213" t="b">
        <v>0</v>
      </c>
      <c r="S213" t="s">
        <v>119</v>
      </c>
      <c r="T213">
        <v>0</v>
      </c>
    </row>
    <row r="214" spans="1:20" x14ac:dyDescent="0.25">
      <c r="A214" t="s">
        <v>861</v>
      </c>
      <c r="B214">
        <v>9</v>
      </c>
      <c r="C214" t="s">
        <v>19</v>
      </c>
      <c r="D214">
        <f>D205</f>
        <v>140</v>
      </c>
      <c r="E214">
        <f>E213</f>
        <v>150</v>
      </c>
      <c r="F214">
        <f>F205</f>
        <v>169</v>
      </c>
      <c r="G214">
        <f t="shared" si="54"/>
        <v>153</v>
      </c>
      <c r="H214" t="s">
        <v>20</v>
      </c>
      <c r="I214">
        <v>16</v>
      </c>
      <c r="J214">
        <v>1</v>
      </c>
      <c r="K214">
        <v>0</v>
      </c>
      <c r="L214">
        <v>0</v>
      </c>
      <c r="N214" t="str">
        <f t="shared" si="53"/>
        <v>d0d8dd</v>
      </c>
      <c r="O214" t="s">
        <v>27</v>
      </c>
      <c r="Q214">
        <v>2</v>
      </c>
      <c r="R214" t="b">
        <v>0</v>
      </c>
      <c r="S214" t="s">
        <v>119</v>
      </c>
      <c r="T214">
        <v>0</v>
      </c>
    </row>
    <row r="215" spans="1:20" x14ac:dyDescent="0.25">
      <c r="A215" t="s">
        <v>862</v>
      </c>
      <c r="B215">
        <v>9</v>
      </c>
      <c r="C215" t="s">
        <v>19</v>
      </c>
      <c r="D215">
        <f>D206</f>
        <v>168</v>
      </c>
      <c r="E215">
        <f>E214</f>
        <v>150</v>
      </c>
      <c r="F215">
        <f>F206</f>
        <v>194</v>
      </c>
      <c r="G215">
        <f t="shared" si="54"/>
        <v>153</v>
      </c>
      <c r="H215" t="s">
        <v>20</v>
      </c>
      <c r="I215">
        <v>16</v>
      </c>
      <c r="J215">
        <v>1</v>
      </c>
      <c r="K215">
        <v>0</v>
      </c>
      <c r="L215">
        <v>0</v>
      </c>
      <c r="N215" t="str">
        <f t="shared" si="53"/>
        <v>d0d8dd</v>
      </c>
      <c r="O215" t="s">
        <v>27</v>
      </c>
      <c r="Q215">
        <v>2</v>
      </c>
      <c r="R215" t="b">
        <v>0</v>
      </c>
      <c r="S215" t="s">
        <v>119</v>
      </c>
      <c r="T215">
        <v>0</v>
      </c>
    </row>
    <row r="216" spans="1:20" x14ac:dyDescent="0.25">
      <c r="A216" t="s">
        <v>914</v>
      </c>
      <c r="B216">
        <v>10</v>
      </c>
      <c r="C216" t="s">
        <v>19</v>
      </c>
      <c r="D216">
        <v>14</v>
      </c>
      <c r="E216">
        <v>20</v>
      </c>
      <c r="F216">
        <v>196</v>
      </c>
      <c r="G216">
        <f>E216+5</f>
        <v>25</v>
      </c>
      <c r="H216" t="s">
        <v>102</v>
      </c>
      <c r="I216">
        <v>14</v>
      </c>
      <c r="J216">
        <v>1</v>
      </c>
      <c r="K216">
        <v>0</v>
      </c>
      <c r="L216">
        <v>0</v>
      </c>
      <c r="N216" t="s">
        <v>21</v>
      </c>
      <c r="O216" t="s">
        <v>25</v>
      </c>
      <c r="Q216">
        <v>2</v>
      </c>
      <c r="R216" t="b">
        <v>1</v>
      </c>
      <c r="S216" t="s">
        <v>119</v>
      </c>
      <c r="T216">
        <v>0</v>
      </c>
    </row>
    <row r="217" spans="1:20" x14ac:dyDescent="0.25">
      <c r="A217" t="s">
        <v>902</v>
      </c>
      <c r="B217">
        <v>10</v>
      </c>
      <c r="C217" t="s">
        <v>19</v>
      </c>
      <c r="D217">
        <v>14</v>
      </c>
      <c r="E217">
        <f>G216+8</f>
        <v>33</v>
      </c>
      <c r="F217">
        <v>196</v>
      </c>
      <c r="G217">
        <f>E217+5</f>
        <v>38</v>
      </c>
      <c r="H217" t="s">
        <v>102</v>
      </c>
      <c r="I217">
        <v>12</v>
      </c>
      <c r="J217">
        <v>0</v>
      </c>
      <c r="K217">
        <v>0</v>
      </c>
      <c r="L217">
        <v>0</v>
      </c>
      <c r="N217" t="s">
        <v>21</v>
      </c>
      <c r="O217" t="s">
        <v>25</v>
      </c>
      <c r="Q217">
        <v>2</v>
      </c>
      <c r="R217" t="b">
        <v>1</v>
      </c>
      <c r="T217">
        <v>0</v>
      </c>
    </row>
    <row r="218" spans="1:20" x14ac:dyDescent="0.25">
      <c r="A218" t="s">
        <v>863</v>
      </c>
      <c r="B218">
        <v>10</v>
      </c>
      <c r="C218" t="s">
        <v>26</v>
      </c>
      <c r="D218">
        <v>0</v>
      </c>
      <c r="E218">
        <v>120</v>
      </c>
      <c r="F218">
        <v>210</v>
      </c>
      <c r="G218">
        <f>G243+15</f>
        <v>213</v>
      </c>
      <c r="I218">
        <v>0</v>
      </c>
      <c r="J218">
        <v>1</v>
      </c>
      <c r="K218">
        <v>0</v>
      </c>
      <c r="L218">
        <v>0</v>
      </c>
      <c r="M218" t="str">
        <f>$N$76</f>
        <v>d0d8dd</v>
      </c>
      <c r="N218" t="s">
        <v>944</v>
      </c>
      <c r="O218" t="s">
        <v>25</v>
      </c>
      <c r="Q218">
        <v>1</v>
      </c>
      <c r="R218" t="b">
        <v>0</v>
      </c>
      <c r="S218" t="s">
        <v>119</v>
      </c>
      <c r="T218">
        <v>0</v>
      </c>
    </row>
    <row r="219" spans="1:20" x14ac:dyDescent="0.25">
      <c r="A219" t="s">
        <v>864</v>
      </c>
      <c r="B219">
        <v>10</v>
      </c>
      <c r="C219" t="s">
        <v>19</v>
      </c>
      <c r="D219">
        <v>14</v>
      </c>
      <c r="E219">
        <f>E218+5</f>
        <v>125</v>
      </c>
      <c r="F219">
        <v>196</v>
      </c>
      <c r="G219">
        <f>E219+3</f>
        <v>128</v>
      </c>
      <c r="H219" t="s">
        <v>102</v>
      </c>
      <c r="I219">
        <v>12</v>
      </c>
      <c r="J219">
        <v>1</v>
      </c>
      <c r="K219">
        <v>0</v>
      </c>
      <c r="L219">
        <v>0</v>
      </c>
      <c r="N219" t="str">
        <f t="shared" ref="N219:N243" si="55">$N$76</f>
        <v>d0d8dd</v>
      </c>
      <c r="O219" t="s">
        <v>25</v>
      </c>
      <c r="Q219">
        <v>3</v>
      </c>
      <c r="R219" t="b">
        <v>0</v>
      </c>
      <c r="S219" t="s">
        <v>119</v>
      </c>
      <c r="T219">
        <v>0</v>
      </c>
    </row>
    <row r="220" spans="1:20" x14ac:dyDescent="0.25">
      <c r="A220" t="s">
        <v>776</v>
      </c>
      <c r="B220">
        <v>10</v>
      </c>
      <c r="C220" t="s">
        <v>19</v>
      </c>
      <c r="D220">
        <f t="shared" ref="D220" si="56">D223-1</f>
        <v>113</v>
      </c>
      <c r="E220">
        <f>E218+2</f>
        <v>122</v>
      </c>
      <c r="F220">
        <f>D224-1</f>
        <v>140</v>
      </c>
      <c r="G220">
        <f>E220+5</f>
        <v>127</v>
      </c>
      <c r="H220" t="s">
        <v>102</v>
      </c>
      <c r="I220">
        <v>10</v>
      </c>
      <c r="J220">
        <v>1</v>
      </c>
      <c r="K220">
        <v>0</v>
      </c>
      <c r="L220">
        <v>0</v>
      </c>
      <c r="N220" t="str">
        <f t="shared" si="55"/>
        <v>d0d8dd</v>
      </c>
      <c r="O220" t="s">
        <v>27</v>
      </c>
      <c r="Q220">
        <v>3</v>
      </c>
      <c r="R220" t="b">
        <v>1</v>
      </c>
      <c r="S220" t="s">
        <v>119</v>
      </c>
      <c r="T220">
        <v>0</v>
      </c>
    </row>
    <row r="221" spans="1:20" x14ac:dyDescent="0.25">
      <c r="A221" t="s">
        <v>777</v>
      </c>
      <c r="B221">
        <v>10</v>
      </c>
      <c r="C221" t="s">
        <v>19</v>
      </c>
      <c r="D221">
        <f>D224-1</f>
        <v>140</v>
      </c>
      <c r="E221">
        <f t="shared" ref="E221:E225" si="57">E220</f>
        <v>122</v>
      </c>
      <c r="F221">
        <f>D225+1</f>
        <v>169</v>
      </c>
      <c r="G221">
        <f>G220</f>
        <v>127</v>
      </c>
      <c r="H221" t="s">
        <v>102</v>
      </c>
      <c r="I221">
        <v>10</v>
      </c>
      <c r="J221">
        <v>1</v>
      </c>
      <c r="K221">
        <v>0</v>
      </c>
      <c r="L221">
        <v>0</v>
      </c>
      <c r="N221" t="str">
        <f t="shared" si="55"/>
        <v>d0d8dd</v>
      </c>
      <c r="O221" t="s">
        <v>27</v>
      </c>
      <c r="Q221">
        <v>3</v>
      </c>
      <c r="R221" t="b">
        <v>1</v>
      </c>
      <c r="S221" t="s">
        <v>119</v>
      </c>
      <c r="T221">
        <v>0</v>
      </c>
    </row>
    <row r="222" spans="1:20" x14ac:dyDescent="0.25">
      <c r="A222" t="s">
        <v>778</v>
      </c>
      <c r="B222">
        <v>10</v>
      </c>
      <c r="C222" t="s">
        <v>19</v>
      </c>
      <c r="D222">
        <f>D225</f>
        <v>168</v>
      </c>
      <c r="E222">
        <f t="shared" si="57"/>
        <v>122</v>
      </c>
      <c r="F222">
        <f>D222+26</f>
        <v>194</v>
      </c>
      <c r="G222">
        <f t="shared" ref="G222" si="58">G221</f>
        <v>127</v>
      </c>
      <c r="H222" t="s">
        <v>102</v>
      </c>
      <c r="I222">
        <v>10</v>
      </c>
      <c r="J222">
        <v>1</v>
      </c>
      <c r="K222">
        <v>0</v>
      </c>
      <c r="L222">
        <v>0</v>
      </c>
      <c r="N222" t="str">
        <f t="shared" si="55"/>
        <v>d0d8dd</v>
      </c>
      <c r="O222" t="s">
        <v>27</v>
      </c>
      <c r="Q222">
        <v>3</v>
      </c>
      <c r="R222" t="b">
        <v>1</v>
      </c>
      <c r="S222" t="s">
        <v>119</v>
      </c>
      <c r="T222">
        <v>0</v>
      </c>
    </row>
    <row r="223" spans="1:20" x14ac:dyDescent="0.25">
      <c r="A223" t="s">
        <v>44</v>
      </c>
      <c r="B223">
        <v>10</v>
      </c>
      <c r="C223" t="s">
        <v>25</v>
      </c>
      <c r="D223">
        <v>114</v>
      </c>
      <c r="E223">
        <f>E218</f>
        <v>120</v>
      </c>
      <c r="F223">
        <f>D223</f>
        <v>114</v>
      </c>
      <c r="G223">
        <f>G218</f>
        <v>213</v>
      </c>
      <c r="I223">
        <v>0.5</v>
      </c>
      <c r="J223">
        <v>0</v>
      </c>
      <c r="K223">
        <v>0</v>
      </c>
      <c r="L223">
        <v>0</v>
      </c>
      <c r="M223" t="s">
        <v>21</v>
      </c>
      <c r="N223" t="str">
        <f t="shared" si="55"/>
        <v>d0d8dd</v>
      </c>
      <c r="O223" t="s">
        <v>25</v>
      </c>
      <c r="Q223">
        <v>4</v>
      </c>
      <c r="R223" t="b">
        <v>0</v>
      </c>
      <c r="S223" t="s">
        <v>119</v>
      </c>
      <c r="T223">
        <v>0</v>
      </c>
    </row>
    <row r="224" spans="1:20" x14ac:dyDescent="0.25">
      <c r="A224" t="s">
        <v>45</v>
      </c>
      <c r="B224">
        <v>10</v>
      </c>
      <c r="C224" t="s">
        <v>25</v>
      </c>
      <c r="D224">
        <f>D223+27</f>
        <v>141</v>
      </c>
      <c r="E224">
        <f t="shared" si="57"/>
        <v>120</v>
      </c>
      <c r="F224">
        <f t="shared" ref="F224:F225" si="59">D224</f>
        <v>141</v>
      </c>
      <c r="G224">
        <f>G223</f>
        <v>213</v>
      </c>
      <c r="I224">
        <v>0.5</v>
      </c>
      <c r="J224">
        <v>0</v>
      </c>
      <c r="K224">
        <v>0</v>
      </c>
      <c r="L224">
        <v>0</v>
      </c>
      <c r="M224" t="s">
        <v>21</v>
      </c>
      <c r="N224" t="str">
        <f t="shared" si="55"/>
        <v>d0d8dd</v>
      </c>
      <c r="O224" t="s">
        <v>25</v>
      </c>
      <c r="Q224">
        <v>4</v>
      </c>
      <c r="R224" t="b">
        <v>0</v>
      </c>
      <c r="S224" t="s">
        <v>119</v>
      </c>
      <c r="T224">
        <v>0</v>
      </c>
    </row>
    <row r="225" spans="1:20" x14ac:dyDescent="0.25">
      <c r="A225" t="s">
        <v>46</v>
      </c>
      <c r="B225">
        <v>10</v>
      </c>
      <c r="C225" t="s">
        <v>25</v>
      </c>
      <c r="D225">
        <f>D224+27</f>
        <v>168</v>
      </c>
      <c r="E225">
        <f t="shared" si="57"/>
        <v>120</v>
      </c>
      <c r="F225">
        <f t="shared" si="59"/>
        <v>168</v>
      </c>
      <c r="G225">
        <f>G224</f>
        <v>213</v>
      </c>
      <c r="I225">
        <v>0.5</v>
      </c>
      <c r="J225">
        <v>0</v>
      </c>
      <c r="K225">
        <v>0</v>
      </c>
      <c r="L225">
        <v>0</v>
      </c>
      <c r="M225" t="s">
        <v>21</v>
      </c>
      <c r="N225" t="str">
        <f t="shared" si="55"/>
        <v>d0d8dd</v>
      </c>
      <c r="O225" t="s">
        <v>25</v>
      </c>
      <c r="Q225">
        <v>4</v>
      </c>
      <c r="R225" t="b">
        <v>0</v>
      </c>
      <c r="S225" t="s">
        <v>119</v>
      </c>
      <c r="T225">
        <v>0</v>
      </c>
    </row>
    <row r="226" spans="1:20" x14ac:dyDescent="0.25">
      <c r="A226" t="s">
        <v>55</v>
      </c>
      <c r="B226">
        <v>10</v>
      </c>
      <c r="C226" t="s">
        <v>25</v>
      </c>
      <c r="D226">
        <v>14</v>
      </c>
      <c r="E226">
        <f>E220+25</f>
        <v>147</v>
      </c>
      <c r="F226">
        <v>196</v>
      </c>
      <c r="G226">
        <f>E226</f>
        <v>147</v>
      </c>
      <c r="I226">
        <v>0.5</v>
      </c>
      <c r="J226">
        <v>0</v>
      </c>
      <c r="K226">
        <v>0</v>
      </c>
      <c r="L226">
        <v>0</v>
      </c>
      <c r="M226" t="s">
        <v>21</v>
      </c>
      <c r="N226" t="str">
        <f t="shared" si="55"/>
        <v>d0d8dd</v>
      </c>
      <c r="O226" t="s">
        <v>25</v>
      </c>
      <c r="Q226">
        <v>4</v>
      </c>
      <c r="R226" t="b">
        <v>0</v>
      </c>
      <c r="S226" t="s">
        <v>119</v>
      </c>
      <c r="T226">
        <v>0</v>
      </c>
    </row>
    <row r="227" spans="1:20" x14ac:dyDescent="0.25">
      <c r="A227" t="s">
        <v>946</v>
      </c>
      <c r="B227">
        <v>10</v>
      </c>
      <c r="C227" t="s">
        <v>19</v>
      </c>
      <c r="D227">
        <v>14</v>
      </c>
      <c r="E227">
        <f>G218+2</f>
        <v>215</v>
      </c>
      <c r="F227">
        <v>196</v>
      </c>
      <c r="G227">
        <f>E227+4</f>
        <v>219</v>
      </c>
      <c r="H227" t="s">
        <v>102</v>
      </c>
      <c r="I227">
        <v>10</v>
      </c>
      <c r="J227">
        <v>0</v>
      </c>
      <c r="K227">
        <v>0</v>
      </c>
      <c r="L227">
        <v>0</v>
      </c>
      <c r="N227" t="s">
        <v>21</v>
      </c>
      <c r="O227" t="s">
        <v>22</v>
      </c>
      <c r="Q227">
        <v>2</v>
      </c>
      <c r="R227" t="b">
        <v>0</v>
      </c>
      <c r="S227" t="s">
        <v>119</v>
      </c>
      <c r="T227">
        <v>0</v>
      </c>
    </row>
    <row r="228" spans="1:20" x14ac:dyDescent="0.25">
      <c r="A228" t="s">
        <v>865</v>
      </c>
      <c r="B228">
        <v>10</v>
      </c>
      <c r="C228" t="s">
        <v>19</v>
      </c>
      <c r="D228">
        <v>14</v>
      </c>
      <c r="E228">
        <f>E226+2</f>
        <v>149</v>
      </c>
      <c r="F228">
        <f>D223-2</f>
        <v>112</v>
      </c>
      <c r="G228">
        <f>E228+5</f>
        <v>154</v>
      </c>
      <c r="H228" t="s">
        <v>102</v>
      </c>
      <c r="I228">
        <v>12</v>
      </c>
      <c r="J228">
        <v>0</v>
      </c>
      <c r="K228">
        <v>0</v>
      </c>
      <c r="L228">
        <v>0</v>
      </c>
      <c r="N228" t="str">
        <f t="shared" si="55"/>
        <v>d0d8dd</v>
      </c>
      <c r="O228" t="s">
        <v>25</v>
      </c>
      <c r="Q228">
        <v>3</v>
      </c>
      <c r="R228" t="b">
        <v>1</v>
      </c>
      <c r="S228" t="s">
        <v>119</v>
      </c>
      <c r="T228">
        <v>0</v>
      </c>
    </row>
    <row r="229" spans="1:20" x14ac:dyDescent="0.25">
      <c r="A229" t="s">
        <v>866</v>
      </c>
      <c r="B229">
        <v>10</v>
      </c>
      <c r="C229" t="s">
        <v>19</v>
      </c>
      <c r="D229">
        <f>D220</f>
        <v>113</v>
      </c>
      <c r="E229">
        <f>E228+1</f>
        <v>150</v>
      </c>
      <c r="F229">
        <f>F220</f>
        <v>140</v>
      </c>
      <c r="G229">
        <f t="shared" ref="G229:G231" si="60">E229+3</f>
        <v>153</v>
      </c>
      <c r="H229" t="s">
        <v>20</v>
      </c>
      <c r="I229">
        <v>16</v>
      </c>
      <c r="J229">
        <v>1</v>
      </c>
      <c r="K229">
        <v>0</v>
      </c>
      <c r="L229">
        <v>0</v>
      </c>
      <c r="N229" t="str">
        <f t="shared" si="55"/>
        <v>d0d8dd</v>
      </c>
      <c r="O229" t="s">
        <v>27</v>
      </c>
      <c r="Q229">
        <v>2</v>
      </c>
      <c r="R229" t="b">
        <v>0</v>
      </c>
      <c r="S229" t="s">
        <v>119</v>
      </c>
      <c r="T229">
        <v>0</v>
      </c>
    </row>
    <row r="230" spans="1:20" x14ac:dyDescent="0.25">
      <c r="A230" t="s">
        <v>867</v>
      </c>
      <c r="B230">
        <v>10</v>
      </c>
      <c r="C230" t="s">
        <v>19</v>
      </c>
      <c r="D230">
        <f>D221</f>
        <v>140</v>
      </c>
      <c r="E230">
        <f>E229</f>
        <v>150</v>
      </c>
      <c r="F230">
        <f>F221</f>
        <v>169</v>
      </c>
      <c r="G230">
        <f t="shared" si="60"/>
        <v>153</v>
      </c>
      <c r="H230" t="s">
        <v>20</v>
      </c>
      <c r="I230">
        <v>16</v>
      </c>
      <c r="J230">
        <v>1</v>
      </c>
      <c r="K230">
        <v>0</v>
      </c>
      <c r="L230">
        <v>0</v>
      </c>
      <c r="N230" t="str">
        <f t="shared" si="55"/>
        <v>d0d8dd</v>
      </c>
      <c r="O230" t="s">
        <v>27</v>
      </c>
      <c r="Q230">
        <v>2</v>
      </c>
      <c r="R230" t="b">
        <v>0</v>
      </c>
      <c r="S230" t="s">
        <v>119</v>
      </c>
      <c r="T230">
        <v>0</v>
      </c>
    </row>
    <row r="231" spans="1:20" x14ac:dyDescent="0.25">
      <c r="A231" t="s">
        <v>868</v>
      </c>
      <c r="B231">
        <v>10</v>
      </c>
      <c r="C231" t="s">
        <v>19</v>
      </c>
      <c r="D231">
        <f>D222</f>
        <v>168</v>
      </c>
      <c r="E231">
        <f>E230</f>
        <v>150</v>
      </c>
      <c r="F231">
        <f>F222</f>
        <v>194</v>
      </c>
      <c r="G231">
        <f t="shared" si="60"/>
        <v>153</v>
      </c>
      <c r="H231" t="s">
        <v>20</v>
      </c>
      <c r="I231">
        <v>16</v>
      </c>
      <c r="J231">
        <v>1</v>
      </c>
      <c r="K231">
        <v>0</v>
      </c>
      <c r="L231">
        <v>0</v>
      </c>
      <c r="N231" t="str">
        <f t="shared" si="55"/>
        <v>d0d8dd</v>
      </c>
      <c r="O231" t="s">
        <v>27</v>
      </c>
      <c r="Q231">
        <v>2</v>
      </c>
      <c r="R231" t="b">
        <v>0</v>
      </c>
      <c r="S231" t="s">
        <v>119</v>
      </c>
      <c r="T231">
        <v>0</v>
      </c>
    </row>
    <row r="232" spans="1:20" x14ac:dyDescent="0.25">
      <c r="A232" t="s">
        <v>869</v>
      </c>
      <c r="B232">
        <v>10</v>
      </c>
      <c r="C232" t="s">
        <v>19</v>
      </c>
      <c r="D232">
        <f t="shared" ref="D232:D243" si="61">D228</f>
        <v>14</v>
      </c>
      <c r="E232">
        <f>E228+15</f>
        <v>164</v>
      </c>
      <c r="F232">
        <f t="shared" ref="F232:F243" si="62">F228</f>
        <v>112</v>
      </c>
      <c r="G232">
        <f>E232+5</f>
        <v>169</v>
      </c>
      <c r="H232" t="s">
        <v>102</v>
      </c>
      <c r="I232">
        <v>12</v>
      </c>
      <c r="J232">
        <v>0</v>
      </c>
      <c r="K232">
        <v>0</v>
      </c>
      <c r="L232">
        <v>0</v>
      </c>
      <c r="N232" t="str">
        <f t="shared" si="55"/>
        <v>d0d8dd</v>
      </c>
      <c r="O232" t="s">
        <v>25</v>
      </c>
      <c r="Q232">
        <v>3</v>
      </c>
      <c r="R232" t="b">
        <v>1</v>
      </c>
      <c r="S232" t="s">
        <v>119</v>
      </c>
      <c r="T232">
        <v>0</v>
      </c>
    </row>
    <row r="233" spans="1:20" x14ac:dyDescent="0.25">
      <c r="A233" t="s">
        <v>870</v>
      </c>
      <c r="B233">
        <v>10</v>
      </c>
      <c r="C233" t="s">
        <v>19</v>
      </c>
      <c r="D233">
        <f t="shared" si="61"/>
        <v>113</v>
      </c>
      <c r="E233">
        <f>E232+1</f>
        <v>165</v>
      </c>
      <c r="F233">
        <f t="shared" si="62"/>
        <v>140</v>
      </c>
      <c r="G233">
        <f>E233+3</f>
        <v>168</v>
      </c>
      <c r="H233" t="s">
        <v>20</v>
      </c>
      <c r="I233">
        <v>16</v>
      </c>
      <c r="J233">
        <v>1</v>
      </c>
      <c r="K233">
        <v>0</v>
      </c>
      <c r="L233">
        <v>0</v>
      </c>
      <c r="N233" t="str">
        <f t="shared" si="55"/>
        <v>d0d8dd</v>
      </c>
      <c r="O233" t="s">
        <v>27</v>
      </c>
      <c r="Q233">
        <v>2</v>
      </c>
      <c r="R233" t="b">
        <v>0</v>
      </c>
      <c r="S233" t="s">
        <v>119</v>
      </c>
      <c r="T233">
        <v>0</v>
      </c>
    </row>
    <row r="234" spans="1:20" x14ac:dyDescent="0.25">
      <c r="A234" t="s">
        <v>871</v>
      </c>
      <c r="B234">
        <v>10</v>
      </c>
      <c r="C234" t="s">
        <v>19</v>
      </c>
      <c r="D234">
        <f t="shared" si="61"/>
        <v>140</v>
      </c>
      <c r="E234">
        <f>E233</f>
        <v>165</v>
      </c>
      <c r="F234">
        <f t="shared" si="62"/>
        <v>169</v>
      </c>
      <c r="G234">
        <f t="shared" ref="G234:G235" si="63">E234+3</f>
        <v>168</v>
      </c>
      <c r="H234" t="s">
        <v>20</v>
      </c>
      <c r="I234">
        <v>16</v>
      </c>
      <c r="J234">
        <v>1</v>
      </c>
      <c r="K234">
        <v>0</v>
      </c>
      <c r="L234">
        <v>0</v>
      </c>
      <c r="N234" t="str">
        <f t="shared" si="55"/>
        <v>d0d8dd</v>
      </c>
      <c r="O234" t="s">
        <v>27</v>
      </c>
      <c r="Q234">
        <v>2</v>
      </c>
      <c r="R234" t="b">
        <v>0</v>
      </c>
      <c r="S234" t="s">
        <v>119</v>
      </c>
      <c r="T234">
        <v>0</v>
      </c>
    </row>
    <row r="235" spans="1:20" x14ac:dyDescent="0.25">
      <c r="A235" t="s">
        <v>872</v>
      </c>
      <c r="B235">
        <v>10</v>
      </c>
      <c r="C235" t="s">
        <v>19</v>
      </c>
      <c r="D235">
        <f t="shared" si="61"/>
        <v>168</v>
      </c>
      <c r="E235">
        <f>E234</f>
        <v>165</v>
      </c>
      <c r="F235">
        <f t="shared" si="62"/>
        <v>194</v>
      </c>
      <c r="G235">
        <f t="shared" si="63"/>
        <v>168</v>
      </c>
      <c r="H235" t="s">
        <v>20</v>
      </c>
      <c r="I235">
        <v>16</v>
      </c>
      <c r="J235">
        <v>1</v>
      </c>
      <c r="K235">
        <v>0</v>
      </c>
      <c r="L235">
        <v>0</v>
      </c>
      <c r="N235" t="str">
        <f t="shared" si="55"/>
        <v>d0d8dd</v>
      </c>
      <c r="O235" t="s">
        <v>27</v>
      </c>
      <c r="Q235">
        <v>2</v>
      </c>
      <c r="R235" t="b">
        <v>0</v>
      </c>
      <c r="S235" t="s">
        <v>119</v>
      </c>
      <c r="T235">
        <v>0</v>
      </c>
    </row>
    <row r="236" spans="1:20" x14ac:dyDescent="0.25">
      <c r="A236" t="s">
        <v>873</v>
      </c>
      <c r="B236">
        <v>10</v>
      </c>
      <c r="C236" t="s">
        <v>19</v>
      </c>
      <c r="D236">
        <f t="shared" si="61"/>
        <v>14</v>
      </c>
      <c r="E236">
        <f>E232+15</f>
        <v>179</v>
      </c>
      <c r="F236">
        <f t="shared" si="62"/>
        <v>112</v>
      </c>
      <c r="G236">
        <f>E236+5</f>
        <v>184</v>
      </c>
      <c r="H236" t="s">
        <v>102</v>
      </c>
      <c r="I236">
        <v>12</v>
      </c>
      <c r="J236">
        <v>0</v>
      </c>
      <c r="K236">
        <v>0</v>
      </c>
      <c r="L236">
        <v>0</v>
      </c>
      <c r="N236" t="str">
        <f t="shared" si="55"/>
        <v>d0d8dd</v>
      </c>
      <c r="O236" t="s">
        <v>25</v>
      </c>
      <c r="Q236">
        <v>3</v>
      </c>
      <c r="R236" t="b">
        <v>1</v>
      </c>
      <c r="S236" t="s">
        <v>119</v>
      </c>
      <c r="T236">
        <v>0</v>
      </c>
    </row>
    <row r="237" spans="1:20" x14ac:dyDescent="0.25">
      <c r="A237" t="s">
        <v>874</v>
      </c>
      <c r="B237">
        <v>10</v>
      </c>
      <c r="C237" t="s">
        <v>19</v>
      </c>
      <c r="D237">
        <f t="shared" si="61"/>
        <v>113</v>
      </c>
      <c r="E237">
        <f>E236+1</f>
        <v>180</v>
      </c>
      <c r="F237">
        <f t="shared" si="62"/>
        <v>140</v>
      </c>
      <c r="G237">
        <f t="shared" ref="G237:G239" si="64">E237+3</f>
        <v>183</v>
      </c>
      <c r="H237" t="s">
        <v>20</v>
      </c>
      <c r="I237">
        <v>16</v>
      </c>
      <c r="J237">
        <v>1</v>
      </c>
      <c r="K237">
        <v>0</v>
      </c>
      <c r="L237">
        <v>0</v>
      </c>
      <c r="N237" t="str">
        <f t="shared" si="55"/>
        <v>d0d8dd</v>
      </c>
      <c r="O237" t="s">
        <v>27</v>
      </c>
      <c r="Q237">
        <v>2</v>
      </c>
      <c r="R237" t="b">
        <v>0</v>
      </c>
      <c r="S237" t="s">
        <v>119</v>
      </c>
      <c r="T237">
        <v>0</v>
      </c>
    </row>
    <row r="238" spans="1:20" x14ac:dyDescent="0.25">
      <c r="A238" t="s">
        <v>875</v>
      </c>
      <c r="B238">
        <v>10</v>
      </c>
      <c r="C238" t="s">
        <v>19</v>
      </c>
      <c r="D238">
        <f t="shared" si="61"/>
        <v>140</v>
      </c>
      <c r="E238">
        <f>E237</f>
        <v>180</v>
      </c>
      <c r="F238">
        <f t="shared" si="62"/>
        <v>169</v>
      </c>
      <c r="G238">
        <f t="shared" si="64"/>
        <v>183</v>
      </c>
      <c r="H238" t="s">
        <v>20</v>
      </c>
      <c r="I238">
        <v>16</v>
      </c>
      <c r="J238">
        <v>1</v>
      </c>
      <c r="K238">
        <v>0</v>
      </c>
      <c r="L238">
        <v>0</v>
      </c>
      <c r="N238" t="str">
        <f t="shared" si="55"/>
        <v>d0d8dd</v>
      </c>
      <c r="O238" t="s">
        <v>27</v>
      </c>
      <c r="Q238">
        <v>2</v>
      </c>
      <c r="R238" t="b">
        <v>0</v>
      </c>
      <c r="S238" t="s">
        <v>119</v>
      </c>
      <c r="T238">
        <v>0</v>
      </c>
    </row>
    <row r="239" spans="1:20" x14ac:dyDescent="0.25">
      <c r="A239" t="s">
        <v>876</v>
      </c>
      <c r="B239">
        <v>10</v>
      </c>
      <c r="C239" t="s">
        <v>19</v>
      </c>
      <c r="D239">
        <f t="shared" si="61"/>
        <v>168</v>
      </c>
      <c r="E239">
        <f>E238</f>
        <v>180</v>
      </c>
      <c r="F239">
        <f t="shared" si="62"/>
        <v>194</v>
      </c>
      <c r="G239">
        <f t="shared" si="64"/>
        <v>183</v>
      </c>
      <c r="H239" t="s">
        <v>20</v>
      </c>
      <c r="I239">
        <v>16</v>
      </c>
      <c r="J239">
        <v>1</v>
      </c>
      <c r="K239">
        <v>0</v>
      </c>
      <c r="L239">
        <v>0</v>
      </c>
      <c r="N239" t="str">
        <f t="shared" si="55"/>
        <v>d0d8dd</v>
      </c>
      <c r="O239" t="s">
        <v>27</v>
      </c>
      <c r="Q239">
        <v>2</v>
      </c>
      <c r="R239" t="b">
        <v>0</v>
      </c>
      <c r="S239" t="s">
        <v>119</v>
      </c>
      <c r="T239">
        <v>0</v>
      </c>
    </row>
    <row r="240" spans="1:20" x14ac:dyDescent="0.25">
      <c r="A240" t="s">
        <v>877</v>
      </c>
      <c r="B240">
        <v>10</v>
      </c>
      <c r="C240" t="s">
        <v>19</v>
      </c>
      <c r="D240">
        <f t="shared" si="61"/>
        <v>14</v>
      </c>
      <c r="E240">
        <f>E236+15</f>
        <v>194</v>
      </c>
      <c r="F240">
        <f t="shared" si="62"/>
        <v>112</v>
      </c>
      <c r="G240">
        <f>E240+5</f>
        <v>199</v>
      </c>
      <c r="H240" t="s">
        <v>102</v>
      </c>
      <c r="I240">
        <v>12</v>
      </c>
      <c r="J240">
        <v>0</v>
      </c>
      <c r="K240">
        <v>0</v>
      </c>
      <c r="L240">
        <v>0</v>
      </c>
      <c r="N240" t="str">
        <f t="shared" si="55"/>
        <v>d0d8dd</v>
      </c>
      <c r="O240" t="s">
        <v>25</v>
      </c>
      <c r="Q240">
        <v>3</v>
      </c>
      <c r="R240" t="b">
        <v>1</v>
      </c>
      <c r="S240" t="s">
        <v>119</v>
      </c>
      <c r="T240">
        <v>0</v>
      </c>
    </row>
    <row r="241" spans="1:20" x14ac:dyDescent="0.25">
      <c r="A241" t="s">
        <v>878</v>
      </c>
      <c r="B241">
        <v>10</v>
      </c>
      <c r="C241" t="s">
        <v>19</v>
      </c>
      <c r="D241">
        <f t="shared" si="61"/>
        <v>113</v>
      </c>
      <c r="E241">
        <f>E240+1</f>
        <v>195</v>
      </c>
      <c r="F241">
        <f t="shared" si="62"/>
        <v>140</v>
      </c>
      <c r="G241">
        <f t="shared" ref="G241:G243" si="65">E241+3</f>
        <v>198</v>
      </c>
      <c r="H241" t="s">
        <v>20</v>
      </c>
      <c r="I241">
        <v>16</v>
      </c>
      <c r="J241">
        <v>1</v>
      </c>
      <c r="K241">
        <v>0</v>
      </c>
      <c r="L241">
        <v>0</v>
      </c>
      <c r="N241" t="str">
        <f t="shared" si="55"/>
        <v>d0d8dd</v>
      </c>
      <c r="O241" t="s">
        <v>27</v>
      </c>
      <c r="Q241">
        <v>2</v>
      </c>
      <c r="R241" t="b">
        <v>0</v>
      </c>
      <c r="S241" t="s">
        <v>119</v>
      </c>
      <c r="T241">
        <v>0</v>
      </c>
    </row>
    <row r="242" spans="1:20" x14ac:dyDescent="0.25">
      <c r="A242" t="s">
        <v>879</v>
      </c>
      <c r="B242">
        <v>10</v>
      </c>
      <c r="C242" t="s">
        <v>19</v>
      </c>
      <c r="D242">
        <f t="shared" si="61"/>
        <v>140</v>
      </c>
      <c r="E242">
        <f>E241</f>
        <v>195</v>
      </c>
      <c r="F242">
        <f t="shared" si="62"/>
        <v>169</v>
      </c>
      <c r="G242">
        <f t="shared" si="65"/>
        <v>198</v>
      </c>
      <c r="H242" t="s">
        <v>20</v>
      </c>
      <c r="I242">
        <v>16</v>
      </c>
      <c r="J242">
        <v>1</v>
      </c>
      <c r="K242">
        <v>0</v>
      </c>
      <c r="L242">
        <v>0</v>
      </c>
      <c r="N242" t="str">
        <f t="shared" si="55"/>
        <v>d0d8dd</v>
      </c>
      <c r="O242" t="s">
        <v>27</v>
      </c>
      <c r="Q242">
        <v>2</v>
      </c>
      <c r="R242" t="b">
        <v>0</v>
      </c>
      <c r="S242" t="s">
        <v>119</v>
      </c>
      <c r="T242">
        <v>0</v>
      </c>
    </row>
    <row r="243" spans="1:20" x14ac:dyDescent="0.25">
      <c r="A243" t="s">
        <v>880</v>
      </c>
      <c r="B243">
        <v>10</v>
      </c>
      <c r="C243" t="s">
        <v>19</v>
      </c>
      <c r="D243">
        <f t="shared" si="61"/>
        <v>168</v>
      </c>
      <c r="E243">
        <f>E242</f>
        <v>195</v>
      </c>
      <c r="F243">
        <f t="shared" si="62"/>
        <v>194</v>
      </c>
      <c r="G243">
        <f t="shared" si="65"/>
        <v>198</v>
      </c>
      <c r="H243" t="s">
        <v>20</v>
      </c>
      <c r="I243">
        <v>16</v>
      </c>
      <c r="J243">
        <v>1</v>
      </c>
      <c r="K243">
        <v>0</v>
      </c>
      <c r="L243">
        <v>0</v>
      </c>
      <c r="N243" t="str">
        <f t="shared" si="55"/>
        <v>d0d8dd</v>
      </c>
      <c r="O243" t="s">
        <v>27</v>
      </c>
      <c r="Q243">
        <v>2</v>
      </c>
      <c r="R243" t="b">
        <v>0</v>
      </c>
      <c r="S243" t="s">
        <v>119</v>
      </c>
      <c r="T243">
        <v>0</v>
      </c>
    </row>
    <row r="244" spans="1:20" x14ac:dyDescent="0.25">
      <c r="A244" t="s">
        <v>921</v>
      </c>
      <c r="B244">
        <v>11</v>
      </c>
      <c r="C244" t="s">
        <v>19</v>
      </c>
      <c r="D244">
        <v>14</v>
      </c>
      <c r="E244">
        <v>20</v>
      </c>
      <c r="F244">
        <v>196</v>
      </c>
      <c r="G244">
        <f>E244+5</f>
        <v>25</v>
      </c>
      <c r="H244" t="s">
        <v>102</v>
      </c>
      <c r="I244">
        <v>14</v>
      </c>
      <c r="J244">
        <v>1</v>
      </c>
      <c r="K244">
        <v>0</v>
      </c>
      <c r="L244">
        <v>0</v>
      </c>
      <c r="N244" t="s">
        <v>21</v>
      </c>
      <c r="O244" t="s">
        <v>25</v>
      </c>
      <c r="Q244">
        <v>2</v>
      </c>
      <c r="R244" t="b">
        <v>1</v>
      </c>
      <c r="S244" t="s">
        <v>119</v>
      </c>
      <c r="T244">
        <v>0</v>
      </c>
    </row>
    <row r="245" spans="1:20" x14ac:dyDescent="0.25">
      <c r="A245" t="s">
        <v>922</v>
      </c>
      <c r="B245">
        <v>11</v>
      </c>
      <c r="C245" t="s">
        <v>19</v>
      </c>
      <c r="D245">
        <v>14</v>
      </c>
      <c r="E245">
        <f>G244+8</f>
        <v>33</v>
      </c>
      <c r="F245">
        <v>196</v>
      </c>
      <c r="G245">
        <f>E245+5</f>
        <v>38</v>
      </c>
      <c r="H245" t="s">
        <v>102</v>
      </c>
      <c r="I245">
        <v>12</v>
      </c>
      <c r="J245">
        <v>0</v>
      </c>
      <c r="K245">
        <v>0</v>
      </c>
      <c r="L245">
        <v>0</v>
      </c>
      <c r="N245" t="s">
        <v>21</v>
      </c>
      <c r="O245" t="s">
        <v>25</v>
      </c>
      <c r="Q245">
        <v>2</v>
      </c>
      <c r="R245" t="b">
        <v>1</v>
      </c>
      <c r="T245">
        <v>0</v>
      </c>
    </row>
    <row r="246" spans="1:20" x14ac:dyDescent="0.25">
      <c r="A246" t="s">
        <v>904</v>
      </c>
      <c r="B246">
        <v>11</v>
      </c>
      <c r="C246" t="s">
        <v>26</v>
      </c>
      <c r="D246">
        <v>0</v>
      </c>
      <c r="E246">
        <v>75</v>
      </c>
      <c r="F246">
        <v>210</v>
      </c>
      <c r="G246">
        <f>G259+15</f>
        <v>123</v>
      </c>
      <c r="I246">
        <v>0</v>
      </c>
      <c r="J246">
        <v>1</v>
      </c>
      <c r="K246">
        <v>0</v>
      </c>
      <c r="L246">
        <v>0</v>
      </c>
      <c r="M246" t="str">
        <f>$N$76</f>
        <v>d0d8dd</v>
      </c>
      <c r="N246" t="s">
        <v>944</v>
      </c>
      <c r="O246" t="s">
        <v>25</v>
      </c>
      <c r="Q246">
        <v>1</v>
      </c>
      <c r="R246" t="b">
        <v>0</v>
      </c>
      <c r="S246" t="s">
        <v>119</v>
      </c>
      <c r="T246">
        <v>0</v>
      </c>
    </row>
    <row r="247" spans="1:20" x14ac:dyDescent="0.25">
      <c r="A247" t="s">
        <v>905</v>
      </c>
      <c r="B247">
        <v>11</v>
      </c>
      <c r="C247" t="s">
        <v>19</v>
      </c>
      <c r="D247">
        <v>14</v>
      </c>
      <c r="E247">
        <f>E246+5</f>
        <v>80</v>
      </c>
      <c r="F247">
        <v>196</v>
      </c>
      <c r="G247">
        <f>E247+3</f>
        <v>83</v>
      </c>
      <c r="H247" t="s">
        <v>102</v>
      </c>
      <c r="I247">
        <v>12</v>
      </c>
      <c r="J247">
        <v>1</v>
      </c>
      <c r="K247">
        <v>0</v>
      </c>
      <c r="L247">
        <v>0</v>
      </c>
      <c r="N247" t="str">
        <f t="shared" ref="N247:N254" si="66">$N$76</f>
        <v>d0d8dd</v>
      </c>
      <c r="O247" t="s">
        <v>25</v>
      </c>
      <c r="Q247">
        <v>3</v>
      </c>
      <c r="R247" t="b">
        <v>0</v>
      </c>
      <c r="S247" t="s">
        <v>119</v>
      </c>
      <c r="T247">
        <v>0</v>
      </c>
    </row>
    <row r="248" spans="1:20" x14ac:dyDescent="0.25">
      <c r="A248" t="s">
        <v>776</v>
      </c>
      <c r="B248">
        <v>11</v>
      </c>
      <c r="C248" t="s">
        <v>19</v>
      </c>
      <c r="D248">
        <f t="shared" ref="D248" si="67">D251-1</f>
        <v>113</v>
      </c>
      <c r="E248">
        <f>E246+2</f>
        <v>77</v>
      </c>
      <c r="F248">
        <f>D252-1</f>
        <v>140</v>
      </c>
      <c r="G248">
        <f>E248+5</f>
        <v>82</v>
      </c>
      <c r="H248" t="s">
        <v>102</v>
      </c>
      <c r="I248">
        <v>10</v>
      </c>
      <c r="J248">
        <v>1</v>
      </c>
      <c r="K248">
        <v>0</v>
      </c>
      <c r="L248">
        <v>0</v>
      </c>
      <c r="N248" t="str">
        <f t="shared" si="66"/>
        <v>d0d8dd</v>
      </c>
      <c r="O248" t="s">
        <v>27</v>
      </c>
      <c r="Q248">
        <v>3</v>
      </c>
      <c r="R248" t="b">
        <v>1</v>
      </c>
      <c r="S248" t="s">
        <v>119</v>
      </c>
      <c r="T248">
        <v>0</v>
      </c>
    </row>
    <row r="249" spans="1:20" x14ac:dyDescent="0.25">
      <c r="A249" t="s">
        <v>777</v>
      </c>
      <c r="B249">
        <v>11</v>
      </c>
      <c r="C249" t="s">
        <v>19</v>
      </c>
      <c r="D249">
        <f>D252-1</f>
        <v>140</v>
      </c>
      <c r="E249">
        <f t="shared" ref="E249:E253" si="68">E248</f>
        <v>77</v>
      </c>
      <c r="F249">
        <f>D253+1</f>
        <v>169</v>
      </c>
      <c r="G249">
        <f>G248</f>
        <v>82</v>
      </c>
      <c r="H249" t="s">
        <v>102</v>
      </c>
      <c r="I249">
        <v>10</v>
      </c>
      <c r="J249">
        <v>1</v>
      </c>
      <c r="K249">
        <v>0</v>
      </c>
      <c r="L249">
        <v>0</v>
      </c>
      <c r="N249" t="str">
        <f t="shared" si="66"/>
        <v>d0d8dd</v>
      </c>
      <c r="O249" t="s">
        <v>27</v>
      </c>
      <c r="Q249">
        <v>3</v>
      </c>
      <c r="R249" t="b">
        <v>1</v>
      </c>
      <c r="S249" t="s">
        <v>119</v>
      </c>
      <c r="T249">
        <v>0</v>
      </c>
    </row>
    <row r="250" spans="1:20" x14ac:dyDescent="0.25">
      <c r="A250" t="s">
        <v>778</v>
      </c>
      <c r="B250">
        <v>11</v>
      </c>
      <c r="C250" t="s">
        <v>19</v>
      </c>
      <c r="D250">
        <f>D253</f>
        <v>168</v>
      </c>
      <c r="E250">
        <f t="shared" si="68"/>
        <v>77</v>
      </c>
      <c r="F250">
        <f>D250+26</f>
        <v>194</v>
      </c>
      <c r="G250">
        <f t="shared" ref="G250" si="69">G249</f>
        <v>82</v>
      </c>
      <c r="H250" t="s">
        <v>102</v>
      </c>
      <c r="I250">
        <v>10</v>
      </c>
      <c r="J250">
        <v>1</v>
      </c>
      <c r="K250">
        <v>0</v>
      </c>
      <c r="L250">
        <v>0</v>
      </c>
      <c r="N250" t="str">
        <f t="shared" si="66"/>
        <v>d0d8dd</v>
      </c>
      <c r="O250" t="s">
        <v>27</v>
      </c>
      <c r="Q250">
        <v>3</v>
      </c>
      <c r="R250" t="b">
        <v>1</v>
      </c>
      <c r="S250" t="s">
        <v>119</v>
      </c>
      <c r="T250">
        <v>0</v>
      </c>
    </row>
    <row r="251" spans="1:20" x14ac:dyDescent="0.25">
      <c r="A251" t="s">
        <v>44</v>
      </c>
      <c r="B251">
        <v>11</v>
      </c>
      <c r="C251" t="s">
        <v>25</v>
      </c>
      <c r="D251">
        <v>114</v>
      </c>
      <c r="E251">
        <f>E246</f>
        <v>75</v>
      </c>
      <c r="F251">
        <f>D251</f>
        <v>114</v>
      </c>
      <c r="G251">
        <f>G246</f>
        <v>123</v>
      </c>
      <c r="I251">
        <v>0.5</v>
      </c>
      <c r="J251">
        <v>0</v>
      </c>
      <c r="K251">
        <v>0</v>
      </c>
      <c r="L251">
        <v>0</v>
      </c>
      <c r="M251" t="s">
        <v>21</v>
      </c>
      <c r="N251" t="str">
        <f t="shared" si="66"/>
        <v>d0d8dd</v>
      </c>
      <c r="O251" t="s">
        <v>25</v>
      </c>
      <c r="Q251">
        <v>4</v>
      </c>
      <c r="R251" t="b">
        <v>0</v>
      </c>
      <c r="S251" t="s">
        <v>119</v>
      </c>
      <c r="T251">
        <v>0</v>
      </c>
    </row>
    <row r="252" spans="1:20" x14ac:dyDescent="0.25">
      <c r="A252" t="s">
        <v>45</v>
      </c>
      <c r="B252">
        <v>11</v>
      </c>
      <c r="C252" t="s">
        <v>25</v>
      </c>
      <c r="D252">
        <f>D251+27</f>
        <v>141</v>
      </c>
      <c r="E252">
        <f t="shared" si="68"/>
        <v>75</v>
      </c>
      <c r="F252">
        <f t="shared" ref="F252:F253" si="70">D252</f>
        <v>141</v>
      </c>
      <c r="G252">
        <f>G251</f>
        <v>123</v>
      </c>
      <c r="I252">
        <v>0.5</v>
      </c>
      <c r="J252">
        <v>0</v>
      </c>
      <c r="K252">
        <v>0</v>
      </c>
      <c r="L252">
        <v>0</v>
      </c>
      <c r="M252" t="s">
        <v>21</v>
      </c>
      <c r="N252" t="str">
        <f t="shared" si="66"/>
        <v>d0d8dd</v>
      </c>
      <c r="O252" t="s">
        <v>25</v>
      </c>
      <c r="Q252">
        <v>4</v>
      </c>
      <c r="R252" t="b">
        <v>0</v>
      </c>
      <c r="S252" t="s">
        <v>119</v>
      </c>
      <c r="T252">
        <v>0</v>
      </c>
    </row>
    <row r="253" spans="1:20" x14ac:dyDescent="0.25">
      <c r="A253" t="s">
        <v>46</v>
      </c>
      <c r="B253">
        <v>11</v>
      </c>
      <c r="C253" t="s">
        <v>25</v>
      </c>
      <c r="D253">
        <f>D252+27</f>
        <v>168</v>
      </c>
      <c r="E253">
        <f t="shared" si="68"/>
        <v>75</v>
      </c>
      <c r="F253">
        <f t="shared" si="70"/>
        <v>168</v>
      </c>
      <c r="G253">
        <f>G252</f>
        <v>123</v>
      </c>
      <c r="I253">
        <v>0.5</v>
      </c>
      <c r="J253">
        <v>0</v>
      </c>
      <c r="K253">
        <v>0</v>
      </c>
      <c r="L253">
        <v>0</v>
      </c>
      <c r="M253" t="s">
        <v>21</v>
      </c>
      <c r="N253" t="str">
        <f t="shared" si="66"/>
        <v>d0d8dd</v>
      </c>
      <c r="O253" t="s">
        <v>25</v>
      </c>
      <c r="Q253">
        <v>4</v>
      </c>
      <c r="R253" t="b">
        <v>0</v>
      </c>
      <c r="S253" t="s">
        <v>119</v>
      </c>
      <c r="T253">
        <v>0</v>
      </c>
    </row>
    <row r="254" spans="1:20" x14ac:dyDescent="0.25">
      <c r="A254" t="s">
        <v>55</v>
      </c>
      <c r="B254">
        <v>11</v>
      </c>
      <c r="C254" t="s">
        <v>25</v>
      </c>
      <c r="D254">
        <v>14</v>
      </c>
      <c r="E254">
        <f>E248+25</f>
        <v>102</v>
      </c>
      <c r="F254">
        <v>196</v>
      </c>
      <c r="G254">
        <f>E254</f>
        <v>102</v>
      </c>
      <c r="I254">
        <v>0.5</v>
      </c>
      <c r="J254">
        <v>0</v>
      </c>
      <c r="K254">
        <v>0</v>
      </c>
      <c r="L254">
        <v>0</v>
      </c>
      <c r="M254" t="s">
        <v>21</v>
      </c>
      <c r="N254" t="str">
        <f t="shared" si="66"/>
        <v>d0d8dd</v>
      </c>
      <c r="O254" t="s">
        <v>25</v>
      </c>
      <c r="Q254">
        <v>4</v>
      </c>
      <c r="R254" t="b">
        <v>0</v>
      </c>
      <c r="S254" t="s">
        <v>119</v>
      </c>
      <c r="T254">
        <v>0</v>
      </c>
    </row>
    <row r="255" spans="1:20" x14ac:dyDescent="0.25">
      <c r="A255" t="s">
        <v>946</v>
      </c>
      <c r="B255">
        <v>11</v>
      </c>
      <c r="C255" t="s">
        <v>19</v>
      </c>
      <c r="D255">
        <v>14</v>
      </c>
      <c r="E255">
        <f>G246+2</f>
        <v>125</v>
      </c>
      <c r="F255">
        <v>196</v>
      </c>
      <c r="G255">
        <f>E255+4</f>
        <v>129</v>
      </c>
      <c r="H255" t="s">
        <v>102</v>
      </c>
      <c r="I255">
        <v>10</v>
      </c>
      <c r="J255">
        <v>0</v>
      </c>
      <c r="K255">
        <v>0</v>
      </c>
      <c r="L255">
        <v>0</v>
      </c>
      <c r="N255" t="s">
        <v>21</v>
      </c>
      <c r="O255" t="s">
        <v>22</v>
      </c>
      <c r="Q255">
        <v>2</v>
      </c>
      <c r="R255" t="b">
        <v>0</v>
      </c>
      <c r="S255" t="s">
        <v>119</v>
      </c>
      <c r="T255">
        <v>0</v>
      </c>
    </row>
    <row r="256" spans="1:20" x14ac:dyDescent="0.25">
      <c r="A256" t="s">
        <v>906</v>
      </c>
      <c r="B256">
        <v>11</v>
      </c>
      <c r="C256" t="s">
        <v>19</v>
      </c>
      <c r="D256">
        <v>14</v>
      </c>
      <c r="E256">
        <f>E254+2</f>
        <v>104</v>
      </c>
      <c r="F256">
        <f>D251-2</f>
        <v>112</v>
      </c>
      <c r="G256">
        <f>E256+5</f>
        <v>109</v>
      </c>
      <c r="H256" t="s">
        <v>102</v>
      </c>
      <c r="I256">
        <v>12</v>
      </c>
      <c r="J256">
        <v>0</v>
      </c>
      <c r="K256">
        <v>0</v>
      </c>
      <c r="L256">
        <v>0</v>
      </c>
      <c r="N256" t="str">
        <f t="shared" ref="N256:N259" si="71">$N$76</f>
        <v>d0d8dd</v>
      </c>
      <c r="O256" t="s">
        <v>25</v>
      </c>
      <c r="Q256">
        <v>3</v>
      </c>
      <c r="R256" t="b">
        <v>1</v>
      </c>
      <c r="S256" t="s">
        <v>119</v>
      </c>
      <c r="T256">
        <v>0</v>
      </c>
    </row>
    <row r="257" spans="1:20" x14ac:dyDescent="0.25">
      <c r="A257" t="s">
        <v>907</v>
      </c>
      <c r="B257">
        <v>11</v>
      </c>
      <c r="C257" t="s">
        <v>19</v>
      </c>
      <c r="D257">
        <f>D248</f>
        <v>113</v>
      </c>
      <c r="E257">
        <f>E256+1</f>
        <v>105</v>
      </c>
      <c r="F257">
        <f>F248</f>
        <v>140</v>
      </c>
      <c r="G257">
        <f t="shared" ref="G257:G259" si="72">E257+3</f>
        <v>108</v>
      </c>
      <c r="H257" t="s">
        <v>20</v>
      </c>
      <c r="I257">
        <v>16</v>
      </c>
      <c r="J257">
        <v>1</v>
      </c>
      <c r="K257">
        <v>0</v>
      </c>
      <c r="L257">
        <v>0</v>
      </c>
      <c r="N257" t="str">
        <f t="shared" si="71"/>
        <v>d0d8dd</v>
      </c>
      <c r="O257" t="s">
        <v>27</v>
      </c>
      <c r="Q257">
        <v>2</v>
      </c>
      <c r="R257" t="b">
        <v>0</v>
      </c>
      <c r="S257" t="s">
        <v>119</v>
      </c>
      <c r="T257">
        <v>0</v>
      </c>
    </row>
    <row r="258" spans="1:20" x14ac:dyDescent="0.25">
      <c r="A258" t="s">
        <v>908</v>
      </c>
      <c r="B258">
        <v>11</v>
      </c>
      <c r="C258" t="s">
        <v>19</v>
      </c>
      <c r="D258">
        <f>D249</f>
        <v>140</v>
      </c>
      <c r="E258">
        <f>E257</f>
        <v>105</v>
      </c>
      <c r="F258">
        <f>F249</f>
        <v>169</v>
      </c>
      <c r="G258">
        <f t="shared" si="72"/>
        <v>108</v>
      </c>
      <c r="H258" t="s">
        <v>20</v>
      </c>
      <c r="I258">
        <v>16</v>
      </c>
      <c r="J258">
        <v>1</v>
      </c>
      <c r="K258">
        <v>0</v>
      </c>
      <c r="L258">
        <v>0</v>
      </c>
      <c r="N258" t="str">
        <f t="shared" si="71"/>
        <v>d0d8dd</v>
      </c>
      <c r="O258" t="s">
        <v>27</v>
      </c>
      <c r="Q258">
        <v>2</v>
      </c>
      <c r="R258" t="b">
        <v>0</v>
      </c>
      <c r="S258" t="s">
        <v>119</v>
      </c>
      <c r="T258">
        <v>0</v>
      </c>
    </row>
    <row r="259" spans="1:20" x14ac:dyDescent="0.25">
      <c r="A259" t="s">
        <v>909</v>
      </c>
      <c r="B259">
        <v>11</v>
      </c>
      <c r="C259" t="s">
        <v>19</v>
      </c>
      <c r="D259">
        <f>D250</f>
        <v>168</v>
      </c>
      <c r="E259">
        <f>E258</f>
        <v>105</v>
      </c>
      <c r="F259">
        <f>F250</f>
        <v>194</v>
      </c>
      <c r="G259">
        <f t="shared" si="72"/>
        <v>108</v>
      </c>
      <c r="H259" t="s">
        <v>20</v>
      </c>
      <c r="I259">
        <v>16</v>
      </c>
      <c r="J259">
        <v>1</v>
      </c>
      <c r="K259">
        <v>0</v>
      </c>
      <c r="L259">
        <v>0</v>
      </c>
      <c r="N259" t="str">
        <f t="shared" si="71"/>
        <v>d0d8dd</v>
      </c>
      <c r="O259" t="s">
        <v>27</v>
      </c>
      <c r="Q259">
        <v>2</v>
      </c>
      <c r="R259" t="b">
        <v>0</v>
      </c>
      <c r="S259" t="s">
        <v>119</v>
      </c>
      <c r="T259">
        <v>0</v>
      </c>
    </row>
    <row r="260" spans="1:20" x14ac:dyDescent="0.25">
      <c r="A260" t="s">
        <v>1059</v>
      </c>
      <c r="B260">
        <v>11</v>
      </c>
      <c r="C260" t="s">
        <v>24</v>
      </c>
      <c r="D260">
        <v>30</v>
      </c>
      <c r="E260">
        <v>130</v>
      </c>
      <c r="F260">
        <v>180</v>
      </c>
      <c r="G260">
        <f>E260+(F260-D260)</f>
        <v>280</v>
      </c>
      <c r="I260">
        <v>0</v>
      </c>
      <c r="J260">
        <v>0</v>
      </c>
      <c r="K260">
        <v>0</v>
      </c>
      <c r="L260">
        <v>0</v>
      </c>
      <c r="N260" t="s">
        <v>21</v>
      </c>
      <c r="O260" t="s">
        <v>25</v>
      </c>
      <c r="Q260">
        <v>0</v>
      </c>
      <c r="R260" t="b">
        <v>0</v>
      </c>
      <c r="S260" t="s">
        <v>119</v>
      </c>
      <c r="T260">
        <v>0</v>
      </c>
    </row>
    <row r="261" spans="1:20" x14ac:dyDescent="0.25">
      <c r="A261" t="s">
        <v>1060</v>
      </c>
      <c r="B261">
        <v>11</v>
      </c>
      <c r="C261" t="s">
        <v>19</v>
      </c>
      <c r="D261">
        <f>D260</f>
        <v>30</v>
      </c>
      <c r="E261">
        <f>E260</f>
        <v>130</v>
      </c>
      <c r="F261">
        <f>D261+100</f>
        <v>130</v>
      </c>
      <c r="G261">
        <f>G260</f>
        <v>280</v>
      </c>
      <c r="H261" t="s">
        <v>102</v>
      </c>
      <c r="I261">
        <v>12</v>
      </c>
      <c r="J261">
        <v>0</v>
      </c>
      <c r="K261">
        <v>1</v>
      </c>
      <c r="L261">
        <v>0</v>
      </c>
      <c r="N261" t="s">
        <v>21</v>
      </c>
      <c r="O261" t="s">
        <v>25</v>
      </c>
      <c r="Q261">
        <v>0</v>
      </c>
      <c r="R261" t="b">
        <v>1</v>
      </c>
      <c r="S261" t="s">
        <v>119</v>
      </c>
      <c r="T261">
        <v>0</v>
      </c>
    </row>
    <row r="262" spans="1:20" x14ac:dyDescent="0.25">
      <c r="A262" t="s">
        <v>1061</v>
      </c>
      <c r="B262">
        <v>11</v>
      </c>
      <c r="C262" t="s">
        <v>19</v>
      </c>
      <c r="D262">
        <f>D260</f>
        <v>30</v>
      </c>
      <c r="E262">
        <f>G260</f>
        <v>280</v>
      </c>
      <c r="F262">
        <f>F260</f>
        <v>180</v>
      </c>
      <c r="G262">
        <f>E262+3</f>
        <v>283</v>
      </c>
      <c r="H262" t="s">
        <v>102</v>
      </c>
      <c r="I262">
        <v>8</v>
      </c>
      <c r="J262">
        <v>0</v>
      </c>
      <c r="K262">
        <v>1</v>
      </c>
      <c r="L262">
        <v>0</v>
      </c>
      <c r="M262" t="s">
        <v>910</v>
      </c>
      <c r="N262" t="s">
        <v>21</v>
      </c>
      <c r="O262" t="s">
        <v>22</v>
      </c>
      <c r="Q262">
        <v>0</v>
      </c>
      <c r="R262" t="b">
        <v>1</v>
      </c>
      <c r="S262" t="s">
        <v>119</v>
      </c>
      <c r="T262">
        <v>0</v>
      </c>
    </row>
    <row r="263" spans="1:20" x14ac:dyDescent="0.25">
      <c r="A263" t="s">
        <v>128</v>
      </c>
      <c r="B263">
        <v>12</v>
      </c>
      <c r="C263" t="s">
        <v>19</v>
      </c>
      <c r="D263">
        <v>14</v>
      </c>
      <c r="E263">
        <v>20</v>
      </c>
      <c r="F263">
        <v>196</v>
      </c>
      <c r="G263">
        <f>E263+5</f>
        <v>25</v>
      </c>
      <c r="H263" t="s">
        <v>102</v>
      </c>
      <c r="I263">
        <v>14</v>
      </c>
      <c r="J263">
        <v>1</v>
      </c>
      <c r="K263">
        <v>0</v>
      </c>
      <c r="L263">
        <v>0</v>
      </c>
      <c r="N263" t="s">
        <v>21</v>
      </c>
      <c r="O263" t="s">
        <v>25</v>
      </c>
      <c r="Q263">
        <v>2</v>
      </c>
      <c r="R263" t="b">
        <v>1</v>
      </c>
      <c r="S263" t="s">
        <v>119</v>
      </c>
      <c r="T263">
        <v>0</v>
      </c>
    </row>
    <row r="264" spans="1:20" x14ac:dyDescent="0.25">
      <c r="A264" t="s">
        <v>1056</v>
      </c>
      <c r="B264">
        <v>12</v>
      </c>
      <c r="C264" t="s">
        <v>19</v>
      </c>
      <c r="D264">
        <v>14</v>
      </c>
      <c r="E264">
        <f>G263+8</f>
        <v>33</v>
      </c>
      <c r="F264">
        <f>$F$265</f>
        <v>196</v>
      </c>
      <c r="G264">
        <f>E264+5</f>
        <v>38</v>
      </c>
      <c r="H264" t="s">
        <v>102</v>
      </c>
      <c r="I264">
        <v>12</v>
      </c>
      <c r="J264">
        <v>0</v>
      </c>
      <c r="K264">
        <v>0</v>
      </c>
      <c r="L264">
        <v>0</v>
      </c>
      <c r="N264" t="s">
        <v>21</v>
      </c>
      <c r="O264" t="s">
        <v>25</v>
      </c>
      <c r="Q264">
        <v>2</v>
      </c>
      <c r="R264" t="b">
        <v>1</v>
      </c>
      <c r="T264">
        <v>0</v>
      </c>
    </row>
    <row r="265" spans="1:20" x14ac:dyDescent="0.25">
      <c r="A265" t="s">
        <v>29</v>
      </c>
      <c r="B265">
        <v>12</v>
      </c>
      <c r="C265" t="s">
        <v>25</v>
      </c>
      <c r="D265">
        <v>14</v>
      </c>
      <c r="E265">
        <v>200</v>
      </c>
      <c r="F265">
        <v>196</v>
      </c>
      <c r="G265">
        <f>E265</f>
        <v>200</v>
      </c>
      <c r="I265">
        <v>0</v>
      </c>
      <c r="J265">
        <v>0</v>
      </c>
      <c r="K265">
        <v>0</v>
      </c>
      <c r="L265">
        <v>0</v>
      </c>
      <c r="N265" t="s">
        <v>21</v>
      </c>
      <c r="O265" t="s">
        <v>25</v>
      </c>
      <c r="Q265">
        <v>2</v>
      </c>
      <c r="R265" t="b">
        <v>0</v>
      </c>
      <c r="S265" t="s">
        <v>119</v>
      </c>
      <c r="T265">
        <v>0</v>
      </c>
    </row>
    <row r="266" spans="1:20" x14ac:dyDescent="0.25">
      <c r="A266" t="s">
        <v>335</v>
      </c>
      <c r="B266">
        <v>12</v>
      </c>
      <c r="C266" t="s">
        <v>19</v>
      </c>
      <c r="D266">
        <f t="shared" ref="D266:D268" si="73">D265</f>
        <v>14</v>
      </c>
      <c r="E266">
        <f>G265+8</f>
        <v>208</v>
      </c>
      <c r="F266">
        <f>F265</f>
        <v>196</v>
      </c>
      <c r="G266">
        <f>E266+4</f>
        <v>212</v>
      </c>
      <c r="H266" t="s">
        <v>102</v>
      </c>
      <c r="I266">
        <v>12</v>
      </c>
      <c r="J266">
        <v>1</v>
      </c>
      <c r="K266">
        <v>0</v>
      </c>
      <c r="L266">
        <v>0</v>
      </c>
      <c r="N266" t="s">
        <v>21</v>
      </c>
      <c r="O266" t="s">
        <v>25</v>
      </c>
      <c r="P266" s="1"/>
      <c r="Q266">
        <v>2</v>
      </c>
      <c r="R266" t="b">
        <v>1</v>
      </c>
      <c r="S266" t="s">
        <v>119</v>
      </c>
      <c r="T266">
        <v>0</v>
      </c>
    </row>
    <row r="267" spans="1:20" x14ac:dyDescent="0.25">
      <c r="A267" t="s">
        <v>668</v>
      </c>
      <c r="B267">
        <v>12</v>
      </c>
      <c r="C267" t="s">
        <v>19</v>
      </c>
      <c r="D267">
        <f t="shared" si="73"/>
        <v>14</v>
      </c>
      <c r="E267">
        <f>G266+2</f>
        <v>214</v>
      </c>
      <c r="F267">
        <f>F266</f>
        <v>196</v>
      </c>
      <c r="G267">
        <f>E267+4</f>
        <v>218</v>
      </c>
      <c r="H267" t="s">
        <v>102</v>
      </c>
      <c r="I267">
        <v>10</v>
      </c>
      <c r="J267">
        <v>0</v>
      </c>
      <c r="K267">
        <v>0</v>
      </c>
      <c r="L267">
        <v>0</v>
      </c>
      <c r="N267" t="s">
        <v>21</v>
      </c>
      <c r="O267" t="s">
        <v>25</v>
      </c>
      <c r="P267" s="1"/>
      <c r="Q267">
        <v>2</v>
      </c>
      <c r="R267" t="b">
        <v>1</v>
      </c>
      <c r="S267" t="s">
        <v>119</v>
      </c>
      <c r="T267">
        <v>0</v>
      </c>
    </row>
    <row r="268" spans="1:20" ht="15" customHeight="1" x14ac:dyDescent="0.25">
      <c r="A268" t="s">
        <v>960</v>
      </c>
      <c r="B268">
        <v>12</v>
      </c>
      <c r="C268" t="s">
        <v>24</v>
      </c>
      <c r="D268">
        <f t="shared" si="73"/>
        <v>14</v>
      </c>
      <c r="E268">
        <f>G267+30</f>
        <v>248</v>
      </c>
      <c r="F268">
        <f>D268+10</f>
        <v>24</v>
      </c>
      <c r="G268">
        <f>E268+(F268-D268)</f>
        <v>258</v>
      </c>
      <c r="I268">
        <v>12</v>
      </c>
      <c r="J268">
        <v>0</v>
      </c>
      <c r="K268">
        <v>0</v>
      </c>
      <c r="L268">
        <v>0</v>
      </c>
      <c r="M268" t="s">
        <v>961</v>
      </c>
      <c r="N268" t="s">
        <v>962</v>
      </c>
      <c r="O268" t="s">
        <v>25</v>
      </c>
      <c r="P268" s="5" t="str">
        <f>"configuration/assets/"&amp;A268&amp;".svg"</f>
        <v>configuration/assets/cc.svg</v>
      </c>
      <c r="Q268">
        <v>2</v>
      </c>
      <c r="R268" t="b">
        <v>1</v>
      </c>
      <c r="T268">
        <v>0</v>
      </c>
    </row>
    <row r="269" spans="1:20" ht="15" customHeight="1" x14ac:dyDescent="0.25">
      <c r="A269" t="s">
        <v>963</v>
      </c>
      <c r="B269">
        <v>12</v>
      </c>
      <c r="C269" t="s">
        <v>24</v>
      </c>
      <c r="D269">
        <f>F268+2</f>
        <v>26</v>
      </c>
      <c r="E269">
        <f>E268</f>
        <v>248</v>
      </c>
      <c r="F269">
        <f>D269+10</f>
        <v>36</v>
      </c>
      <c r="G269">
        <f>E269+(F269-D269)</f>
        <v>258</v>
      </c>
      <c r="I269">
        <v>12</v>
      </c>
      <c r="J269">
        <v>0</v>
      </c>
      <c r="K269">
        <v>0</v>
      </c>
      <c r="L269">
        <v>0</v>
      </c>
      <c r="M269" t="s">
        <v>961</v>
      </c>
      <c r="N269" t="s">
        <v>962</v>
      </c>
      <c r="O269" t="s">
        <v>25</v>
      </c>
      <c r="P269" s="5" t="str">
        <f>"configuration/assets/"&amp;A269&amp;".svg"</f>
        <v>configuration/assets/by.svg</v>
      </c>
      <c r="Q269">
        <v>2</v>
      </c>
      <c r="R269" t="b">
        <v>1</v>
      </c>
      <c r="T269">
        <v>0</v>
      </c>
    </row>
    <row r="270" spans="1:20" ht="15" customHeight="1" x14ac:dyDescent="0.25">
      <c r="A270" t="s">
        <v>964</v>
      </c>
      <c r="B270">
        <v>12</v>
      </c>
      <c r="C270" t="s">
        <v>24</v>
      </c>
      <c r="D270">
        <f>F269+2</f>
        <v>38</v>
      </c>
      <c r="E270">
        <f>E269</f>
        <v>248</v>
      </c>
      <c r="F270">
        <f>D270+10</f>
        <v>48</v>
      </c>
      <c r="G270">
        <f>E270+(F270-D270)</f>
        <v>258</v>
      </c>
      <c r="I270">
        <v>12</v>
      </c>
      <c r="J270">
        <v>0</v>
      </c>
      <c r="K270">
        <v>0</v>
      </c>
      <c r="L270">
        <v>0</v>
      </c>
      <c r="M270" t="s">
        <v>961</v>
      </c>
      <c r="N270" t="s">
        <v>962</v>
      </c>
      <c r="O270" t="s">
        <v>25</v>
      </c>
      <c r="P270" s="5" t="str">
        <f>"configuration/assets/"&amp;A270&amp;".svg"</f>
        <v>configuration/assets/nc.svg</v>
      </c>
      <c r="Q270">
        <v>2</v>
      </c>
      <c r="R270" t="b">
        <v>1</v>
      </c>
      <c r="T270">
        <v>0</v>
      </c>
    </row>
    <row r="271" spans="1:20" ht="18" customHeight="1" x14ac:dyDescent="0.25">
      <c r="A271" t="s">
        <v>115</v>
      </c>
      <c r="B271">
        <v>12</v>
      </c>
      <c r="C271" t="s">
        <v>116</v>
      </c>
      <c r="D271">
        <f>D268</f>
        <v>14</v>
      </c>
      <c r="E271">
        <f>G268+5</f>
        <v>263</v>
      </c>
      <c r="F271">
        <f>F267</f>
        <v>196</v>
      </c>
      <c r="G271">
        <f>E271+3</f>
        <v>266</v>
      </c>
      <c r="H271" t="s">
        <v>102</v>
      </c>
      <c r="I271">
        <v>10</v>
      </c>
      <c r="J271">
        <v>0</v>
      </c>
      <c r="K271">
        <v>0</v>
      </c>
      <c r="L271">
        <v>0</v>
      </c>
      <c r="N271" t="s">
        <v>21</v>
      </c>
      <c r="O271" t="s">
        <v>25</v>
      </c>
      <c r="P271" s="5" t="s">
        <v>965</v>
      </c>
      <c r="Q271">
        <v>2</v>
      </c>
      <c r="R271" t="b">
        <v>1</v>
      </c>
      <c r="S271" t="s">
        <v>118</v>
      </c>
      <c r="T271">
        <v>0</v>
      </c>
    </row>
    <row r="272" spans="1:20" x14ac:dyDescent="0.25">
      <c r="A272" t="s">
        <v>29</v>
      </c>
      <c r="B272">
        <v>12</v>
      </c>
      <c r="C272" t="s">
        <v>25</v>
      </c>
      <c r="D272">
        <f>D268</f>
        <v>14</v>
      </c>
      <c r="E272">
        <f>G271+8</f>
        <v>274</v>
      </c>
      <c r="F272">
        <v>196</v>
      </c>
      <c r="G272">
        <f>E272</f>
        <v>274</v>
      </c>
      <c r="I272">
        <v>0</v>
      </c>
      <c r="J272">
        <v>0</v>
      </c>
      <c r="K272">
        <v>0</v>
      </c>
      <c r="L272">
        <v>0</v>
      </c>
      <c r="N272" t="s">
        <v>21</v>
      </c>
      <c r="O272" t="s">
        <v>25</v>
      </c>
      <c r="Q272">
        <v>2</v>
      </c>
      <c r="R272" t="b">
        <v>0</v>
      </c>
      <c r="S272" t="s">
        <v>119</v>
      </c>
      <c r="T272">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4"/>
  <sheetViews>
    <sheetView tabSelected="1" zoomScale="115" zoomScaleNormal="115" workbookViewId="0">
      <pane xSplit="3" ySplit="1" topLeftCell="T2" activePane="bottomRight" state="frozen"/>
      <selection pane="topRight" activeCell="D1" sqref="D1"/>
      <selection pane="bottomLeft" activeCell="A2" sqref="A2"/>
      <selection pane="bottomRight" activeCell="U4" sqref="U4"/>
    </sheetView>
  </sheetViews>
  <sheetFormatPr defaultColWidth="9.140625" defaultRowHeight="15" x14ac:dyDescent="0.25"/>
  <cols>
    <col min="1" max="1" width="13.7109375" style="15" customWidth="1"/>
    <col min="2" max="2" width="38" style="15" customWidth="1"/>
    <col min="3" max="3" width="52.85546875" style="3" customWidth="1"/>
    <col min="4" max="33" width="48" style="3" customWidth="1"/>
    <col min="34" max="16384" width="9.140625" style="3"/>
  </cols>
  <sheetData>
    <row r="1" spans="1:33" s="14" customFormat="1" x14ac:dyDescent="0.25">
      <c r="A1" s="13" t="s">
        <v>70</v>
      </c>
      <c r="B1" s="13" t="s">
        <v>0</v>
      </c>
      <c r="C1" s="6" t="s">
        <v>65</v>
      </c>
      <c r="D1" s="7" t="s">
        <v>3164</v>
      </c>
      <c r="E1" s="7" t="s">
        <v>212</v>
      </c>
      <c r="F1" s="6" t="s">
        <v>383</v>
      </c>
      <c r="G1" s="6" t="s">
        <v>172</v>
      </c>
      <c r="H1" s="7" t="s">
        <v>2357</v>
      </c>
      <c r="I1" s="7" t="s">
        <v>112</v>
      </c>
      <c r="J1" s="7" t="s">
        <v>111</v>
      </c>
      <c r="K1" s="7" t="s">
        <v>110</v>
      </c>
      <c r="L1" s="7" t="s">
        <v>2393</v>
      </c>
      <c r="M1" s="7" t="s">
        <v>3675</v>
      </c>
      <c r="N1" s="7" t="s">
        <v>109</v>
      </c>
      <c r="O1" s="7" t="s">
        <v>3241</v>
      </c>
      <c r="P1" s="7" t="s">
        <v>524</v>
      </c>
      <c r="Q1" s="7" t="s">
        <v>2534</v>
      </c>
      <c r="R1" s="7" t="s">
        <v>2678</v>
      </c>
      <c r="S1" s="7" t="s">
        <v>2743</v>
      </c>
      <c r="T1" s="14" t="s">
        <v>2790</v>
      </c>
      <c r="U1" s="14" t="s">
        <v>3165</v>
      </c>
      <c r="V1" s="14" t="s">
        <v>108</v>
      </c>
      <c r="W1" s="14" t="s">
        <v>3166</v>
      </c>
      <c r="X1" s="14" t="s">
        <v>3167</v>
      </c>
      <c r="Y1" s="14" t="s">
        <v>73</v>
      </c>
      <c r="Z1" s="14" t="s">
        <v>74</v>
      </c>
      <c r="AA1" s="14" t="s">
        <v>3781</v>
      </c>
      <c r="AB1" s="14" t="s">
        <v>269</v>
      </c>
      <c r="AC1" s="14" t="s">
        <v>107</v>
      </c>
      <c r="AD1" s="14" t="s">
        <v>91</v>
      </c>
      <c r="AE1" s="14" t="s">
        <v>3462</v>
      </c>
      <c r="AF1" s="14" t="s">
        <v>4250</v>
      </c>
      <c r="AG1" s="14" t="s">
        <v>106</v>
      </c>
    </row>
    <row r="2" spans="1:33" x14ac:dyDescent="0.25">
      <c r="A2" s="15" t="s">
        <v>71</v>
      </c>
      <c r="B2" s="15" t="s">
        <v>183</v>
      </c>
      <c r="C2" s="12" t="s">
        <v>65</v>
      </c>
      <c r="D2" s="8" t="s">
        <v>3197</v>
      </c>
      <c r="E2" s="8" t="s">
        <v>367</v>
      </c>
      <c r="F2" s="12" t="s">
        <v>619</v>
      </c>
      <c r="G2" s="8" t="s">
        <v>618</v>
      </c>
      <c r="H2" s="8" t="s">
        <v>3188</v>
      </c>
      <c r="I2" s="8" t="s">
        <v>256</v>
      </c>
      <c r="J2" s="8" t="s">
        <v>184</v>
      </c>
      <c r="K2" s="8" t="s">
        <v>255</v>
      </c>
      <c r="L2" s="8" t="s">
        <v>3189</v>
      </c>
      <c r="M2" s="8" t="s">
        <v>3676</v>
      </c>
      <c r="N2" s="8" t="s">
        <v>610</v>
      </c>
      <c r="O2" s="8" t="s">
        <v>3242</v>
      </c>
      <c r="P2" s="8" t="s">
        <v>524</v>
      </c>
      <c r="Q2" s="8" t="s">
        <v>3190</v>
      </c>
      <c r="R2" s="8" t="s">
        <v>3191</v>
      </c>
      <c r="S2" s="8" t="s">
        <v>3192</v>
      </c>
      <c r="T2" s="3" t="s">
        <v>3193</v>
      </c>
      <c r="U2" s="3" t="s">
        <v>3194</v>
      </c>
      <c r="V2" s="3" t="s">
        <v>108</v>
      </c>
      <c r="W2" s="3" t="s">
        <v>3195</v>
      </c>
      <c r="X2" s="44" t="s">
        <v>3196</v>
      </c>
      <c r="Y2" s="3" t="s">
        <v>726</v>
      </c>
      <c r="Z2" s="3" t="s">
        <v>4042</v>
      </c>
      <c r="AA2" s="3" t="s">
        <v>3782</v>
      </c>
      <c r="AB2" s="3" t="s">
        <v>728</v>
      </c>
      <c r="AC2" s="3" t="s">
        <v>625</v>
      </c>
      <c r="AD2" s="3" t="s">
        <v>4338</v>
      </c>
      <c r="AE2" s="3" t="s">
        <v>3463</v>
      </c>
      <c r="AF2" s="3" t="s">
        <v>4251</v>
      </c>
      <c r="AG2" s="3" t="s">
        <v>469</v>
      </c>
    </row>
    <row r="3" spans="1:33" x14ac:dyDescent="0.25">
      <c r="A3" s="15" t="s">
        <v>71</v>
      </c>
      <c r="B3" s="15" t="s">
        <v>3677</v>
      </c>
      <c r="C3" s="43">
        <v>45412</v>
      </c>
      <c r="D3" s="43">
        <v>45412</v>
      </c>
      <c r="E3" s="43">
        <v>45412</v>
      </c>
      <c r="F3" s="43">
        <v>45427</v>
      </c>
      <c r="G3" s="43">
        <v>45427</v>
      </c>
      <c r="H3" s="43">
        <v>45412</v>
      </c>
      <c r="I3" s="43">
        <v>45412</v>
      </c>
      <c r="J3" s="43">
        <v>45412</v>
      </c>
      <c r="K3" s="43">
        <v>45412</v>
      </c>
      <c r="L3" s="43">
        <v>45548</v>
      </c>
      <c r="M3" s="43">
        <v>45412</v>
      </c>
      <c r="N3" s="43">
        <v>45412</v>
      </c>
      <c r="O3" s="43">
        <v>45412</v>
      </c>
      <c r="P3" s="43">
        <v>45426</v>
      </c>
      <c r="Q3" s="43">
        <v>45412</v>
      </c>
      <c r="R3" s="43">
        <v>45412</v>
      </c>
      <c r="S3" s="43">
        <v>45554</v>
      </c>
      <c r="T3" s="43">
        <v>45448</v>
      </c>
      <c r="U3" s="43">
        <v>45412</v>
      </c>
      <c r="V3" s="43">
        <v>45412</v>
      </c>
      <c r="W3" s="43">
        <v>45412</v>
      </c>
      <c r="X3" s="45">
        <v>45412</v>
      </c>
      <c r="Y3" s="43">
        <v>45433</v>
      </c>
      <c r="Z3" s="43">
        <v>45420</v>
      </c>
      <c r="AA3" s="43">
        <v>45418</v>
      </c>
      <c r="AB3" s="43">
        <v>45357</v>
      </c>
      <c r="AC3" s="43">
        <v>45412</v>
      </c>
      <c r="AD3" s="43">
        <v>45426</v>
      </c>
      <c r="AE3" s="43">
        <v>45492</v>
      </c>
      <c r="AF3" s="43">
        <v>45432</v>
      </c>
      <c r="AG3" s="43">
        <v>45537</v>
      </c>
    </row>
    <row r="4" spans="1:33" x14ac:dyDescent="0.25">
      <c r="A4" s="15" t="s">
        <v>71</v>
      </c>
      <c r="B4" s="15" t="s">
        <v>4041</v>
      </c>
      <c r="C4" s="19">
        <v>1</v>
      </c>
      <c r="D4" s="19">
        <v>0</v>
      </c>
      <c r="E4" s="19">
        <v>1</v>
      </c>
      <c r="F4" s="19">
        <v>1</v>
      </c>
      <c r="G4" s="19">
        <v>1</v>
      </c>
      <c r="H4" s="19">
        <v>0</v>
      </c>
      <c r="I4" s="19">
        <v>0</v>
      </c>
      <c r="J4" s="19">
        <v>0</v>
      </c>
      <c r="K4" s="19">
        <v>0</v>
      </c>
      <c r="L4" s="19">
        <v>0</v>
      </c>
      <c r="M4" s="19">
        <v>0</v>
      </c>
      <c r="N4" s="19">
        <v>0</v>
      </c>
      <c r="O4" s="19">
        <v>0</v>
      </c>
      <c r="P4" s="19">
        <v>0</v>
      </c>
      <c r="Q4" s="19">
        <v>0</v>
      </c>
      <c r="R4" s="19">
        <v>0</v>
      </c>
      <c r="S4" s="19">
        <v>1</v>
      </c>
      <c r="T4" s="42">
        <v>1</v>
      </c>
      <c r="U4" s="3">
        <v>0</v>
      </c>
      <c r="V4" s="3">
        <v>0</v>
      </c>
      <c r="W4" s="3">
        <v>0</v>
      </c>
      <c r="X4" s="44">
        <v>0</v>
      </c>
      <c r="Y4" s="3">
        <v>1</v>
      </c>
      <c r="Z4" s="3">
        <v>1</v>
      </c>
      <c r="AA4" s="3">
        <v>1</v>
      </c>
      <c r="AB4" s="3">
        <v>1</v>
      </c>
      <c r="AC4" s="3">
        <v>0</v>
      </c>
      <c r="AD4" s="3">
        <v>0</v>
      </c>
      <c r="AE4" s="3">
        <v>1</v>
      </c>
      <c r="AF4" s="3">
        <v>0</v>
      </c>
      <c r="AG4" s="3">
        <v>1</v>
      </c>
    </row>
    <row r="5" spans="1:33" x14ac:dyDescent="0.25">
      <c r="A5" s="15" t="s">
        <v>71</v>
      </c>
      <c r="B5" s="15" t="s">
        <v>651</v>
      </c>
      <c r="C5" s="12" t="s">
        <v>641</v>
      </c>
      <c r="D5" s="8" t="s">
        <v>3187</v>
      </c>
      <c r="E5" s="8" t="s">
        <v>647</v>
      </c>
      <c r="F5" s="12" t="s">
        <v>648</v>
      </c>
      <c r="G5" s="8" t="s">
        <v>4040</v>
      </c>
      <c r="H5" s="8" t="s">
        <v>3178</v>
      </c>
      <c r="I5" s="8" t="s">
        <v>649</v>
      </c>
      <c r="J5" s="8" t="s">
        <v>650</v>
      </c>
      <c r="K5" s="8" t="s">
        <v>652</v>
      </c>
      <c r="L5" s="8" t="s">
        <v>3179</v>
      </c>
      <c r="M5" s="8" t="s">
        <v>3526</v>
      </c>
      <c r="N5" s="8" t="s">
        <v>646</v>
      </c>
      <c r="O5" s="8" t="s">
        <v>3394</v>
      </c>
      <c r="P5" s="8" t="s">
        <v>653</v>
      </c>
      <c r="Q5" s="8" t="s">
        <v>3180</v>
      </c>
      <c r="R5" s="8" t="s">
        <v>3181</v>
      </c>
      <c r="S5" s="8" t="s">
        <v>3182</v>
      </c>
      <c r="T5" s="3" t="s">
        <v>3183</v>
      </c>
      <c r="U5" s="3" t="s">
        <v>3184</v>
      </c>
      <c r="V5" s="3" t="s">
        <v>654</v>
      </c>
      <c r="W5" s="3" t="s">
        <v>3185</v>
      </c>
      <c r="X5" s="44" t="s">
        <v>3186</v>
      </c>
      <c r="Y5" s="3" t="s">
        <v>656</v>
      </c>
      <c r="Z5" s="3" t="s">
        <v>656</v>
      </c>
      <c r="AA5" s="3" t="s">
        <v>655</v>
      </c>
      <c r="AB5" s="3" t="s">
        <v>655</v>
      </c>
      <c r="AC5" s="3" t="s">
        <v>657</v>
      </c>
      <c r="AD5" s="3" t="s">
        <v>658</v>
      </c>
      <c r="AE5" s="3" t="s">
        <v>3464</v>
      </c>
      <c r="AF5" s="3" t="s">
        <v>641</v>
      </c>
      <c r="AG5" s="3" t="s">
        <v>659</v>
      </c>
    </row>
    <row r="6" spans="1:33" ht="45" x14ac:dyDescent="0.25">
      <c r="A6" s="15" t="s">
        <v>71</v>
      </c>
      <c r="B6" s="15" t="s">
        <v>181</v>
      </c>
      <c r="C6" s="9" t="s">
        <v>1042</v>
      </c>
      <c r="D6" s="8" t="s">
        <v>3016</v>
      </c>
      <c r="E6" s="8" t="s">
        <v>1208</v>
      </c>
      <c r="F6" s="9" t="s">
        <v>1108</v>
      </c>
      <c r="G6" s="8" t="s">
        <v>2128</v>
      </c>
      <c r="H6" s="16" t="s">
        <v>2209</v>
      </c>
      <c r="I6" s="8" t="s">
        <v>1398</v>
      </c>
      <c r="J6" s="16" t="s">
        <v>1295</v>
      </c>
      <c r="K6" s="16" t="s">
        <v>1295</v>
      </c>
      <c r="L6" s="8" t="s">
        <v>2358</v>
      </c>
      <c r="M6" s="8" t="s">
        <v>3527</v>
      </c>
      <c r="N6" s="8" t="s">
        <v>1607</v>
      </c>
      <c r="O6" s="8" t="s">
        <v>3243</v>
      </c>
      <c r="P6" s="8" t="s">
        <v>1688</v>
      </c>
      <c r="Q6" s="8" t="s">
        <v>2395</v>
      </c>
      <c r="R6" s="8" t="s">
        <v>2535</v>
      </c>
      <c r="S6" s="8" t="s">
        <v>4984</v>
      </c>
      <c r="T6" s="3" t="s">
        <v>2744</v>
      </c>
      <c r="U6" s="3" t="s">
        <v>2791</v>
      </c>
      <c r="V6" s="3" t="s">
        <v>1042</v>
      </c>
      <c r="W6" s="3" t="s">
        <v>2838</v>
      </c>
      <c r="X6" s="44" t="s">
        <v>4596</v>
      </c>
      <c r="Y6" s="3" t="s">
        <v>1877</v>
      </c>
      <c r="Z6" s="3" t="s">
        <v>1877</v>
      </c>
      <c r="AA6" s="3" t="s">
        <v>3783</v>
      </c>
      <c r="AB6" s="3" t="s">
        <v>4052</v>
      </c>
      <c r="AC6" s="3" t="s">
        <v>3451</v>
      </c>
      <c r="AD6" s="3" t="s">
        <v>4339</v>
      </c>
      <c r="AE6" s="3" t="s">
        <v>4504</v>
      </c>
      <c r="AF6" s="3" t="s">
        <v>4094</v>
      </c>
      <c r="AG6" s="3" t="s">
        <v>4743</v>
      </c>
    </row>
    <row r="7" spans="1:33" ht="45" x14ac:dyDescent="0.25">
      <c r="A7" s="15" t="s">
        <v>71</v>
      </c>
      <c r="B7" s="15" t="s">
        <v>887</v>
      </c>
      <c r="C7" s="9" t="s">
        <v>923</v>
      </c>
      <c r="D7" s="8" t="s">
        <v>3017</v>
      </c>
      <c r="E7" s="8" t="s">
        <v>1209</v>
      </c>
      <c r="F7" s="9" t="s">
        <v>1109</v>
      </c>
      <c r="G7" s="8" t="s">
        <v>2129</v>
      </c>
      <c r="H7" s="16" t="s">
        <v>2210</v>
      </c>
      <c r="I7" s="8" t="s">
        <v>1399</v>
      </c>
      <c r="J7" s="16" t="s">
        <v>1296</v>
      </c>
      <c r="K7" s="16" t="s">
        <v>1505</v>
      </c>
      <c r="L7" s="8" t="s">
        <v>4831</v>
      </c>
      <c r="M7" s="8" t="s">
        <v>3528</v>
      </c>
      <c r="N7" s="8" t="s">
        <v>1608</v>
      </c>
      <c r="O7" s="8" t="s">
        <v>3244</v>
      </c>
      <c r="P7" s="8" t="s">
        <v>1689</v>
      </c>
      <c r="Q7" s="8" t="s">
        <v>2396</v>
      </c>
      <c r="R7" s="8" t="s">
        <v>2536</v>
      </c>
      <c r="S7" s="8" t="s">
        <v>4931</v>
      </c>
      <c r="T7" s="3" t="s">
        <v>2745</v>
      </c>
      <c r="U7" s="3" t="s">
        <v>2792</v>
      </c>
      <c r="V7" s="3" t="s">
        <v>1779</v>
      </c>
      <c r="W7" s="3" t="s">
        <v>2839</v>
      </c>
      <c r="X7" s="44" t="s">
        <v>4597</v>
      </c>
      <c r="Y7" s="3" t="s">
        <v>4260</v>
      </c>
      <c r="Z7" s="3" t="s">
        <v>1878</v>
      </c>
      <c r="AA7" s="3" t="s">
        <v>1063</v>
      </c>
      <c r="AB7" s="3" t="s">
        <v>1063</v>
      </c>
      <c r="AC7" s="3" t="s">
        <v>1970</v>
      </c>
      <c r="AD7" s="3" t="s">
        <v>4340</v>
      </c>
      <c r="AE7" s="3" t="s">
        <v>3465</v>
      </c>
      <c r="AF7" s="3" t="s">
        <v>4095</v>
      </c>
      <c r="AG7" s="3" t="s">
        <v>2075</v>
      </c>
    </row>
    <row r="8" spans="1:33" ht="45" x14ac:dyDescent="0.25">
      <c r="A8" s="15" t="s">
        <v>71</v>
      </c>
      <c r="B8" s="15" t="s">
        <v>888</v>
      </c>
      <c r="C8" s="9" t="s">
        <v>1001</v>
      </c>
      <c r="D8" s="8" t="s">
        <v>3018</v>
      </c>
      <c r="E8" s="8" t="s">
        <v>4816</v>
      </c>
      <c r="F8" s="9" t="s">
        <v>1110</v>
      </c>
      <c r="G8" s="8" t="s">
        <v>2130</v>
      </c>
      <c r="H8" s="16" t="s">
        <v>2211</v>
      </c>
      <c r="I8" s="8" t="s">
        <v>1400</v>
      </c>
      <c r="J8" s="16" t="s">
        <v>1297</v>
      </c>
      <c r="K8" s="16" t="s">
        <v>1506</v>
      </c>
      <c r="L8" s="8" t="s">
        <v>4832</v>
      </c>
      <c r="M8" s="8" t="s">
        <v>3529</v>
      </c>
      <c r="N8" s="8" t="s">
        <v>1609</v>
      </c>
      <c r="O8" s="8" t="s">
        <v>3245</v>
      </c>
      <c r="P8" s="8" t="s">
        <v>1690</v>
      </c>
      <c r="Q8" s="8" t="s">
        <v>2397</v>
      </c>
      <c r="R8" s="8" t="s">
        <v>2537</v>
      </c>
      <c r="S8" s="8" t="s">
        <v>4932</v>
      </c>
      <c r="T8" s="3" t="s">
        <v>2746</v>
      </c>
      <c r="U8" s="3" t="s">
        <v>2793</v>
      </c>
      <c r="V8" s="3" t="s">
        <v>1780</v>
      </c>
      <c r="W8" s="3" t="s">
        <v>2840</v>
      </c>
      <c r="X8" s="44" t="s">
        <v>4598</v>
      </c>
      <c r="Y8" s="3" t="s">
        <v>4261</v>
      </c>
      <c r="Z8" s="3" t="s">
        <v>1879</v>
      </c>
      <c r="AA8" s="3" t="s">
        <v>3784</v>
      </c>
      <c r="AB8" s="3" t="s">
        <v>3784</v>
      </c>
      <c r="AC8" s="3" t="s">
        <v>1971</v>
      </c>
      <c r="AD8" s="3" t="s">
        <v>4341</v>
      </c>
      <c r="AE8" s="3" t="s">
        <v>4505</v>
      </c>
      <c r="AF8" s="3" t="s">
        <v>4096</v>
      </c>
      <c r="AG8" s="3" t="s">
        <v>2076</v>
      </c>
    </row>
    <row r="9" spans="1:33" ht="45" x14ac:dyDescent="0.25">
      <c r="A9" s="15" t="s">
        <v>71</v>
      </c>
      <c r="B9" s="15" t="s">
        <v>889</v>
      </c>
      <c r="C9" s="9" t="s">
        <v>1000</v>
      </c>
      <c r="D9" s="8" t="s">
        <v>3019</v>
      </c>
      <c r="E9" s="8" t="s">
        <v>1210</v>
      </c>
      <c r="F9" s="9" t="s">
        <v>1111</v>
      </c>
      <c r="G9" s="8" t="s">
        <v>2131</v>
      </c>
      <c r="H9" s="16" t="s">
        <v>2212</v>
      </c>
      <c r="I9" s="8" t="s">
        <v>1401</v>
      </c>
      <c r="J9" s="16" t="s">
        <v>1298</v>
      </c>
      <c r="K9" s="16" t="s">
        <v>1507</v>
      </c>
      <c r="L9" s="8" t="s">
        <v>4833</v>
      </c>
      <c r="M9" s="8" t="s">
        <v>3530</v>
      </c>
      <c r="N9" s="8" t="s">
        <v>1610</v>
      </c>
      <c r="O9" s="8" t="s">
        <v>3246</v>
      </c>
      <c r="P9" s="8" t="s">
        <v>1691</v>
      </c>
      <c r="Q9" s="8" t="s">
        <v>2398</v>
      </c>
      <c r="R9" s="8" t="s">
        <v>2538</v>
      </c>
      <c r="S9" s="8" t="s">
        <v>2679</v>
      </c>
      <c r="T9" s="3" t="s">
        <v>2747</v>
      </c>
      <c r="U9" s="3" t="s">
        <v>2794</v>
      </c>
      <c r="V9" s="3" t="s">
        <v>1781</v>
      </c>
      <c r="W9" s="3" t="s">
        <v>2841</v>
      </c>
      <c r="X9" s="44" t="s">
        <v>4599</v>
      </c>
      <c r="Y9" s="3" t="s">
        <v>1880</v>
      </c>
      <c r="Z9" s="3" t="s">
        <v>1880</v>
      </c>
      <c r="AA9" s="3" t="s">
        <v>1064</v>
      </c>
      <c r="AB9" s="3" t="s">
        <v>1064</v>
      </c>
      <c r="AC9" s="3" t="s">
        <v>1972</v>
      </c>
      <c r="AD9" s="3" t="s">
        <v>4342</v>
      </c>
      <c r="AE9" s="3" t="s">
        <v>3466</v>
      </c>
      <c r="AF9" s="3" t="s">
        <v>4097</v>
      </c>
      <c r="AG9" s="3" t="s">
        <v>2077</v>
      </c>
    </row>
    <row r="10" spans="1:33" ht="105" x14ac:dyDescent="0.25">
      <c r="A10" s="15" t="s">
        <v>71</v>
      </c>
      <c r="B10" s="15" t="s">
        <v>913</v>
      </c>
      <c r="C10" s="9" t="s">
        <v>926</v>
      </c>
      <c r="D10" s="8" t="s">
        <v>3020</v>
      </c>
      <c r="E10" s="8" t="s">
        <v>1211</v>
      </c>
      <c r="F10" s="9" t="s">
        <v>1112</v>
      </c>
      <c r="G10" s="8" t="s">
        <v>2132</v>
      </c>
      <c r="H10" s="16" t="s">
        <v>2213</v>
      </c>
      <c r="I10" s="8" t="s">
        <v>1402</v>
      </c>
      <c r="J10" s="16" t="s">
        <v>1299</v>
      </c>
      <c r="K10" s="16" t="s">
        <v>1508</v>
      </c>
      <c r="L10" s="8" t="s">
        <v>2359</v>
      </c>
      <c r="M10" s="8" t="s">
        <v>3531</v>
      </c>
      <c r="N10" s="8" t="s">
        <v>1611</v>
      </c>
      <c r="O10" s="8" t="s">
        <v>3247</v>
      </c>
      <c r="P10" s="8" t="s">
        <v>1692</v>
      </c>
      <c r="Q10" s="8" t="s">
        <v>2399</v>
      </c>
      <c r="R10" s="8" t="s">
        <v>2539</v>
      </c>
      <c r="S10" s="8" t="s">
        <v>4963</v>
      </c>
      <c r="T10" s="3" t="s">
        <v>3686</v>
      </c>
      <c r="U10" s="3" t="s">
        <v>4991</v>
      </c>
      <c r="V10" s="3" t="s">
        <v>1782</v>
      </c>
      <c r="W10" s="3" t="s">
        <v>2842</v>
      </c>
      <c r="X10" s="44" t="s">
        <v>4600</v>
      </c>
      <c r="Y10" s="3" t="s">
        <v>4262</v>
      </c>
      <c r="Z10" s="3" t="s">
        <v>1881</v>
      </c>
      <c r="AA10" s="3" t="s">
        <v>1065</v>
      </c>
      <c r="AB10" s="3" t="s">
        <v>1065</v>
      </c>
      <c r="AC10" s="3" t="s">
        <v>3452</v>
      </c>
      <c r="AD10" s="3" t="s">
        <v>4343</v>
      </c>
      <c r="AE10" s="3" t="s">
        <v>3467</v>
      </c>
      <c r="AF10" s="3" t="s">
        <v>4098</v>
      </c>
      <c r="AG10" s="3" t="s">
        <v>4744</v>
      </c>
    </row>
    <row r="11" spans="1:33" ht="75" x14ac:dyDescent="0.25">
      <c r="A11" s="15" t="s">
        <v>71</v>
      </c>
      <c r="B11" s="15" t="s">
        <v>1037</v>
      </c>
      <c r="C11" s="9" t="s">
        <v>1038</v>
      </c>
      <c r="D11" s="8" t="s">
        <v>3021</v>
      </c>
      <c r="E11" s="8" t="s">
        <v>1212</v>
      </c>
      <c r="F11" s="9" t="s">
        <v>3949</v>
      </c>
      <c r="G11" s="8" t="s">
        <v>3994</v>
      </c>
      <c r="H11" s="16" t="s">
        <v>2214</v>
      </c>
      <c r="I11" s="8" t="s">
        <v>1403</v>
      </c>
      <c r="J11" s="16" t="s">
        <v>1300</v>
      </c>
      <c r="K11" s="16" t="s">
        <v>1509</v>
      </c>
      <c r="L11" s="8" t="s">
        <v>4834</v>
      </c>
      <c r="M11" s="8" t="s">
        <v>3532</v>
      </c>
      <c r="N11" s="8" t="s">
        <v>1612</v>
      </c>
      <c r="O11" s="8" t="s">
        <v>3248</v>
      </c>
      <c r="P11" s="8" t="s">
        <v>1693</v>
      </c>
      <c r="Q11" s="8" t="s">
        <v>2400</v>
      </c>
      <c r="R11" s="8" t="s">
        <v>2540</v>
      </c>
      <c r="S11" s="8" t="s">
        <v>4933</v>
      </c>
      <c r="T11" s="3" t="s">
        <v>3687</v>
      </c>
      <c r="U11" s="3" t="s">
        <v>4992</v>
      </c>
      <c r="V11" s="3" t="s">
        <v>1783</v>
      </c>
      <c r="W11" s="3" t="s">
        <v>2843</v>
      </c>
      <c r="X11" s="44" t="s">
        <v>4601</v>
      </c>
      <c r="Y11" s="3" t="s">
        <v>1882</v>
      </c>
      <c r="Z11" s="3" t="s">
        <v>1882</v>
      </c>
      <c r="AA11" s="3" t="s">
        <v>3785</v>
      </c>
      <c r="AB11" s="3" t="s">
        <v>1182</v>
      </c>
      <c r="AC11" s="3" t="s">
        <v>1973</v>
      </c>
      <c r="AD11" s="3" t="s">
        <v>4344</v>
      </c>
      <c r="AE11" s="3" t="s">
        <v>3468</v>
      </c>
      <c r="AF11" s="3" t="s">
        <v>4099</v>
      </c>
      <c r="AG11" s="3" t="s">
        <v>2078</v>
      </c>
    </row>
    <row r="12" spans="1:33" x14ac:dyDescent="0.25">
      <c r="A12" s="15" t="s">
        <v>71</v>
      </c>
      <c r="B12" s="15" t="s">
        <v>928</v>
      </c>
      <c r="C12" s="9" t="s">
        <v>927</v>
      </c>
      <c r="D12" s="8" t="s">
        <v>3022</v>
      </c>
      <c r="E12" s="8" t="s">
        <v>4817</v>
      </c>
      <c r="F12" s="9" t="s">
        <v>1113</v>
      </c>
      <c r="G12" s="8" t="s">
        <v>2133</v>
      </c>
      <c r="H12" s="16" t="s">
        <v>2215</v>
      </c>
      <c r="I12" s="8" t="s">
        <v>1404</v>
      </c>
      <c r="J12" s="16" t="s">
        <v>1301</v>
      </c>
      <c r="K12" s="16" t="s">
        <v>1510</v>
      </c>
      <c r="L12" s="8" t="s">
        <v>4835</v>
      </c>
      <c r="M12" s="8" t="s">
        <v>3533</v>
      </c>
      <c r="N12" s="8" t="s">
        <v>1613</v>
      </c>
      <c r="O12" s="8" t="s">
        <v>3249</v>
      </c>
      <c r="P12" s="8" t="s">
        <v>1694</v>
      </c>
      <c r="Q12" s="8" t="s">
        <v>2401</v>
      </c>
      <c r="R12" s="8" t="s">
        <v>2541</v>
      </c>
      <c r="S12" s="8" t="s">
        <v>2680</v>
      </c>
      <c r="T12" s="3" t="s">
        <v>2748</v>
      </c>
      <c r="U12" s="3" t="s">
        <v>4993</v>
      </c>
      <c r="V12" s="3" t="s">
        <v>1784</v>
      </c>
      <c r="W12" s="3" t="s">
        <v>2844</v>
      </c>
      <c r="X12" s="44" t="s">
        <v>4602</v>
      </c>
      <c r="Y12" s="3" t="s">
        <v>4263</v>
      </c>
      <c r="Z12" s="3" t="s">
        <v>1883</v>
      </c>
      <c r="AA12" s="3" t="s">
        <v>1183</v>
      </c>
      <c r="AB12" s="3" t="s">
        <v>1183</v>
      </c>
      <c r="AC12" s="3" t="s">
        <v>1974</v>
      </c>
      <c r="AD12" s="3" t="s">
        <v>4345</v>
      </c>
      <c r="AE12" s="3" t="s">
        <v>3469</v>
      </c>
      <c r="AF12" s="3" t="s">
        <v>4100</v>
      </c>
      <c r="AG12" s="3" t="s">
        <v>4745</v>
      </c>
    </row>
    <row r="13" spans="1:33" ht="45" x14ac:dyDescent="0.25">
      <c r="A13" s="15" t="s">
        <v>71</v>
      </c>
      <c r="B13" s="15" t="s">
        <v>23</v>
      </c>
      <c r="C13" s="22" t="s">
        <v>890</v>
      </c>
      <c r="D13" s="8" t="s">
        <v>3023</v>
      </c>
      <c r="E13" s="8" t="s">
        <v>345</v>
      </c>
      <c r="F13" s="9" t="s">
        <v>3950</v>
      </c>
      <c r="G13" s="8" t="s">
        <v>389</v>
      </c>
      <c r="H13" s="16" t="s">
        <v>2216</v>
      </c>
      <c r="I13" s="8" t="s">
        <v>488</v>
      </c>
      <c r="J13" s="16" t="s">
        <v>95</v>
      </c>
      <c r="K13" s="16" t="s">
        <v>449</v>
      </c>
      <c r="L13" s="8" t="s">
        <v>4836</v>
      </c>
      <c r="M13" s="8" t="s">
        <v>3534</v>
      </c>
      <c r="N13" s="8" t="s">
        <v>95</v>
      </c>
      <c r="O13" s="8" t="s">
        <v>3250</v>
      </c>
      <c r="P13" s="8" t="s">
        <v>525</v>
      </c>
      <c r="Q13" s="8" t="s">
        <v>2402</v>
      </c>
      <c r="R13" s="8" t="s">
        <v>2542</v>
      </c>
      <c r="S13" s="8" t="s">
        <v>4934</v>
      </c>
      <c r="T13" s="3" t="s">
        <v>3688</v>
      </c>
      <c r="U13" s="3" t="s">
        <v>4994</v>
      </c>
      <c r="V13" s="3" t="s">
        <v>680</v>
      </c>
      <c r="W13" s="3" t="s">
        <v>2845</v>
      </c>
      <c r="X13" s="44" t="s">
        <v>4603</v>
      </c>
      <c r="Y13" s="3" t="s">
        <v>4264</v>
      </c>
      <c r="Z13" s="3" t="s">
        <v>163</v>
      </c>
      <c r="AA13" s="3" t="s">
        <v>3786</v>
      </c>
      <c r="AB13" s="3" t="s">
        <v>4053</v>
      </c>
      <c r="AC13" s="3" t="s">
        <v>194</v>
      </c>
      <c r="AD13" s="3" t="s">
        <v>4346</v>
      </c>
      <c r="AE13" s="3" t="s">
        <v>3470</v>
      </c>
      <c r="AF13" s="3" t="s">
        <v>4101</v>
      </c>
      <c r="AG13" s="3" t="s">
        <v>4746</v>
      </c>
    </row>
    <row r="14" spans="1:33" x14ac:dyDescent="0.25">
      <c r="A14" s="15" t="s">
        <v>71</v>
      </c>
      <c r="B14" s="15" t="s">
        <v>18</v>
      </c>
      <c r="C14" s="9" t="s">
        <v>935</v>
      </c>
      <c r="D14" s="9" t="s">
        <v>2967</v>
      </c>
      <c r="E14" s="9" t="s">
        <v>935</v>
      </c>
      <c r="F14" s="9" t="s">
        <v>935</v>
      </c>
      <c r="G14" s="9" t="s">
        <v>3239</v>
      </c>
      <c r="H14" s="9" t="s">
        <v>935</v>
      </c>
      <c r="I14" s="8" t="s">
        <v>935</v>
      </c>
      <c r="J14" s="16" t="s">
        <v>935</v>
      </c>
      <c r="K14" s="9" t="s">
        <v>935</v>
      </c>
      <c r="L14" s="9" t="s">
        <v>935</v>
      </c>
      <c r="M14" s="9" t="s">
        <v>935</v>
      </c>
      <c r="N14" s="9" t="s">
        <v>935</v>
      </c>
      <c r="O14" s="9" t="s">
        <v>935</v>
      </c>
      <c r="P14" s="9" t="s">
        <v>935</v>
      </c>
      <c r="Q14" s="9" t="s">
        <v>935</v>
      </c>
      <c r="R14" s="9" t="s">
        <v>935</v>
      </c>
      <c r="S14" s="9" t="s">
        <v>935</v>
      </c>
      <c r="T14" s="3" t="s">
        <v>3430</v>
      </c>
      <c r="U14" s="3" t="s">
        <v>935</v>
      </c>
      <c r="V14" s="3" t="s">
        <v>935</v>
      </c>
      <c r="W14" s="3" t="s">
        <v>935</v>
      </c>
      <c r="X14" s="44" t="s">
        <v>2967</v>
      </c>
      <c r="Y14" s="3" t="s">
        <v>935</v>
      </c>
      <c r="Z14" s="3" t="s">
        <v>935</v>
      </c>
      <c r="AA14" s="3" t="s">
        <v>935</v>
      </c>
      <c r="AB14" s="3" t="s">
        <v>935</v>
      </c>
      <c r="AC14" s="3" t="s">
        <v>935</v>
      </c>
      <c r="AD14" s="3" t="s">
        <v>935</v>
      </c>
      <c r="AE14" s="3" t="s">
        <v>935</v>
      </c>
      <c r="AF14" s="3" t="s">
        <v>935</v>
      </c>
      <c r="AG14" s="3" t="s">
        <v>935</v>
      </c>
    </row>
    <row r="15" spans="1:33" x14ac:dyDescent="0.25">
      <c r="A15" s="15" t="s">
        <v>71</v>
      </c>
      <c r="B15" s="15" t="s">
        <v>1047</v>
      </c>
      <c r="C15" s="9" t="s">
        <v>950</v>
      </c>
      <c r="D15" s="9" t="s">
        <v>3024</v>
      </c>
      <c r="E15" s="9" t="s">
        <v>4945</v>
      </c>
      <c r="F15" s="9" t="s">
        <v>1114</v>
      </c>
      <c r="G15" s="9" t="s">
        <v>1114</v>
      </c>
      <c r="H15" s="9" t="s">
        <v>1302</v>
      </c>
      <c r="I15" s="8" t="s">
        <v>1405</v>
      </c>
      <c r="J15" s="16" t="s">
        <v>1302</v>
      </c>
      <c r="K15" s="9" t="s">
        <v>950</v>
      </c>
      <c r="L15" s="9" t="s">
        <v>4946</v>
      </c>
      <c r="M15" s="9" t="s">
        <v>3535</v>
      </c>
      <c r="N15" s="9" t="s">
        <v>1614</v>
      </c>
      <c r="O15" s="9" t="s">
        <v>3251</v>
      </c>
      <c r="P15" s="9" t="s">
        <v>4944</v>
      </c>
      <c r="Q15" s="8" t="s">
        <v>3198</v>
      </c>
      <c r="R15" s="9" t="s">
        <v>4943</v>
      </c>
      <c r="S15" s="8" t="s">
        <v>4964</v>
      </c>
      <c r="T15" s="3" t="s">
        <v>2749</v>
      </c>
      <c r="U15" s="3" t="s">
        <v>4995</v>
      </c>
      <c r="V15" s="3" t="s">
        <v>1785</v>
      </c>
      <c r="W15" s="3" t="s">
        <v>2846</v>
      </c>
      <c r="X15" s="44" t="s">
        <v>2968</v>
      </c>
      <c r="Y15" s="3" t="s">
        <v>1884</v>
      </c>
      <c r="Z15" s="3" t="s">
        <v>1884</v>
      </c>
      <c r="AA15" s="3" t="s">
        <v>3787</v>
      </c>
      <c r="AB15" s="3" t="s">
        <v>1884</v>
      </c>
      <c r="AC15" s="3" t="s">
        <v>1975</v>
      </c>
      <c r="AD15" s="3" t="s">
        <v>4347</v>
      </c>
      <c r="AE15" s="3" t="s">
        <v>3471</v>
      </c>
      <c r="AF15" s="3" t="s">
        <v>4102</v>
      </c>
      <c r="AG15" s="3" t="s">
        <v>2079</v>
      </c>
    </row>
    <row r="16" spans="1:33" x14ac:dyDescent="0.25">
      <c r="A16" s="15" t="s">
        <v>71</v>
      </c>
      <c r="B16" s="15" t="s">
        <v>1052</v>
      </c>
      <c r="C16" s="9" t="s">
        <v>1003</v>
      </c>
      <c r="D16" s="9" t="s">
        <v>3025</v>
      </c>
      <c r="E16" s="9" t="s">
        <v>1213</v>
      </c>
      <c r="F16" s="9" t="s">
        <v>1115</v>
      </c>
      <c r="G16" s="9" t="s">
        <v>2134</v>
      </c>
      <c r="H16" s="9" t="s">
        <v>2217</v>
      </c>
      <c r="I16" s="8" t="s">
        <v>1406</v>
      </c>
      <c r="J16" s="16" t="s">
        <v>1303</v>
      </c>
      <c r="K16" s="9" t="s">
        <v>1511</v>
      </c>
      <c r="L16" s="9" t="s">
        <v>4837</v>
      </c>
      <c r="M16" s="9" t="s">
        <v>3536</v>
      </c>
      <c r="N16" s="9" t="s">
        <v>1615</v>
      </c>
      <c r="O16" s="9" t="s">
        <v>3252</v>
      </c>
      <c r="P16" s="9" t="s">
        <v>1695</v>
      </c>
      <c r="Q16" s="8" t="s">
        <v>2403</v>
      </c>
      <c r="R16" s="9" t="s">
        <v>2543</v>
      </c>
      <c r="S16" s="8" t="s">
        <v>4965</v>
      </c>
      <c r="T16" s="3" t="s">
        <v>2750</v>
      </c>
      <c r="U16" s="3" t="s">
        <v>4996</v>
      </c>
      <c r="V16" s="3" t="s">
        <v>1786</v>
      </c>
      <c r="W16" s="3" t="s">
        <v>2847</v>
      </c>
      <c r="X16" s="44" t="s">
        <v>4604</v>
      </c>
      <c r="Y16" s="3" t="s">
        <v>1885</v>
      </c>
      <c r="Z16" s="3" t="s">
        <v>4043</v>
      </c>
      <c r="AA16" s="3" t="s">
        <v>1066</v>
      </c>
      <c r="AB16" s="3" t="s">
        <v>1066</v>
      </c>
      <c r="AC16" s="3" t="s">
        <v>1976</v>
      </c>
      <c r="AD16" s="3" t="s">
        <v>4348</v>
      </c>
      <c r="AE16" s="3" t="s">
        <v>4506</v>
      </c>
      <c r="AF16" s="3" t="s">
        <v>4103</v>
      </c>
      <c r="AG16" s="3" t="s">
        <v>2080</v>
      </c>
    </row>
    <row r="17" spans="1:33" ht="30" x14ac:dyDescent="0.25">
      <c r="A17" s="15" t="s">
        <v>71</v>
      </c>
      <c r="B17" s="15" t="s">
        <v>996</v>
      </c>
      <c r="C17" s="9" t="s">
        <v>996</v>
      </c>
      <c r="D17" s="9" t="s">
        <v>3026</v>
      </c>
      <c r="E17" s="9" t="s">
        <v>1214</v>
      </c>
      <c r="F17" s="9" t="s">
        <v>1116</v>
      </c>
      <c r="G17" s="9" t="s">
        <v>2135</v>
      </c>
      <c r="H17" s="9" t="s">
        <v>2218</v>
      </c>
      <c r="I17" s="8" t="s">
        <v>1407</v>
      </c>
      <c r="J17" s="16" t="s">
        <v>1304</v>
      </c>
      <c r="K17" s="9" t="s">
        <v>1512</v>
      </c>
      <c r="L17" s="9" t="s">
        <v>4838</v>
      </c>
      <c r="M17" s="9" t="s">
        <v>3537</v>
      </c>
      <c r="N17" s="9" t="s">
        <v>1616</v>
      </c>
      <c r="O17" s="9" t="s">
        <v>3253</v>
      </c>
      <c r="P17" s="9" t="s">
        <v>1696</v>
      </c>
      <c r="Q17" s="8" t="s">
        <v>2404</v>
      </c>
      <c r="R17" s="9" t="s">
        <v>2544</v>
      </c>
      <c r="S17" s="8" t="s">
        <v>3857</v>
      </c>
      <c r="T17" s="3" t="s">
        <v>2751</v>
      </c>
      <c r="U17" s="3" t="s">
        <v>2795</v>
      </c>
      <c r="V17" s="3" t="s">
        <v>1787</v>
      </c>
      <c r="W17" s="3" t="s">
        <v>2848</v>
      </c>
      <c r="X17" s="44" t="s">
        <v>4605</v>
      </c>
      <c r="Y17" s="3" t="s">
        <v>1886</v>
      </c>
      <c r="Z17" s="3" t="s">
        <v>1886</v>
      </c>
      <c r="AA17" s="3" t="s">
        <v>1067</v>
      </c>
      <c r="AB17" s="3" t="s">
        <v>1067</v>
      </c>
      <c r="AC17" s="3" t="s">
        <v>1977</v>
      </c>
      <c r="AD17" s="3" t="s">
        <v>4349</v>
      </c>
      <c r="AE17" s="3" t="s">
        <v>3472</v>
      </c>
      <c r="AF17" s="3" t="s">
        <v>4104</v>
      </c>
      <c r="AG17" s="3" t="s">
        <v>2081</v>
      </c>
    </row>
    <row r="18" spans="1:33" x14ac:dyDescent="0.25">
      <c r="A18" s="15" t="s">
        <v>71</v>
      </c>
      <c r="B18" s="15" t="s">
        <v>997</v>
      </c>
      <c r="C18" s="9" t="s">
        <v>997</v>
      </c>
      <c r="D18" s="9" t="s">
        <v>3027</v>
      </c>
      <c r="E18" s="9" t="s">
        <v>1215</v>
      </c>
      <c r="F18" s="9" t="s">
        <v>1117</v>
      </c>
      <c r="G18" s="9" t="s">
        <v>2136</v>
      </c>
      <c r="H18" s="9" t="s">
        <v>2219</v>
      </c>
      <c r="I18" s="8" t="s">
        <v>1408</v>
      </c>
      <c r="J18" s="16" t="s">
        <v>1305</v>
      </c>
      <c r="K18" s="9" t="s">
        <v>1513</v>
      </c>
      <c r="L18" s="9" t="s">
        <v>2360</v>
      </c>
      <c r="M18" s="9" t="s">
        <v>3538</v>
      </c>
      <c r="N18" s="9" t="s">
        <v>1617</v>
      </c>
      <c r="O18" s="9" t="s">
        <v>3254</v>
      </c>
      <c r="P18" s="9" t="s">
        <v>1697</v>
      </c>
      <c r="Q18" s="8" t="s">
        <v>2405</v>
      </c>
      <c r="R18" s="9" t="s">
        <v>2545</v>
      </c>
      <c r="S18" s="8" t="s">
        <v>4966</v>
      </c>
      <c r="T18" s="3" t="s">
        <v>2752</v>
      </c>
      <c r="U18" s="3" t="s">
        <v>2796</v>
      </c>
      <c r="V18" s="3" t="s">
        <v>1788</v>
      </c>
      <c r="W18" s="3" t="s">
        <v>2849</v>
      </c>
      <c r="X18" s="44" t="s">
        <v>2969</v>
      </c>
      <c r="Y18" s="3" t="s">
        <v>4265</v>
      </c>
      <c r="Z18" s="3" t="s">
        <v>1068</v>
      </c>
      <c r="AA18" s="3" t="s">
        <v>3788</v>
      </c>
      <c r="AB18" s="3" t="s">
        <v>1068</v>
      </c>
      <c r="AC18" s="3" t="s">
        <v>1978</v>
      </c>
      <c r="AD18" s="3" t="s">
        <v>4350</v>
      </c>
      <c r="AE18" s="3" t="s">
        <v>4507</v>
      </c>
      <c r="AF18" s="3" t="s">
        <v>4105</v>
      </c>
      <c r="AG18" s="3" t="s">
        <v>2082</v>
      </c>
    </row>
    <row r="19" spans="1:33" x14ac:dyDescent="0.25">
      <c r="A19" s="15" t="s">
        <v>71</v>
      </c>
      <c r="B19" s="15" t="s">
        <v>1043</v>
      </c>
      <c r="C19" s="9" t="s">
        <v>1043</v>
      </c>
      <c r="D19" s="9" t="s">
        <v>3028</v>
      </c>
      <c r="E19" s="9" t="s">
        <v>1216</v>
      </c>
      <c r="F19" s="9" t="s">
        <v>1118</v>
      </c>
      <c r="G19" s="9" t="s">
        <v>2137</v>
      </c>
      <c r="H19" s="9" t="s">
        <v>2220</v>
      </c>
      <c r="I19" s="8" t="s">
        <v>1409</v>
      </c>
      <c r="J19" s="16" t="s">
        <v>1306</v>
      </c>
      <c r="K19" s="9" t="s">
        <v>1514</v>
      </c>
      <c r="L19" s="9" t="s">
        <v>2361</v>
      </c>
      <c r="M19" s="9" t="s">
        <v>3539</v>
      </c>
      <c r="N19" s="9" t="s">
        <v>1618</v>
      </c>
      <c r="O19" s="9" t="s">
        <v>3255</v>
      </c>
      <c r="P19" s="9" t="s">
        <v>1698</v>
      </c>
      <c r="Q19" s="8" t="s">
        <v>2406</v>
      </c>
      <c r="R19" s="9" t="s">
        <v>2546</v>
      </c>
      <c r="S19" s="8" t="s">
        <v>4967</v>
      </c>
      <c r="T19" s="3" t="s">
        <v>2753</v>
      </c>
      <c r="U19" s="3" t="s">
        <v>4997</v>
      </c>
      <c r="V19" s="3" t="s">
        <v>1789</v>
      </c>
      <c r="W19" s="3" t="s">
        <v>2850</v>
      </c>
      <c r="X19" s="44" t="s">
        <v>2970</v>
      </c>
      <c r="Y19" s="3" t="s">
        <v>1069</v>
      </c>
      <c r="Z19" s="3" t="s">
        <v>1069</v>
      </c>
      <c r="AA19" s="3" t="s">
        <v>1069</v>
      </c>
      <c r="AB19" s="3" t="s">
        <v>1069</v>
      </c>
      <c r="AC19" s="3" t="s">
        <v>1979</v>
      </c>
      <c r="AD19" s="3" t="s">
        <v>4351</v>
      </c>
      <c r="AE19" s="3" t="s">
        <v>3473</v>
      </c>
      <c r="AF19" s="3" t="s">
        <v>4106</v>
      </c>
      <c r="AG19" s="3" t="s">
        <v>2083</v>
      </c>
    </row>
    <row r="20" spans="1:33" ht="105" x14ac:dyDescent="0.25">
      <c r="A20" s="15" t="s">
        <v>71</v>
      </c>
      <c r="B20" s="15" t="s">
        <v>1048</v>
      </c>
      <c r="C20" s="9" t="s">
        <v>1004</v>
      </c>
      <c r="D20" s="9" t="s">
        <v>3029</v>
      </c>
      <c r="E20" s="9" t="s">
        <v>1217</v>
      </c>
      <c r="F20" s="9" t="s">
        <v>1119</v>
      </c>
      <c r="G20" s="9" t="s">
        <v>2138</v>
      </c>
      <c r="H20" s="9" t="s">
        <v>2221</v>
      </c>
      <c r="I20" s="8" t="s">
        <v>1410</v>
      </c>
      <c r="J20" s="16" t="s">
        <v>1307</v>
      </c>
      <c r="K20" s="9" t="s">
        <v>1515</v>
      </c>
      <c r="L20" s="9" t="s">
        <v>4839</v>
      </c>
      <c r="M20" s="9" t="s">
        <v>3540</v>
      </c>
      <c r="N20" s="9" t="s">
        <v>1619</v>
      </c>
      <c r="O20" s="9" t="s">
        <v>3256</v>
      </c>
      <c r="P20" s="9" t="s">
        <v>1699</v>
      </c>
      <c r="Q20" s="8" t="s">
        <v>2407</v>
      </c>
      <c r="R20" s="9" t="s">
        <v>2547</v>
      </c>
      <c r="S20" s="8" t="s">
        <v>3858</v>
      </c>
      <c r="T20" s="3" t="s">
        <v>3689</v>
      </c>
      <c r="U20" s="3" t="s">
        <v>4998</v>
      </c>
      <c r="V20" s="3" t="s">
        <v>1790</v>
      </c>
      <c r="W20" s="3" t="s">
        <v>2851</v>
      </c>
      <c r="X20" s="44" t="s">
        <v>4606</v>
      </c>
      <c r="Y20" s="3" t="s">
        <v>4266</v>
      </c>
      <c r="Z20" s="3" t="s">
        <v>1887</v>
      </c>
      <c r="AA20" s="3" t="s">
        <v>3789</v>
      </c>
      <c r="AB20" s="3" t="s">
        <v>4054</v>
      </c>
      <c r="AC20" s="3" t="s">
        <v>1980</v>
      </c>
      <c r="AD20" s="3" t="s">
        <v>4352</v>
      </c>
      <c r="AE20" s="3" t="s">
        <v>4508</v>
      </c>
      <c r="AF20" s="3" t="s">
        <v>4107</v>
      </c>
      <c r="AG20" s="3" t="s">
        <v>2084</v>
      </c>
    </row>
    <row r="21" spans="1:33" ht="60" x14ac:dyDescent="0.25">
      <c r="A21" s="15" t="s">
        <v>71</v>
      </c>
      <c r="B21" s="15" t="s">
        <v>1053</v>
      </c>
      <c r="C21" s="9" t="s">
        <v>942</v>
      </c>
      <c r="D21" s="9" t="s">
        <v>3030</v>
      </c>
      <c r="E21" s="9" t="s">
        <v>1218</v>
      </c>
      <c r="F21" s="9" t="s">
        <v>1120</v>
      </c>
      <c r="G21" s="9" t="s">
        <v>2139</v>
      </c>
      <c r="H21" s="9" t="s">
        <v>2222</v>
      </c>
      <c r="I21" s="8" t="s">
        <v>1411</v>
      </c>
      <c r="J21" s="16" t="s">
        <v>1308</v>
      </c>
      <c r="K21" s="9" t="s">
        <v>1516</v>
      </c>
      <c r="L21" s="9" t="s">
        <v>4840</v>
      </c>
      <c r="M21" s="9" t="s">
        <v>3541</v>
      </c>
      <c r="N21" s="9" t="s">
        <v>1620</v>
      </c>
      <c r="O21" s="9" t="s">
        <v>3257</v>
      </c>
      <c r="P21" s="9" t="s">
        <v>1700</v>
      </c>
      <c r="Q21" s="8" t="s">
        <v>3199</v>
      </c>
      <c r="R21" s="9" t="s">
        <v>2548</v>
      </c>
      <c r="S21" s="8" t="s">
        <v>4968</v>
      </c>
      <c r="T21" s="3" t="s">
        <v>3746</v>
      </c>
      <c r="U21" s="3" t="s">
        <v>2797</v>
      </c>
      <c r="V21" s="3" t="s">
        <v>1791</v>
      </c>
      <c r="W21" s="3" t="s">
        <v>2852</v>
      </c>
      <c r="X21" s="44" t="s">
        <v>4607</v>
      </c>
      <c r="Y21" s="3" t="s">
        <v>1888</v>
      </c>
      <c r="Z21" s="3" t="s">
        <v>1888</v>
      </c>
      <c r="AA21" s="3" t="s">
        <v>1070</v>
      </c>
      <c r="AB21" s="3" t="s">
        <v>1070</v>
      </c>
      <c r="AC21" s="3" t="s">
        <v>1981</v>
      </c>
      <c r="AD21" s="3" t="s">
        <v>4353</v>
      </c>
      <c r="AE21" s="3" t="s">
        <v>4509</v>
      </c>
      <c r="AF21" s="3" t="s">
        <v>4108</v>
      </c>
      <c r="AG21" s="3" t="s">
        <v>4747</v>
      </c>
    </row>
    <row r="22" spans="1:33" ht="120" x14ac:dyDescent="0.25">
      <c r="A22" s="15" t="s">
        <v>71</v>
      </c>
      <c r="B22" s="15" t="s">
        <v>1044</v>
      </c>
      <c r="C22" s="9" t="s">
        <v>3925</v>
      </c>
      <c r="D22" s="9" t="s">
        <v>3926</v>
      </c>
      <c r="E22" s="9" t="s">
        <v>3927</v>
      </c>
      <c r="F22" s="9" t="s">
        <v>3951</v>
      </c>
      <c r="G22" s="9" t="s">
        <v>3995</v>
      </c>
      <c r="H22" s="9" t="s">
        <v>3928</v>
      </c>
      <c r="I22" s="8" t="s">
        <v>3929</v>
      </c>
      <c r="J22" s="16" t="s">
        <v>3930</v>
      </c>
      <c r="K22" s="9" t="s">
        <v>3931</v>
      </c>
      <c r="L22" s="9" t="s">
        <v>4841</v>
      </c>
      <c r="M22" s="9" t="s">
        <v>3932</v>
      </c>
      <c r="N22" s="9" t="s">
        <v>3933</v>
      </c>
      <c r="O22" s="9" t="s">
        <v>3934</v>
      </c>
      <c r="P22" s="9" t="s">
        <v>3935</v>
      </c>
      <c r="Q22" s="8" t="s">
        <v>3936</v>
      </c>
      <c r="R22" s="9" t="s">
        <v>3937</v>
      </c>
      <c r="S22" s="8" t="s">
        <v>4969</v>
      </c>
      <c r="T22" s="3" t="s">
        <v>3690</v>
      </c>
      <c r="U22" s="3" t="s">
        <v>4999</v>
      </c>
      <c r="V22" s="3" t="s">
        <v>3938</v>
      </c>
      <c r="W22" s="3" t="s">
        <v>3939</v>
      </c>
      <c r="X22" s="44" t="s">
        <v>4608</v>
      </c>
      <c r="Y22" s="3" t="s">
        <v>4267</v>
      </c>
      <c r="Z22" s="3" t="s">
        <v>4044</v>
      </c>
      <c r="AA22" s="3" t="s">
        <v>3940</v>
      </c>
      <c r="AB22" s="3" t="s">
        <v>4310</v>
      </c>
      <c r="AC22" s="3" t="s">
        <v>3941</v>
      </c>
      <c r="AD22" s="3" t="s">
        <v>4354</v>
      </c>
      <c r="AE22" s="3" t="s">
        <v>4510</v>
      </c>
      <c r="AF22" s="3" t="s">
        <v>4109</v>
      </c>
      <c r="AG22" s="3" t="s">
        <v>4748</v>
      </c>
    </row>
    <row r="23" spans="1:33" ht="60" x14ac:dyDescent="0.25">
      <c r="A23" s="15" t="s">
        <v>71</v>
      </c>
      <c r="B23" s="15" t="s">
        <v>1045</v>
      </c>
      <c r="C23" s="9" t="s">
        <v>1039</v>
      </c>
      <c r="D23" s="9" t="s">
        <v>3031</v>
      </c>
      <c r="E23" s="9" t="s">
        <v>1219</v>
      </c>
      <c r="F23" s="9" t="s">
        <v>1121</v>
      </c>
      <c r="G23" s="9" t="s">
        <v>2140</v>
      </c>
      <c r="H23" s="9" t="s">
        <v>2223</v>
      </c>
      <c r="I23" s="8" t="s">
        <v>1412</v>
      </c>
      <c r="J23" s="16" t="s">
        <v>1309</v>
      </c>
      <c r="K23" s="9" t="s">
        <v>1517</v>
      </c>
      <c r="L23" s="9" t="s">
        <v>4842</v>
      </c>
      <c r="M23" s="9" t="s">
        <v>3542</v>
      </c>
      <c r="N23" s="9" t="s">
        <v>1621</v>
      </c>
      <c r="O23" s="9" t="s">
        <v>3258</v>
      </c>
      <c r="P23" s="9" t="s">
        <v>4309</v>
      </c>
      <c r="Q23" s="8" t="s">
        <v>2408</v>
      </c>
      <c r="R23" s="9" t="s">
        <v>2549</v>
      </c>
      <c r="S23" s="8" t="s">
        <v>2681</v>
      </c>
      <c r="T23" s="3" t="s">
        <v>3747</v>
      </c>
      <c r="U23" s="3" t="s">
        <v>2798</v>
      </c>
      <c r="V23" s="3" t="s">
        <v>1792</v>
      </c>
      <c r="W23" s="3" t="s">
        <v>2853</v>
      </c>
      <c r="X23" s="44" t="s">
        <v>4609</v>
      </c>
      <c r="Y23" s="3" t="s">
        <v>1889</v>
      </c>
      <c r="Z23" s="3" t="s">
        <v>4045</v>
      </c>
      <c r="AA23" s="3" t="s">
        <v>3790</v>
      </c>
      <c r="AB23" s="3" t="s">
        <v>4311</v>
      </c>
      <c r="AC23" s="3" t="s">
        <v>1982</v>
      </c>
      <c r="AD23" s="3" t="s">
        <v>4355</v>
      </c>
      <c r="AE23" s="3" t="s">
        <v>3474</v>
      </c>
      <c r="AF23" s="3" t="s">
        <v>4110</v>
      </c>
      <c r="AG23" s="3" t="s">
        <v>2085</v>
      </c>
    </row>
    <row r="24" spans="1:33" ht="105" x14ac:dyDescent="0.25">
      <c r="A24" s="15" t="s">
        <v>71</v>
      </c>
      <c r="B24" s="15" t="s">
        <v>1046</v>
      </c>
      <c r="C24" s="9" t="s">
        <v>1049</v>
      </c>
      <c r="D24" s="9" t="s">
        <v>3032</v>
      </c>
      <c r="E24" s="9" t="s">
        <v>1220</v>
      </c>
      <c r="F24" s="9" t="s">
        <v>3952</v>
      </c>
      <c r="G24" s="9" t="s">
        <v>3996</v>
      </c>
      <c r="H24" s="9" t="s">
        <v>2224</v>
      </c>
      <c r="I24" s="8" t="s">
        <v>1413</v>
      </c>
      <c r="J24" s="16" t="s">
        <v>1310</v>
      </c>
      <c r="K24" s="9" t="s">
        <v>1518</v>
      </c>
      <c r="L24" s="9" t="s">
        <v>4843</v>
      </c>
      <c r="M24" s="9" t="s">
        <v>3543</v>
      </c>
      <c r="N24" s="9" t="s">
        <v>1622</v>
      </c>
      <c r="O24" s="9" t="s">
        <v>3259</v>
      </c>
      <c r="P24" s="9" t="s">
        <v>1701</v>
      </c>
      <c r="Q24" s="8" t="s">
        <v>2409</v>
      </c>
      <c r="R24" s="9" t="s">
        <v>2550</v>
      </c>
      <c r="S24" s="8" t="s">
        <v>4970</v>
      </c>
      <c r="T24" s="3" t="s">
        <v>3691</v>
      </c>
      <c r="U24" s="3" t="s">
        <v>5000</v>
      </c>
      <c r="V24" s="3" t="s">
        <v>1793</v>
      </c>
      <c r="W24" s="3" t="s">
        <v>2854</v>
      </c>
      <c r="X24" s="44" t="s">
        <v>4610</v>
      </c>
      <c r="Y24" s="3" t="s">
        <v>4268</v>
      </c>
      <c r="Z24" s="3" t="s">
        <v>1890</v>
      </c>
      <c r="AA24" s="3" t="s">
        <v>3791</v>
      </c>
      <c r="AB24" s="3" t="s">
        <v>4055</v>
      </c>
      <c r="AC24" s="3" t="s">
        <v>1983</v>
      </c>
      <c r="AD24" s="3" t="s">
        <v>4356</v>
      </c>
      <c r="AE24" s="3" t="s">
        <v>4511</v>
      </c>
      <c r="AF24" s="3" t="s">
        <v>4111</v>
      </c>
      <c r="AG24" s="3" t="s">
        <v>4749</v>
      </c>
    </row>
    <row r="25" spans="1:33" x14ac:dyDescent="0.25">
      <c r="A25" s="15" t="s">
        <v>792</v>
      </c>
      <c r="B25" s="15" t="s">
        <v>941</v>
      </c>
      <c r="C25" s="9" t="s">
        <v>941</v>
      </c>
      <c r="D25" s="8" t="s">
        <v>3033</v>
      </c>
      <c r="E25" s="8" t="s">
        <v>941</v>
      </c>
      <c r="F25" s="9" t="s">
        <v>4037</v>
      </c>
      <c r="G25" s="8" t="s">
        <v>4034</v>
      </c>
      <c r="H25" s="16" t="s">
        <v>2225</v>
      </c>
      <c r="I25" s="8" t="s">
        <v>1414</v>
      </c>
      <c r="J25" s="16" t="s">
        <v>1311</v>
      </c>
      <c r="K25" s="16" t="s">
        <v>1519</v>
      </c>
      <c r="L25" s="8" t="s">
        <v>2362</v>
      </c>
      <c r="M25" s="8" t="s">
        <v>2682</v>
      </c>
      <c r="N25" s="8" t="s">
        <v>1311</v>
      </c>
      <c r="O25" s="8" t="s">
        <v>3260</v>
      </c>
      <c r="P25" s="8" t="s">
        <v>1702</v>
      </c>
      <c r="Q25" s="8" t="s">
        <v>2410</v>
      </c>
      <c r="R25" s="8" t="s">
        <v>1311</v>
      </c>
      <c r="S25" s="8" t="s">
        <v>2682</v>
      </c>
      <c r="T25" s="3" t="s">
        <v>3692</v>
      </c>
      <c r="U25" s="3" t="s">
        <v>5001</v>
      </c>
      <c r="V25" s="3" t="s">
        <v>1794</v>
      </c>
      <c r="W25" s="3" t="s">
        <v>2855</v>
      </c>
      <c r="X25" s="44" t="s">
        <v>2971</v>
      </c>
      <c r="Y25" s="3" t="s">
        <v>3848</v>
      </c>
      <c r="Z25" s="3" t="s">
        <v>941</v>
      </c>
      <c r="AA25" s="3" t="s">
        <v>941</v>
      </c>
      <c r="AB25" s="3" t="s">
        <v>941</v>
      </c>
      <c r="AC25" s="3" t="s">
        <v>1984</v>
      </c>
      <c r="AD25" s="3" t="s">
        <v>4357</v>
      </c>
      <c r="AE25" s="3" t="s">
        <v>3475</v>
      </c>
      <c r="AF25" s="3" t="s">
        <v>4112</v>
      </c>
      <c r="AG25" s="3" t="s">
        <v>2086</v>
      </c>
    </row>
    <row r="26" spans="1:33" x14ac:dyDescent="0.25">
      <c r="A26" s="15" t="s">
        <v>792</v>
      </c>
      <c r="B26" s="15" t="s">
        <v>940</v>
      </c>
      <c r="C26" s="9" t="s">
        <v>940</v>
      </c>
      <c r="D26" s="8" t="s">
        <v>3034</v>
      </c>
      <c r="E26" s="8" t="s">
        <v>1221</v>
      </c>
      <c r="F26" s="9" t="s">
        <v>3953</v>
      </c>
      <c r="G26" s="8" t="s">
        <v>3953</v>
      </c>
      <c r="H26" s="16" t="s">
        <v>2226</v>
      </c>
      <c r="I26" s="8" t="s">
        <v>1415</v>
      </c>
      <c r="J26" s="16" t="s">
        <v>940</v>
      </c>
      <c r="K26" s="16" t="s">
        <v>1520</v>
      </c>
      <c r="L26" s="8" t="s">
        <v>4844</v>
      </c>
      <c r="M26" s="8" t="s">
        <v>3544</v>
      </c>
      <c r="N26" s="8" t="s">
        <v>4710</v>
      </c>
      <c r="O26" s="8" t="s">
        <v>3261</v>
      </c>
      <c r="P26" s="8" t="s">
        <v>940</v>
      </c>
      <c r="Q26" s="8" t="s">
        <v>2411</v>
      </c>
      <c r="R26" s="8" t="s">
        <v>2551</v>
      </c>
      <c r="S26" s="8" t="s">
        <v>4971</v>
      </c>
      <c r="T26" s="3" t="s">
        <v>2754</v>
      </c>
      <c r="U26" s="3" t="s">
        <v>5002</v>
      </c>
      <c r="V26" s="3" t="s">
        <v>940</v>
      </c>
      <c r="W26" s="3" t="s">
        <v>2411</v>
      </c>
      <c r="X26" s="44" t="s">
        <v>4611</v>
      </c>
      <c r="Y26" s="3" t="s">
        <v>1071</v>
      </c>
      <c r="Z26" s="3" t="s">
        <v>1071</v>
      </c>
      <c r="AA26" s="3" t="s">
        <v>1071</v>
      </c>
      <c r="AB26" s="3" t="s">
        <v>4312</v>
      </c>
      <c r="AC26" s="3" t="s">
        <v>1985</v>
      </c>
      <c r="AD26" s="3" t="s">
        <v>4358</v>
      </c>
      <c r="AE26" s="3" t="s">
        <v>3476</v>
      </c>
      <c r="AF26" s="3" t="s">
        <v>4113</v>
      </c>
      <c r="AG26" s="3" t="s">
        <v>4750</v>
      </c>
    </row>
    <row r="27" spans="1:33" x14ac:dyDescent="0.25">
      <c r="A27" s="15" t="s">
        <v>792</v>
      </c>
      <c r="B27" s="15" t="s">
        <v>939</v>
      </c>
      <c r="C27" s="9" t="s">
        <v>939</v>
      </c>
      <c r="D27" s="8" t="s">
        <v>3035</v>
      </c>
      <c r="E27" s="8" t="s">
        <v>1222</v>
      </c>
      <c r="F27" s="9" t="s">
        <v>4038</v>
      </c>
      <c r="G27" s="8" t="s">
        <v>4035</v>
      </c>
      <c r="H27" s="16" t="s">
        <v>2227</v>
      </c>
      <c r="I27" s="8" t="s">
        <v>1416</v>
      </c>
      <c r="J27" s="16" t="s">
        <v>939</v>
      </c>
      <c r="K27" s="16" t="s">
        <v>1521</v>
      </c>
      <c r="L27" s="8" t="s">
        <v>4845</v>
      </c>
      <c r="M27" s="8" t="s">
        <v>3545</v>
      </c>
      <c r="N27" s="8" t="s">
        <v>939</v>
      </c>
      <c r="O27" s="8" t="s">
        <v>3262</v>
      </c>
      <c r="P27" s="8" t="s">
        <v>1703</v>
      </c>
      <c r="Q27" s="8" t="s">
        <v>2412</v>
      </c>
      <c r="R27" s="8" t="s">
        <v>2552</v>
      </c>
      <c r="S27" s="8" t="s">
        <v>2683</v>
      </c>
      <c r="T27" s="3" t="s">
        <v>3748</v>
      </c>
      <c r="U27" s="3" t="s">
        <v>2799</v>
      </c>
      <c r="V27" s="3" t="s">
        <v>1795</v>
      </c>
      <c r="W27" s="3" t="s">
        <v>2412</v>
      </c>
      <c r="X27" s="44" t="s">
        <v>4612</v>
      </c>
      <c r="Y27" s="3" t="s">
        <v>939</v>
      </c>
      <c r="Z27" s="3" t="s">
        <v>939</v>
      </c>
      <c r="AA27" s="3" t="s">
        <v>939</v>
      </c>
      <c r="AB27" s="3" t="s">
        <v>4313</v>
      </c>
      <c r="AC27" s="3" t="s">
        <v>1986</v>
      </c>
      <c r="AD27" s="3" t="s">
        <v>4359</v>
      </c>
      <c r="AE27" s="3" t="s">
        <v>3477</v>
      </c>
      <c r="AF27" s="3" t="s">
        <v>4114</v>
      </c>
      <c r="AG27" s="3" t="s">
        <v>4751</v>
      </c>
    </row>
    <row r="28" spans="1:33" x14ac:dyDescent="0.25">
      <c r="A28" s="15" t="s">
        <v>792</v>
      </c>
      <c r="B28" s="15" t="s">
        <v>938</v>
      </c>
      <c r="C28" s="9" t="s">
        <v>938</v>
      </c>
      <c r="D28" s="8" t="s">
        <v>3036</v>
      </c>
      <c r="E28" s="8" t="s">
        <v>1223</v>
      </c>
      <c r="F28" s="9" t="s">
        <v>3954</v>
      </c>
      <c r="G28" s="8" t="s">
        <v>3997</v>
      </c>
      <c r="H28" s="16" t="s">
        <v>2228</v>
      </c>
      <c r="I28" s="8" t="s">
        <v>1417</v>
      </c>
      <c r="J28" s="16" t="s">
        <v>1312</v>
      </c>
      <c r="K28" s="16" t="s">
        <v>1522</v>
      </c>
      <c r="L28" s="8" t="s">
        <v>4846</v>
      </c>
      <c r="M28" s="8" t="s">
        <v>3546</v>
      </c>
      <c r="N28" s="8" t="s">
        <v>1623</v>
      </c>
      <c r="O28" s="8" t="s">
        <v>3263</v>
      </c>
      <c r="P28" s="8" t="s">
        <v>1704</v>
      </c>
      <c r="Q28" s="8" t="s">
        <v>2413</v>
      </c>
      <c r="R28" s="8" t="s">
        <v>2553</v>
      </c>
      <c r="S28" s="8" t="s">
        <v>3859</v>
      </c>
      <c r="T28" s="3" t="s">
        <v>2755</v>
      </c>
      <c r="U28" s="3" t="s">
        <v>5003</v>
      </c>
      <c r="V28" s="3" t="s">
        <v>938</v>
      </c>
      <c r="W28" s="3" t="s">
        <v>2413</v>
      </c>
      <c r="X28" s="44" t="s">
        <v>4613</v>
      </c>
      <c r="Y28" s="3" t="s">
        <v>4269</v>
      </c>
      <c r="Z28" s="3" t="s">
        <v>1072</v>
      </c>
      <c r="AA28" s="3" t="s">
        <v>1072</v>
      </c>
      <c r="AB28" s="3" t="s">
        <v>4314</v>
      </c>
      <c r="AC28" s="3" t="s">
        <v>1987</v>
      </c>
      <c r="AD28" s="3" t="s">
        <v>3856</v>
      </c>
      <c r="AE28" s="3" t="s">
        <v>4512</v>
      </c>
      <c r="AF28" s="3" t="s">
        <v>4115</v>
      </c>
      <c r="AG28" s="3" t="s">
        <v>4752</v>
      </c>
    </row>
    <row r="29" spans="1:33" x14ac:dyDescent="0.25">
      <c r="A29" s="15" t="s">
        <v>792</v>
      </c>
      <c r="B29" s="15" t="s">
        <v>937</v>
      </c>
      <c r="C29" s="9" t="s">
        <v>937</v>
      </c>
      <c r="D29" s="8" t="s">
        <v>3037</v>
      </c>
      <c r="E29" s="8" t="s">
        <v>1073</v>
      </c>
      <c r="F29" s="9" t="s">
        <v>4039</v>
      </c>
      <c r="G29" s="8" t="s">
        <v>4036</v>
      </c>
      <c r="H29" s="16" t="s">
        <v>2229</v>
      </c>
      <c r="I29" s="8" t="s">
        <v>1418</v>
      </c>
      <c r="J29" s="16" t="s">
        <v>1313</v>
      </c>
      <c r="K29" s="16" t="s">
        <v>1523</v>
      </c>
      <c r="L29" s="8" t="s">
        <v>4847</v>
      </c>
      <c r="M29" s="8" t="s">
        <v>937</v>
      </c>
      <c r="N29" s="8" t="s">
        <v>937</v>
      </c>
      <c r="O29" s="8" t="s">
        <v>3264</v>
      </c>
      <c r="P29" s="8" t="s">
        <v>1705</v>
      </c>
      <c r="Q29" s="8" t="s">
        <v>2414</v>
      </c>
      <c r="R29" s="8" t="s">
        <v>2554</v>
      </c>
      <c r="S29" s="8" t="s">
        <v>2684</v>
      </c>
      <c r="T29" s="3" t="s">
        <v>3693</v>
      </c>
      <c r="U29" s="3" t="s">
        <v>5004</v>
      </c>
      <c r="V29" s="3" t="s">
        <v>1796</v>
      </c>
      <c r="W29" s="3" t="s">
        <v>2856</v>
      </c>
      <c r="X29" s="44" t="s">
        <v>2972</v>
      </c>
      <c r="Y29" s="3" t="s">
        <v>1073</v>
      </c>
      <c r="Z29" s="3" t="s">
        <v>1073</v>
      </c>
      <c r="AA29" s="3" t="s">
        <v>1073</v>
      </c>
      <c r="AB29" s="3" t="s">
        <v>4315</v>
      </c>
      <c r="AC29" s="3" t="s">
        <v>1988</v>
      </c>
      <c r="AD29" s="3" t="s">
        <v>4360</v>
      </c>
      <c r="AE29" s="3" t="s">
        <v>3478</v>
      </c>
      <c r="AF29" s="3" t="s">
        <v>4116</v>
      </c>
      <c r="AG29" s="3" t="s">
        <v>4753</v>
      </c>
    </row>
    <row r="30" spans="1:33" x14ac:dyDescent="0.25">
      <c r="A30" s="15" t="s">
        <v>1005</v>
      </c>
      <c r="B30" s="15" t="s">
        <v>1014</v>
      </c>
      <c r="C30" s="9" t="s">
        <v>1014</v>
      </c>
      <c r="D30" s="9" t="s">
        <v>3038</v>
      </c>
      <c r="E30" s="9" t="s">
        <v>1224</v>
      </c>
      <c r="F30" s="9" t="s">
        <v>1122</v>
      </c>
      <c r="G30" s="9" t="s">
        <v>2141</v>
      </c>
      <c r="H30" s="24" t="s">
        <v>2230</v>
      </c>
      <c r="I30" s="8" t="s">
        <v>1419</v>
      </c>
      <c r="J30" s="16" t="s">
        <v>1314</v>
      </c>
      <c r="K30" s="24" t="s">
        <v>1524</v>
      </c>
      <c r="L30" s="9" t="s">
        <v>4947</v>
      </c>
      <c r="M30" s="9" t="s">
        <v>3547</v>
      </c>
      <c r="N30" s="9" t="s">
        <v>1624</v>
      </c>
      <c r="O30" s="9" t="s">
        <v>3265</v>
      </c>
      <c r="P30" s="9" t="s">
        <v>1706</v>
      </c>
      <c r="Q30" s="8" t="s">
        <v>2415</v>
      </c>
      <c r="R30" s="9" t="s">
        <v>2555</v>
      </c>
      <c r="S30" s="8" t="s">
        <v>2685</v>
      </c>
      <c r="T30" s="3" t="s">
        <v>2756</v>
      </c>
      <c r="U30" s="3" t="s">
        <v>2800</v>
      </c>
      <c r="V30" s="3" t="s">
        <v>1797</v>
      </c>
      <c r="W30" s="3" t="s">
        <v>2857</v>
      </c>
      <c r="X30" s="44" t="s">
        <v>4614</v>
      </c>
      <c r="Y30" s="3" t="s">
        <v>1891</v>
      </c>
      <c r="Z30" s="3" t="s">
        <v>1891</v>
      </c>
      <c r="AA30" s="3" t="s">
        <v>1074</v>
      </c>
      <c r="AB30" s="3" t="s">
        <v>4326</v>
      </c>
      <c r="AC30" s="3" t="s">
        <v>1989</v>
      </c>
      <c r="AD30" s="3" t="s">
        <v>4361</v>
      </c>
      <c r="AE30" s="3" t="s">
        <v>3479</v>
      </c>
      <c r="AF30" s="3" t="s">
        <v>4117</v>
      </c>
      <c r="AG30" s="3" t="s">
        <v>4754</v>
      </c>
    </row>
    <row r="31" spans="1:33" x14ac:dyDescent="0.25">
      <c r="A31" s="15" t="s">
        <v>1005</v>
      </c>
      <c r="B31" s="15" t="s">
        <v>1006</v>
      </c>
      <c r="C31" s="9" t="s">
        <v>1006</v>
      </c>
      <c r="D31" s="9" t="s">
        <v>3039</v>
      </c>
      <c r="E31" s="9" t="s">
        <v>1225</v>
      </c>
      <c r="F31" s="9" t="s">
        <v>1123</v>
      </c>
      <c r="G31" s="9" t="s">
        <v>1123</v>
      </c>
      <c r="H31" s="24" t="s">
        <v>2231</v>
      </c>
      <c r="I31" s="8" t="s">
        <v>1420</v>
      </c>
      <c r="J31" s="16" t="s">
        <v>1315</v>
      </c>
      <c r="K31" s="24" t="s">
        <v>1525</v>
      </c>
      <c r="L31" s="9" t="s">
        <v>4948</v>
      </c>
      <c r="M31" s="9" t="s">
        <v>3548</v>
      </c>
      <c r="N31" s="9" t="s">
        <v>1625</v>
      </c>
      <c r="O31" s="9" t="s">
        <v>3266</v>
      </c>
      <c r="P31" s="9" t="s">
        <v>1707</v>
      </c>
      <c r="Q31" s="8" t="s">
        <v>2416</v>
      </c>
      <c r="R31" s="9" t="s">
        <v>2556</v>
      </c>
      <c r="S31" s="8" t="s">
        <v>2686</v>
      </c>
      <c r="T31" s="3" t="s">
        <v>1123</v>
      </c>
      <c r="U31" s="3" t="s">
        <v>2801</v>
      </c>
      <c r="V31" s="3" t="s">
        <v>1798</v>
      </c>
      <c r="W31" s="3" t="s">
        <v>2858</v>
      </c>
      <c r="X31" s="44" t="s">
        <v>2973</v>
      </c>
      <c r="Y31" s="3" t="s">
        <v>1892</v>
      </c>
      <c r="Z31" s="3" t="s">
        <v>1892</v>
      </c>
      <c r="AA31" s="3" t="s">
        <v>1075</v>
      </c>
      <c r="AB31" s="3" t="s">
        <v>4327</v>
      </c>
      <c r="AC31" s="3" t="s">
        <v>1990</v>
      </c>
      <c r="AD31" s="3" t="s">
        <v>4362</v>
      </c>
      <c r="AE31" s="3" t="s">
        <v>3480</v>
      </c>
      <c r="AF31" s="3" t="s">
        <v>4118</v>
      </c>
      <c r="AG31" s="3" t="s">
        <v>2087</v>
      </c>
    </row>
    <row r="32" spans="1:33" x14ac:dyDescent="0.25">
      <c r="A32" s="15" t="s">
        <v>1005</v>
      </c>
      <c r="B32" s="15" t="s">
        <v>1007</v>
      </c>
      <c r="C32" s="9" t="s">
        <v>1007</v>
      </c>
      <c r="D32" s="9" t="s">
        <v>3040</v>
      </c>
      <c r="E32" s="9" t="s">
        <v>1226</v>
      </c>
      <c r="F32" s="9" t="s">
        <v>1124</v>
      </c>
      <c r="G32" s="9" t="s">
        <v>2142</v>
      </c>
      <c r="H32" s="24" t="s">
        <v>2232</v>
      </c>
      <c r="I32" s="8" t="s">
        <v>1421</v>
      </c>
      <c r="J32" s="16" t="s">
        <v>1316</v>
      </c>
      <c r="K32" s="24" t="s">
        <v>1526</v>
      </c>
      <c r="L32" s="9" t="s">
        <v>4848</v>
      </c>
      <c r="M32" s="9" t="s">
        <v>3549</v>
      </c>
      <c r="N32" s="9" t="s">
        <v>1626</v>
      </c>
      <c r="O32" s="9" t="s">
        <v>3267</v>
      </c>
      <c r="P32" s="9" t="s">
        <v>1708</v>
      </c>
      <c r="Q32" s="8" t="s">
        <v>2417</v>
      </c>
      <c r="R32" s="9" t="s">
        <v>2557</v>
      </c>
      <c r="S32" s="8" t="s">
        <v>3860</v>
      </c>
      <c r="T32" s="3" t="s">
        <v>2757</v>
      </c>
      <c r="U32" s="3" t="s">
        <v>5005</v>
      </c>
      <c r="V32" s="3" t="s">
        <v>1799</v>
      </c>
      <c r="W32" s="3" t="s">
        <v>2859</v>
      </c>
      <c r="X32" s="44" t="s">
        <v>4615</v>
      </c>
      <c r="Y32" s="3" t="s">
        <v>4270</v>
      </c>
      <c r="Z32" s="3" t="s">
        <v>1893</v>
      </c>
      <c r="AA32" s="3" t="s">
        <v>1076</v>
      </c>
      <c r="AB32" s="3" t="s">
        <v>4328</v>
      </c>
      <c r="AC32" s="3" t="s">
        <v>1991</v>
      </c>
      <c r="AD32" s="3" t="s">
        <v>4363</v>
      </c>
      <c r="AE32" s="3" t="s">
        <v>4513</v>
      </c>
      <c r="AF32" s="3" t="s">
        <v>4119</v>
      </c>
      <c r="AG32" s="3" t="s">
        <v>4755</v>
      </c>
    </row>
    <row r="33" spans="1:33" x14ac:dyDescent="0.25">
      <c r="A33" s="15" t="s">
        <v>1005</v>
      </c>
      <c r="B33" s="15" t="s">
        <v>1008</v>
      </c>
      <c r="C33" s="9" t="s">
        <v>1008</v>
      </c>
      <c r="D33" s="9" t="s">
        <v>3041</v>
      </c>
      <c r="E33" s="9" t="s">
        <v>1227</v>
      </c>
      <c r="F33" s="9" t="s">
        <v>1125</v>
      </c>
      <c r="G33" s="9" t="s">
        <v>2143</v>
      </c>
      <c r="H33" s="24" t="s">
        <v>2233</v>
      </c>
      <c r="I33" s="8" t="s">
        <v>1422</v>
      </c>
      <c r="J33" s="16" t="s">
        <v>1317</v>
      </c>
      <c r="K33" s="24" t="s">
        <v>1527</v>
      </c>
      <c r="L33" s="9" t="s">
        <v>4949</v>
      </c>
      <c r="M33" s="9" t="s">
        <v>3550</v>
      </c>
      <c r="N33" s="9" t="s">
        <v>1627</v>
      </c>
      <c r="O33" s="9" t="s">
        <v>3268</v>
      </c>
      <c r="P33" s="9" t="s">
        <v>1709</v>
      </c>
      <c r="Q33" s="8" t="s">
        <v>2418</v>
      </c>
      <c r="R33" s="9" t="s">
        <v>2558</v>
      </c>
      <c r="S33" s="8" t="s">
        <v>4972</v>
      </c>
      <c r="T33" s="3" t="s">
        <v>2758</v>
      </c>
      <c r="U33" s="3" t="s">
        <v>5006</v>
      </c>
      <c r="V33" s="3" t="s">
        <v>1800</v>
      </c>
      <c r="W33" s="3" t="s">
        <v>2860</v>
      </c>
      <c r="X33" s="44" t="s">
        <v>2974</v>
      </c>
      <c r="Y33" s="3" t="s">
        <v>1894</v>
      </c>
      <c r="Z33" s="3" t="s">
        <v>1894</v>
      </c>
      <c r="AA33" s="3" t="s">
        <v>1077</v>
      </c>
      <c r="AB33" s="3" t="s">
        <v>4329</v>
      </c>
      <c r="AC33" s="3" t="s">
        <v>1992</v>
      </c>
      <c r="AD33" s="3" t="s">
        <v>4364</v>
      </c>
      <c r="AE33" s="3" t="s">
        <v>4514</v>
      </c>
      <c r="AF33" s="3" t="s">
        <v>4120</v>
      </c>
      <c r="AG33" s="3" t="s">
        <v>4756</v>
      </c>
    </row>
    <row r="34" spans="1:33" x14ac:dyDescent="0.25">
      <c r="A34" s="15" t="s">
        <v>1005</v>
      </c>
      <c r="B34" s="15" t="s">
        <v>1009</v>
      </c>
      <c r="C34" s="9" t="s">
        <v>1009</v>
      </c>
      <c r="D34" s="9" t="s">
        <v>3042</v>
      </c>
      <c r="E34" s="9" t="s">
        <v>1228</v>
      </c>
      <c r="F34" s="9" t="s">
        <v>1126</v>
      </c>
      <c r="G34" s="9" t="s">
        <v>2144</v>
      </c>
      <c r="H34" s="24" t="s">
        <v>2234</v>
      </c>
      <c r="I34" s="8" t="s">
        <v>1423</v>
      </c>
      <c r="J34" s="16" t="s">
        <v>1318</v>
      </c>
      <c r="K34" s="24" t="s">
        <v>1528</v>
      </c>
      <c r="L34" s="9" t="s">
        <v>4849</v>
      </c>
      <c r="M34" s="9" t="s">
        <v>3551</v>
      </c>
      <c r="N34" s="9" t="s">
        <v>4711</v>
      </c>
      <c r="O34" s="9" t="s">
        <v>3269</v>
      </c>
      <c r="P34" s="9" t="s">
        <v>1710</v>
      </c>
      <c r="Q34" s="8" t="s">
        <v>2419</v>
      </c>
      <c r="R34" s="9" t="s">
        <v>2559</v>
      </c>
      <c r="S34" s="8" t="s">
        <v>2687</v>
      </c>
      <c r="T34" s="3" t="s">
        <v>2759</v>
      </c>
      <c r="U34" s="3" t="s">
        <v>5007</v>
      </c>
      <c r="V34" s="3" t="s">
        <v>1801</v>
      </c>
      <c r="W34" s="3" t="s">
        <v>2861</v>
      </c>
      <c r="X34" s="44" t="s">
        <v>2975</v>
      </c>
      <c r="Y34" s="3" t="s">
        <v>1895</v>
      </c>
      <c r="Z34" s="3" t="s">
        <v>1895</v>
      </c>
      <c r="AA34" s="3" t="s">
        <v>1895</v>
      </c>
      <c r="AB34" s="3" t="s">
        <v>4330</v>
      </c>
      <c r="AC34" s="3" t="s">
        <v>1993</v>
      </c>
      <c r="AD34" s="3" t="s">
        <v>4365</v>
      </c>
      <c r="AE34" s="3" t="s">
        <v>4515</v>
      </c>
      <c r="AF34" s="3" t="s">
        <v>4121</v>
      </c>
      <c r="AG34" s="3" t="s">
        <v>4757</v>
      </c>
    </row>
    <row r="35" spans="1:33" x14ac:dyDescent="0.25">
      <c r="A35" s="15" t="s">
        <v>1005</v>
      </c>
      <c r="B35" s="15" t="s">
        <v>1010</v>
      </c>
      <c r="C35" s="9" t="s">
        <v>1010</v>
      </c>
      <c r="D35" s="9" t="s">
        <v>3043</v>
      </c>
      <c r="E35" s="9" t="s">
        <v>1229</v>
      </c>
      <c r="F35" s="9" t="s">
        <v>1127</v>
      </c>
      <c r="G35" s="9" t="s">
        <v>2145</v>
      </c>
      <c r="H35" s="24" t="s">
        <v>2235</v>
      </c>
      <c r="I35" s="8" t="s">
        <v>1424</v>
      </c>
      <c r="J35" s="16" t="s">
        <v>1319</v>
      </c>
      <c r="K35" s="24" t="s">
        <v>1529</v>
      </c>
      <c r="L35" s="9" t="s">
        <v>4950</v>
      </c>
      <c r="M35" s="9" t="s">
        <v>3552</v>
      </c>
      <c r="N35" s="9" t="s">
        <v>1628</v>
      </c>
      <c r="O35" s="9" t="s">
        <v>3270</v>
      </c>
      <c r="P35" s="9" t="s">
        <v>1711</v>
      </c>
      <c r="Q35" s="8" t="s">
        <v>2420</v>
      </c>
      <c r="R35" s="9" t="s">
        <v>2560</v>
      </c>
      <c r="S35" s="8" t="s">
        <v>2688</v>
      </c>
      <c r="T35" s="3" t="s">
        <v>2760</v>
      </c>
      <c r="U35" s="3" t="s">
        <v>2802</v>
      </c>
      <c r="V35" s="3" t="s">
        <v>1802</v>
      </c>
      <c r="W35" s="3" t="s">
        <v>2862</v>
      </c>
      <c r="X35" s="44" t="s">
        <v>4616</v>
      </c>
      <c r="Y35" s="3" t="s">
        <v>1896</v>
      </c>
      <c r="Z35" s="3" t="s">
        <v>1896</v>
      </c>
      <c r="AA35" s="3" t="s">
        <v>3792</v>
      </c>
      <c r="AB35" s="3" t="s">
        <v>4331</v>
      </c>
      <c r="AC35" s="3" t="s">
        <v>1994</v>
      </c>
      <c r="AD35" s="3" t="s">
        <v>4366</v>
      </c>
      <c r="AE35" s="3" t="s">
        <v>3481</v>
      </c>
      <c r="AF35" s="3" t="s">
        <v>4122</v>
      </c>
      <c r="AG35" s="3" t="s">
        <v>4758</v>
      </c>
    </row>
    <row r="36" spans="1:33" ht="30" x14ac:dyDescent="0.25">
      <c r="A36" s="15" t="s">
        <v>1005</v>
      </c>
      <c r="B36" s="15" t="s">
        <v>1011</v>
      </c>
      <c r="C36" s="9" t="s">
        <v>1011</v>
      </c>
      <c r="D36" s="9" t="s">
        <v>3043</v>
      </c>
      <c r="E36" s="9" t="s">
        <v>1230</v>
      </c>
      <c r="F36" s="9" t="s">
        <v>1128</v>
      </c>
      <c r="G36" s="9" t="s">
        <v>2146</v>
      </c>
      <c r="H36" s="24" t="s">
        <v>2236</v>
      </c>
      <c r="I36" s="8" t="s">
        <v>1425</v>
      </c>
      <c r="J36" s="16" t="s">
        <v>1320</v>
      </c>
      <c r="K36" s="24" t="s">
        <v>1530</v>
      </c>
      <c r="L36" s="9" t="s">
        <v>4951</v>
      </c>
      <c r="M36" s="9" t="s">
        <v>3553</v>
      </c>
      <c r="N36" s="9" t="s">
        <v>4712</v>
      </c>
      <c r="O36" s="9" t="s">
        <v>3270</v>
      </c>
      <c r="P36" s="9" t="s">
        <v>1711</v>
      </c>
      <c r="Q36" s="8" t="s">
        <v>2421</v>
      </c>
      <c r="R36" s="9" t="s">
        <v>2561</v>
      </c>
      <c r="S36" s="8" t="s">
        <v>2689</v>
      </c>
      <c r="T36" s="3" t="s">
        <v>2761</v>
      </c>
      <c r="U36" s="3" t="s">
        <v>2803</v>
      </c>
      <c r="V36" s="3" t="s">
        <v>1803</v>
      </c>
      <c r="W36" s="3" t="s">
        <v>2863</v>
      </c>
      <c r="X36" s="44" t="s">
        <v>2976</v>
      </c>
      <c r="Y36" s="3" t="s">
        <v>1897</v>
      </c>
      <c r="Z36" s="3" t="s">
        <v>1897</v>
      </c>
      <c r="AA36" s="3" t="s">
        <v>1078</v>
      </c>
      <c r="AB36" s="3" t="s">
        <v>4332</v>
      </c>
      <c r="AC36" s="3" t="s">
        <v>1995</v>
      </c>
      <c r="AD36" s="3" t="s">
        <v>4367</v>
      </c>
      <c r="AE36" s="3" t="s">
        <v>3482</v>
      </c>
      <c r="AF36" s="3" t="s">
        <v>4123</v>
      </c>
      <c r="AG36" s="3" t="s">
        <v>4759</v>
      </c>
    </row>
    <row r="37" spans="1:33" ht="30" x14ac:dyDescent="0.25">
      <c r="A37" s="15" t="s">
        <v>1005</v>
      </c>
      <c r="B37" s="15" t="s">
        <v>1012</v>
      </c>
      <c r="C37" s="9" t="s">
        <v>1012</v>
      </c>
      <c r="D37" s="9" t="s">
        <v>3043</v>
      </c>
      <c r="E37" s="9" t="s">
        <v>1231</v>
      </c>
      <c r="F37" s="9" t="s">
        <v>3955</v>
      </c>
      <c r="G37" s="9" t="s">
        <v>3998</v>
      </c>
      <c r="H37" s="24" t="s">
        <v>2237</v>
      </c>
      <c r="I37" s="8" t="s">
        <v>1426</v>
      </c>
      <c r="J37" s="16" t="s">
        <v>1321</v>
      </c>
      <c r="K37" s="24" t="s">
        <v>1531</v>
      </c>
      <c r="L37" s="9" t="s">
        <v>4952</v>
      </c>
      <c r="M37" s="9" t="s">
        <v>1012</v>
      </c>
      <c r="N37" s="9" t="s">
        <v>4713</v>
      </c>
      <c r="O37" s="9" t="s">
        <v>3271</v>
      </c>
      <c r="P37" s="9" t="s">
        <v>1012</v>
      </c>
      <c r="Q37" s="8" t="s">
        <v>2422</v>
      </c>
      <c r="R37" s="9" t="s">
        <v>2560</v>
      </c>
      <c r="S37" s="8" t="s">
        <v>2690</v>
      </c>
      <c r="T37" s="3" t="s">
        <v>3694</v>
      </c>
      <c r="U37" s="3" t="s">
        <v>2804</v>
      </c>
      <c r="V37" s="3" t="s">
        <v>1803</v>
      </c>
      <c r="W37" s="3" t="s">
        <v>2422</v>
      </c>
      <c r="X37" s="44" t="s">
        <v>4617</v>
      </c>
      <c r="Y37" s="3" t="s">
        <v>1079</v>
      </c>
      <c r="Z37" s="3" t="s">
        <v>1079</v>
      </c>
      <c r="AA37" s="3" t="s">
        <v>1079</v>
      </c>
      <c r="AB37" s="3" t="s">
        <v>4333</v>
      </c>
      <c r="AC37" s="3" t="s">
        <v>1995</v>
      </c>
      <c r="AD37" s="3" t="s">
        <v>4368</v>
      </c>
      <c r="AE37" s="3" t="s">
        <v>4516</v>
      </c>
      <c r="AF37" s="3" t="s">
        <v>4124</v>
      </c>
      <c r="AG37" s="3" t="s">
        <v>4760</v>
      </c>
    </row>
    <row r="38" spans="1:33" x14ac:dyDescent="0.25">
      <c r="A38" s="15" t="s">
        <v>1005</v>
      </c>
      <c r="B38" s="15" t="s">
        <v>1013</v>
      </c>
      <c r="C38" s="9" t="s">
        <v>1013</v>
      </c>
      <c r="D38" s="9" t="s">
        <v>3044</v>
      </c>
      <c r="E38" s="9" t="s">
        <v>1232</v>
      </c>
      <c r="F38" s="9" t="s">
        <v>1129</v>
      </c>
      <c r="G38" s="9" t="s">
        <v>1129</v>
      </c>
      <c r="H38" s="24" t="s">
        <v>2238</v>
      </c>
      <c r="I38" s="8" t="s">
        <v>1427</v>
      </c>
      <c r="J38" s="16" t="s">
        <v>1322</v>
      </c>
      <c r="K38" s="24" t="s">
        <v>1532</v>
      </c>
      <c r="L38" s="9" t="s">
        <v>4953</v>
      </c>
      <c r="M38" s="9" t="s">
        <v>3554</v>
      </c>
      <c r="N38" s="9" t="s">
        <v>1629</v>
      </c>
      <c r="O38" s="9" t="s">
        <v>3272</v>
      </c>
      <c r="P38" s="9" t="s">
        <v>1712</v>
      </c>
      <c r="Q38" s="8" t="s">
        <v>2423</v>
      </c>
      <c r="R38" s="9" t="s">
        <v>2562</v>
      </c>
      <c r="S38" s="8" t="s">
        <v>2691</v>
      </c>
      <c r="T38" s="3" t="s">
        <v>1129</v>
      </c>
      <c r="U38" s="3" t="s">
        <v>2805</v>
      </c>
      <c r="V38" s="3" t="s">
        <v>1804</v>
      </c>
      <c r="W38" s="3" t="s">
        <v>2864</v>
      </c>
      <c r="X38" s="44" t="s">
        <v>4618</v>
      </c>
      <c r="Y38" s="3" t="s">
        <v>1080</v>
      </c>
      <c r="Z38" s="3" t="s">
        <v>1080</v>
      </c>
      <c r="AA38" s="3" t="s">
        <v>1080</v>
      </c>
      <c r="AB38" s="3" t="s">
        <v>4334</v>
      </c>
      <c r="AC38" s="3" t="s">
        <v>1996</v>
      </c>
      <c r="AD38" s="3" t="s">
        <v>4369</v>
      </c>
      <c r="AE38" s="3" t="s">
        <v>3483</v>
      </c>
      <c r="AF38" s="3" t="s">
        <v>4125</v>
      </c>
      <c r="AG38" s="3" t="s">
        <v>2088</v>
      </c>
    </row>
    <row r="39" spans="1:33" ht="120" x14ac:dyDescent="0.25">
      <c r="A39" s="15" t="s">
        <v>1005</v>
      </c>
      <c r="B39" s="15" t="s">
        <v>936</v>
      </c>
      <c r="C39" s="9" t="s">
        <v>1030</v>
      </c>
      <c r="D39" s="9" t="s">
        <v>3045</v>
      </c>
      <c r="E39" s="9" t="s">
        <v>1233</v>
      </c>
      <c r="F39" s="9" t="s">
        <v>1130</v>
      </c>
      <c r="G39" s="9" t="s">
        <v>2147</v>
      </c>
      <c r="H39" s="9" t="s">
        <v>2239</v>
      </c>
      <c r="I39" s="8" t="s">
        <v>1428</v>
      </c>
      <c r="J39" s="16" t="s">
        <v>1323</v>
      </c>
      <c r="K39" s="9" t="s">
        <v>1533</v>
      </c>
      <c r="L39" s="9" t="s">
        <v>4850</v>
      </c>
      <c r="M39" s="9" t="s">
        <v>3555</v>
      </c>
      <c r="N39" s="9" t="s">
        <v>1630</v>
      </c>
      <c r="O39" s="9" t="s">
        <v>3273</v>
      </c>
      <c r="P39" s="9" t="s">
        <v>3404</v>
      </c>
      <c r="Q39" s="8" t="s">
        <v>3200</v>
      </c>
      <c r="R39" s="9" t="s">
        <v>2563</v>
      </c>
      <c r="S39" s="8" t="s">
        <v>3861</v>
      </c>
      <c r="T39" s="3" t="s">
        <v>3749</v>
      </c>
      <c r="U39" s="3" t="s">
        <v>5008</v>
      </c>
      <c r="V39" s="3" t="s">
        <v>1805</v>
      </c>
      <c r="W39" s="3" t="s">
        <v>2865</v>
      </c>
      <c r="X39" s="44" t="s">
        <v>4619</v>
      </c>
      <c r="Y39" s="3" t="s">
        <v>3849</v>
      </c>
      <c r="Z39" s="3" t="s">
        <v>1898</v>
      </c>
      <c r="AA39" s="3" t="s">
        <v>3793</v>
      </c>
      <c r="AB39" s="3" t="s">
        <v>4056</v>
      </c>
      <c r="AC39" s="3" t="s">
        <v>1997</v>
      </c>
      <c r="AD39" s="3" t="s">
        <v>4370</v>
      </c>
      <c r="AE39" s="3" t="s">
        <v>4517</v>
      </c>
      <c r="AF39" s="3" t="s">
        <v>4126</v>
      </c>
      <c r="AG39" s="3" t="s">
        <v>4761</v>
      </c>
    </row>
    <row r="40" spans="1:33" x14ac:dyDescent="0.25">
      <c r="A40" s="15" t="s">
        <v>1005</v>
      </c>
      <c r="B40" s="15" t="s">
        <v>1021</v>
      </c>
      <c r="C40" s="9" t="s">
        <v>1021</v>
      </c>
      <c r="D40" s="9" t="s">
        <v>3046</v>
      </c>
      <c r="E40" s="9" t="s">
        <v>1234</v>
      </c>
      <c r="F40" s="9" t="s">
        <v>1131</v>
      </c>
      <c r="G40" s="9" t="s">
        <v>2148</v>
      </c>
      <c r="H40" s="9" t="s">
        <v>2240</v>
      </c>
      <c r="I40" s="8" t="s">
        <v>1429</v>
      </c>
      <c r="J40" s="16" t="s">
        <v>1324</v>
      </c>
      <c r="K40" s="9" t="s">
        <v>1534</v>
      </c>
      <c r="L40" s="9" t="s">
        <v>4851</v>
      </c>
      <c r="M40" s="9" t="s">
        <v>3556</v>
      </c>
      <c r="N40" s="9" t="s">
        <v>1631</v>
      </c>
      <c r="O40" s="9" t="s">
        <v>3274</v>
      </c>
      <c r="P40" s="9" t="s">
        <v>1713</v>
      </c>
      <c r="Q40" s="8" t="s">
        <v>2424</v>
      </c>
      <c r="R40" s="9" t="s">
        <v>2564</v>
      </c>
      <c r="S40" s="8" t="s">
        <v>2692</v>
      </c>
      <c r="T40" s="3" t="s">
        <v>2762</v>
      </c>
      <c r="U40" s="3" t="s">
        <v>2806</v>
      </c>
      <c r="V40" s="3" t="s">
        <v>1806</v>
      </c>
      <c r="W40" s="3" t="s">
        <v>2424</v>
      </c>
      <c r="X40" s="44" t="s">
        <v>4620</v>
      </c>
      <c r="Y40" s="3" t="s">
        <v>1899</v>
      </c>
      <c r="Z40" s="3" t="s">
        <v>1899</v>
      </c>
      <c r="AA40" s="3" t="s">
        <v>1081</v>
      </c>
      <c r="AB40" s="3" t="s">
        <v>1081</v>
      </c>
      <c r="AC40" s="3" t="s">
        <v>1998</v>
      </c>
      <c r="AD40" s="3" t="s">
        <v>4371</v>
      </c>
      <c r="AE40" s="3" t="s">
        <v>3484</v>
      </c>
      <c r="AF40" s="3" t="s">
        <v>4127</v>
      </c>
      <c r="AG40" s="3" t="s">
        <v>2089</v>
      </c>
    </row>
    <row r="41" spans="1:33" x14ac:dyDescent="0.25">
      <c r="A41" s="15" t="s">
        <v>72</v>
      </c>
      <c r="B41" s="15" t="s">
        <v>1017</v>
      </c>
      <c r="C41" s="9" t="s">
        <v>1017</v>
      </c>
      <c r="D41" s="9" t="s">
        <v>3047</v>
      </c>
      <c r="E41" s="9" t="s">
        <v>1235</v>
      </c>
      <c r="F41" s="9" t="s">
        <v>1132</v>
      </c>
      <c r="G41" s="9" t="s">
        <v>2149</v>
      </c>
      <c r="H41" s="9" t="s">
        <v>2241</v>
      </c>
      <c r="I41" s="8" t="s">
        <v>1430</v>
      </c>
      <c r="J41" s="16" t="s">
        <v>1325</v>
      </c>
      <c r="K41" s="9" t="s">
        <v>1535</v>
      </c>
      <c r="L41" s="9" t="s">
        <v>4852</v>
      </c>
      <c r="M41" s="9" t="s">
        <v>3557</v>
      </c>
      <c r="N41" s="9" t="s">
        <v>1632</v>
      </c>
      <c r="O41" s="9" t="s">
        <v>3275</v>
      </c>
      <c r="P41" s="9" t="s">
        <v>1714</v>
      </c>
      <c r="Q41" s="8" t="s">
        <v>2425</v>
      </c>
      <c r="R41" s="9" t="s">
        <v>2565</v>
      </c>
      <c r="S41" s="8" t="s">
        <v>2693</v>
      </c>
      <c r="T41" s="3" t="s">
        <v>2763</v>
      </c>
      <c r="U41" s="3" t="s">
        <v>2807</v>
      </c>
      <c r="V41" s="3" t="s">
        <v>1807</v>
      </c>
      <c r="W41" s="3" t="s">
        <v>2866</v>
      </c>
      <c r="X41" s="44" t="s">
        <v>4621</v>
      </c>
      <c r="Y41" s="3" t="s">
        <v>1900</v>
      </c>
      <c r="Z41" s="3" t="s">
        <v>1900</v>
      </c>
      <c r="AA41" s="3" t="s">
        <v>1082</v>
      </c>
      <c r="AB41" s="3" t="s">
        <v>1082</v>
      </c>
      <c r="AC41" s="3" t="s">
        <v>1999</v>
      </c>
      <c r="AD41" s="3" t="s">
        <v>4372</v>
      </c>
      <c r="AE41" s="3" t="s">
        <v>4518</v>
      </c>
      <c r="AF41" s="3" t="s">
        <v>4128</v>
      </c>
      <c r="AG41" s="3" t="s">
        <v>4762</v>
      </c>
    </row>
    <row r="42" spans="1:33" ht="30" x14ac:dyDescent="0.25">
      <c r="A42" s="15" t="s">
        <v>72</v>
      </c>
      <c r="B42" s="15" t="s">
        <v>1018</v>
      </c>
      <c r="C42" s="9" t="s">
        <v>1026</v>
      </c>
      <c r="D42" s="9" t="s">
        <v>3421</v>
      </c>
      <c r="E42" s="9" t="s">
        <v>2195</v>
      </c>
      <c r="F42" s="9" t="s">
        <v>1133</v>
      </c>
      <c r="G42" s="9" t="s">
        <v>2150</v>
      </c>
      <c r="H42" s="9" t="s">
        <v>2242</v>
      </c>
      <c r="I42" s="8" t="s">
        <v>1431</v>
      </c>
      <c r="J42" s="16" t="s">
        <v>2201</v>
      </c>
      <c r="K42" s="9" t="s">
        <v>1536</v>
      </c>
      <c r="L42" s="9" t="s">
        <v>2363</v>
      </c>
      <c r="M42" s="9" t="s">
        <v>3558</v>
      </c>
      <c r="N42" s="9" t="s">
        <v>1633</v>
      </c>
      <c r="O42" s="9" t="s">
        <v>3418</v>
      </c>
      <c r="P42" s="9" t="s">
        <v>1715</v>
      </c>
      <c r="Q42" s="8" t="s">
        <v>3205</v>
      </c>
      <c r="R42" s="9" t="s">
        <v>2566</v>
      </c>
      <c r="S42" s="8" t="s">
        <v>2694</v>
      </c>
      <c r="T42" s="3" t="s">
        <v>3695</v>
      </c>
      <c r="U42" s="3" t="s">
        <v>2808</v>
      </c>
      <c r="V42" s="3" t="s">
        <v>1808</v>
      </c>
      <c r="W42" s="3" t="s">
        <v>3205</v>
      </c>
      <c r="X42" s="44" t="s">
        <v>3424</v>
      </c>
      <c r="Y42" s="3" t="s">
        <v>2204</v>
      </c>
      <c r="Z42" s="3" t="s">
        <v>2204</v>
      </c>
      <c r="AA42" s="3" t="s">
        <v>1205</v>
      </c>
      <c r="AB42" s="3" t="s">
        <v>1205</v>
      </c>
      <c r="AC42" s="3" t="s">
        <v>2000</v>
      </c>
      <c r="AD42" s="3" t="s">
        <v>4373</v>
      </c>
      <c r="AE42" s="3" t="s">
        <v>3485</v>
      </c>
      <c r="AF42" s="3" t="s">
        <v>4247</v>
      </c>
      <c r="AG42" s="3" t="s">
        <v>2090</v>
      </c>
    </row>
    <row r="43" spans="1:33" ht="30" x14ac:dyDescent="0.25">
      <c r="A43" s="15" t="s">
        <v>72</v>
      </c>
      <c r="B43" s="15" t="s">
        <v>1019</v>
      </c>
      <c r="C43" s="9" t="s">
        <v>1027</v>
      </c>
      <c r="D43" s="9" t="s">
        <v>3423</v>
      </c>
      <c r="E43" s="9" t="s">
        <v>2196</v>
      </c>
      <c r="F43" s="9" t="s">
        <v>1199</v>
      </c>
      <c r="G43" s="9" t="s">
        <v>3240</v>
      </c>
      <c r="H43" s="9" t="s">
        <v>2243</v>
      </c>
      <c r="I43" s="8" t="s">
        <v>2198</v>
      </c>
      <c r="J43" s="16" t="s">
        <v>2202</v>
      </c>
      <c r="K43" s="9" t="s">
        <v>2200</v>
      </c>
      <c r="L43" s="9" t="s">
        <v>4853</v>
      </c>
      <c r="M43" s="9" t="s">
        <v>3559</v>
      </c>
      <c r="N43" s="9" t="s">
        <v>1634</v>
      </c>
      <c r="O43" s="9" t="s">
        <v>3419</v>
      </c>
      <c r="P43" s="9" t="s">
        <v>1716</v>
      </c>
      <c r="Q43" s="8" t="s">
        <v>3203</v>
      </c>
      <c r="R43" s="9" t="s">
        <v>2567</v>
      </c>
      <c r="S43" s="8" t="s">
        <v>2695</v>
      </c>
      <c r="T43" s="3" t="s">
        <v>3678</v>
      </c>
      <c r="U43" s="3" t="s">
        <v>2809</v>
      </c>
      <c r="V43" s="3" t="s">
        <v>1809</v>
      </c>
      <c r="W43" s="3" t="s">
        <v>3203</v>
      </c>
      <c r="X43" s="44" t="s">
        <v>4622</v>
      </c>
      <c r="Y43" s="3" t="s">
        <v>2205</v>
      </c>
      <c r="Z43" s="3" t="s">
        <v>2205</v>
      </c>
      <c r="AA43" s="3" t="s">
        <v>1206</v>
      </c>
      <c r="AB43" s="3" t="s">
        <v>1206</v>
      </c>
      <c r="AC43" s="3" t="s">
        <v>2001</v>
      </c>
      <c r="AD43" s="3" t="s">
        <v>4374</v>
      </c>
      <c r="AE43" s="3" t="s">
        <v>3486</v>
      </c>
      <c r="AF43" s="3" t="s">
        <v>4248</v>
      </c>
      <c r="AG43" s="3" t="s">
        <v>2091</v>
      </c>
    </row>
    <row r="44" spans="1:33" ht="30" x14ac:dyDescent="0.25">
      <c r="A44" s="15" t="s">
        <v>72</v>
      </c>
      <c r="B44" s="15" t="s">
        <v>1020</v>
      </c>
      <c r="C44" s="9" t="s">
        <v>1029</v>
      </c>
      <c r="D44" s="9" t="s">
        <v>3422</v>
      </c>
      <c r="E44" s="9" t="s">
        <v>2197</v>
      </c>
      <c r="F44" s="9" t="s">
        <v>1134</v>
      </c>
      <c r="G44" s="9" t="s">
        <v>2151</v>
      </c>
      <c r="H44" s="9" t="s">
        <v>2244</v>
      </c>
      <c r="I44" s="8" t="s">
        <v>2199</v>
      </c>
      <c r="J44" s="16" t="s">
        <v>2203</v>
      </c>
      <c r="K44" s="9" t="s">
        <v>1537</v>
      </c>
      <c r="L44" s="9" t="s">
        <v>2364</v>
      </c>
      <c r="M44" s="9" t="s">
        <v>3560</v>
      </c>
      <c r="N44" s="9" t="s">
        <v>1635</v>
      </c>
      <c r="O44" s="9" t="s">
        <v>3420</v>
      </c>
      <c r="P44" s="9" t="s">
        <v>1717</v>
      </c>
      <c r="Q44" s="8" t="s">
        <v>3204</v>
      </c>
      <c r="R44" s="9" t="s">
        <v>2568</v>
      </c>
      <c r="S44" s="8" t="s">
        <v>2696</v>
      </c>
      <c r="T44" s="3" t="s">
        <v>2764</v>
      </c>
      <c r="U44" s="3" t="s">
        <v>2810</v>
      </c>
      <c r="V44" s="3" t="s">
        <v>1810</v>
      </c>
      <c r="W44" s="3" t="s">
        <v>3206</v>
      </c>
      <c r="X44" s="44" t="s">
        <v>4623</v>
      </c>
      <c r="Y44" s="3" t="s">
        <v>2206</v>
      </c>
      <c r="Z44" s="3" t="s">
        <v>2206</v>
      </c>
      <c r="AA44" s="3" t="s">
        <v>1207</v>
      </c>
      <c r="AB44" s="3" t="s">
        <v>1207</v>
      </c>
      <c r="AC44" s="3" t="s">
        <v>2002</v>
      </c>
      <c r="AD44" s="3" t="s">
        <v>4375</v>
      </c>
      <c r="AE44" s="3" t="s">
        <v>3487</v>
      </c>
      <c r="AF44" s="3" t="s">
        <v>4249</v>
      </c>
      <c r="AG44" s="3" t="s">
        <v>2092</v>
      </c>
    </row>
    <row r="45" spans="1:33" ht="30" x14ac:dyDescent="0.25">
      <c r="A45" s="15" t="s">
        <v>72</v>
      </c>
      <c r="B45" s="15" t="s">
        <v>1025</v>
      </c>
      <c r="C45" s="9" t="s">
        <v>1028</v>
      </c>
      <c r="D45" s="9" t="s">
        <v>3048</v>
      </c>
      <c r="E45" s="9" t="s">
        <v>1236</v>
      </c>
      <c r="F45" s="9" t="s">
        <v>1135</v>
      </c>
      <c r="G45" s="9" t="s">
        <v>2152</v>
      </c>
      <c r="H45" s="9" t="s">
        <v>2245</v>
      </c>
      <c r="I45" s="8" t="s">
        <v>1432</v>
      </c>
      <c r="J45" s="16" t="s">
        <v>1326</v>
      </c>
      <c r="K45" s="9" t="s">
        <v>1538</v>
      </c>
      <c r="L45" s="9" t="s">
        <v>4854</v>
      </c>
      <c r="M45" s="9" t="s">
        <v>3561</v>
      </c>
      <c r="N45" s="9" t="s">
        <v>1636</v>
      </c>
      <c r="O45" s="9" t="s">
        <v>3276</v>
      </c>
      <c r="P45" s="9" t="s">
        <v>1718</v>
      </c>
      <c r="Q45" s="8" t="s">
        <v>2426</v>
      </c>
      <c r="R45" s="9" t="s">
        <v>2569</v>
      </c>
      <c r="S45" s="8" t="s">
        <v>3862</v>
      </c>
      <c r="T45" s="3" t="s">
        <v>3696</v>
      </c>
      <c r="U45" s="3" t="s">
        <v>2811</v>
      </c>
      <c r="V45" s="3" t="s">
        <v>1811</v>
      </c>
      <c r="W45" s="3" t="s">
        <v>2867</v>
      </c>
      <c r="X45" s="44" t="s">
        <v>4624</v>
      </c>
      <c r="Y45" s="3" t="s">
        <v>4271</v>
      </c>
      <c r="Z45" s="3" t="s">
        <v>1901</v>
      </c>
      <c r="AA45" s="3" t="s">
        <v>1083</v>
      </c>
      <c r="AB45" s="3" t="s">
        <v>1083</v>
      </c>
      <c r="AC45" s="3" t="s">
        <v>2003</v>
      </c>
      <c r="AD45" s="3" t="s">
        <v>4376</v>
      </c>
      <c r="AE45" s="3" t="s">
        <v>3488</v>
      </c>
      <c r="AF45" s="3" t="s">
        <v>4129</v>
      </c>
      <c r="AG45" s="3" t="s">
        <v>2093</v>
      </c>
    </row>
    <row r="46" spans="1:33" x14ac:dyDescent="0.25">
      <c r="A46" s="15" t="s">
        <v>72</v>
      </c>
      <c r="B46" s="15" t="s">
        <v>598</v>
      </c>
      <c r="C46" s="9" t="s">
        <v>599</v>
      </c>
      <c r="D46" s="9" t="s">
        <v>2977</v>
      </c>
      <c r="E46" s="9" t="s">
        <v>599</v>
      </c>
      <c r="F46" s="9" t="s">
        <v>600</v>
      </c>
      <c r="G46" s="9" t="s">
        <v>600</v>
      </c>
      <c r="H46" s="9" t="s">
        <v>599</v>
      </c>
      <c r="I46" s="8" t="s">
        <v>663</v>
      </c>
      <c r="J46" s="16" t="s">
        <v>599</v>
      </c>
      <c r="K46" s="9" t="s">
        <v>599</v>
      </c>
      <c r="L46" s="9" t="s">
        <v>599</v>
      </c>
      <c r="M46" s="9" t="s">
        <v>599</v>
      </c>
      <c r="N46" s="9" t="s">
        <v>599</v>
      </c>
      <c r="O46" s="9" t="s">
        <v>3277</v>
      </c>
      <c r="P46" s="9" t="s">
        <v>599</v>
      </c>
      <c r="Q46" s="8" t="s">
        <v>2394</v>
      </c>
      <c r="R46" s="9" t="s">
        <v>599</v>
      </c>
      <c r="S46" s="8" t="s">
        <v>599</v>
      </c>
      <c r="T46" s="3" t="s">
        <v>599</v>
      </c>
      <c r="U46" s="3" t="s">
        <v>599</v>
      </c>
      <c r="V46" s="3" t="s">
        <v>599</v>
      </c>
      <c r="W46" s="3" t="s">
        <v>2394</v>
      </c>
      <c r="X46" s="44" t="s">
        <v>4625</v>
      </c>
      <c r="Y46" s="3" t="s">
        <v>599</v>
      </c>
      <c r="Z46" s="3" t="s">
        <v>599</v>
      </c>
      <c r="AA46" s="3" t="s">
        <v>599</v>
      </c>
      <c r="AB46" s="3" t="s">
        <v>599</v>
      </c>
      <c r="AC46" s="3" t="s">
        <v>603</v>
      </c>
      <c r="AD46" s="3" t="s">
        <v>4377</v>
      </c>
      <c r="AE46" s="3" t="s">
        <v>599</v>
      </c>
      <c r="AF46" s="3" t="s">
        <v>4130</v>
      </c>
      <c r="AG46" s="3" t="s">
        <v>26</v>
      </c>
    </row>
    <row r="47" spans="1:33" x14ac:dyDescent="0.25">
      <c r="A47" s="15" t="s">
        <v>72</v>
      </c>
      <c r="B47" s="15" t="s">
        <v>601</v>
      </c>
      <c r="C47" s="9" t="s">
        <v>601</v>
      </c>
      <c r="D47" s="9" t="s">
        <v>3049</v>
      </c>
      <c r="E47" s="9" t="s">
        <v>601</v>
      </c>
      <c r="F47" s="9" t="s">
        <v>602</v>
      </c>
      <c r="G47" s="9" t="s">
        <v>602</v>
      </c>
      <c r="H47" s="9" t="s">
        <v>601</v>
      </c>
      <c r="I47" s="8" t="s">
        <v>601</v>
      </c>
      <c r="J47" s="16" t="s">
        <v>601</v>
      </c>
      <c r="K47" s="9" t="s">
        <v>601</v>
      </c>
      <c r="L47" s="9" t="s">
        <v>601</v>
      </c>
      <c r="M47" s="9" t="s">
        <v>3562</v>
      </c>
      <c r="N47" s="9" t="s">
        <v>601</v>
      </c>
      <c r="O47" s="9" t="s">
        <v>3278</v>
      </c>
      <c r="P47" s="9" t="s">
        <v>601</v>
      </c>
      <c r="Q47" s="8" t="s">
        <v>2427</v>
      </c>
      <c r="R47" s="9" t="s">
        <v>601</v>
      </c>
      <c r="S47" s="8" t="s">
        <v>601</v>
      </c>
      <c r="T47" s="3" t="s">
        <v>601</v>
      </c>
      <c r="U47" s="3" t="s">
        <v>2812</v>
      </c>
      <c r="V47" s="3" t="s">
        <v>601</v>
      </c>
      <c r="W47" s="3" t="s">
        <v>601</v>
      </c>
      <c r="X47" s="44" t="s">
        <v>2978</v>
      </c>
      <c r="Y47" s="3" t="s">
        <v>601</v>
      </c>
      <c r="Z47" s="3" t="s">
        <v>601</v>
      </c>
      <c r="AA47" s="3" t="s">
        <v>601</v>
      </c>
      <c r="AB47" s="3" t="s">
        <v>601</v>
      </c>
      <c r="AC47" s="3" t="s">
        <v>604</v>
      </c>
      <c r="AD47" s="3" t="s">
        <v>605</v>
      </c>
      <c r="AE47" s="3" t="s">
        <v>601</v>
      </c>
      <c r="AF47" s="3" t="s">
        <v>4131</v>
      </c>
      <c r="AG47" s="3" t="s">
        <v>601</v>
      </c>
    </row>
    <row r="48" spans="1:33" x14ac:dyDescent="0.25">
      <c r="A48" s="15" t="s">
        <v>72</v>
      </c>
      <c r="B48" s="15" t="s">
        <v>606</v>
      </c>
      <c r="C48" s="9" t="s">
        <v>606</v>
      </c>
      <c r="D48" s="9" t="s">
        <v>3050</v>
      </c>
      <c r="E48" s="9" t="s">
        <v>606</v>
      </c>
      <c r="F48" s="9" t="s">
        <v>607</v>
      </c>
      <c r="G48" s="9" t="s">
        <v>607</v>
      </c>
      <c r="H48" s="9" t="s">
        <v>606</v>
      </c>
      <c r="I48" s="8" t="s">
        <v>606</v>
      </c>
      <c r="J48" s="16" t="s">
        <v>606</v>
      </c>
      <c r="K48" s="9" t="s">
        <v>606</v>
      </c>
      <c r="L48" s="9" t="s">
        <v>606</v>
      </c>
      <c r="M48" s="9" t="s">
        <v>606</v>
      </c>
      <c r="N48" s="9" t="s">
        <v>606</v>
      </c>
      <c r="O48" s="9" t="s">
        <v>3279</v>
      </c>
      <c r="P48" s="9" t="s">
        <v>606</v>
      </c>
      <c r="Q48" s="8" t="s">
        <v>2428</v>
      </c>
      <c r="R48" s="9" t="s">
        <v>1539</v>
      </c>
      <c r="S48" s="8" t="s">
        <v>606</v>
      </c>
      <c r="T48" s="3" t="s">
        <v>606</v>
      </c>
      <c r="U48" s="3" t="s">
        <v>5009</v>
      </c>
      <c r="V48" s="3" t="s">
        <v>606</v>
      </c>
      <c r="W48" s="3" t="s">
        <v>606</v>
      </c>
      <c r="X48" s="44" t="s">
        <v>2979</v>
      </c>
      <c r="Y48" s="3" t="s">
        <v>606</v>
      </c>
      <c r="Z48" s="3" t="s">
        <v>606</v>
      </c>
      <c r="AA48" s="3" t="s">
        <v>606</v>
      </c>
      <c r="AB48" s="3" t="s">
        <v>606</v>
      </c>
      <c r="AC48" s="3" t="s">
        <v>608</v>
      </c>
      <c r="AD48" s="3" t="s">
        <v>609</v>
      </c>
      <c r="AE48" s="3" t="s">
        <v>606</v>
      </c>
      <c r="AF48" s="3" t="s">
        <v>4132</v>
      </c>
      <c r="AG48" s="3" t="s">
        <v>606</v>
      </c>
    </row>
    <row r="49" spans="1:33" x14ac:dyDescent="0.25">
      <c r="A49" s="15" t="s">
        <v>72</v>
      </c>
      <c r="B49" s="15" t="s">
        <v>233</v>
      </c>
      <c r="C49" s="9" t="s">
        <v>234</v>
      </c>
      <c r="D49" s="8" t="s">
        <v>3051</v>
      </c>
      <c r="E49" s="8" t="s">
        <v>234</v>
      </c>
      <c r="F49" s="9" t="s">
        <v>252</v>
      </c>
      <c r="G49" s="8" t="s">
        <v>252</v>
      </c>
      <c r="H49" s="16" t="s">
        <v>2246</v>
      </c>
      <c r="I49" s="8" t="s">
        <v>500</v>
      </c>
      <c r="J49" s="16" t="s">
        <v>236</v>
      </c>
      <c r="K49" s="16" t="s">
        <v>234</v>
      </c>
      <c r="L49" s="8" t="s">
        <v>234</v>
      </c>
      <c r="M49" s="8" t="s">
        <v>3563</v>
      </c>
      <c r="N49" s="8" t="s">
        <v>245</v>
      </c>
      <c r="O49" s="8" t="s">
        <v>3280</v>
      </c>
      <c r="P49" s="8" t="s">
        <v>3943</v>
      </c>
      <c r="Q49" s="8" t="s">
        <v>2429</v>
      </c>
      <c r="R49" s="8" t="s">
        <v>234</v>
      </c>
      <c r="S49" s="8" t="s">
        <v>234</v>
      </c>
      <c r="T49" s="3" t="s">
        <v>3697</v>
      </c>
      <c r="U49" s="3" t="s">
        <v>2813</v>
      </c>
      <c r="V49" s="3" t="s">
        <v>288</v>
      </c>
      <c r="W49" s="3" t="s">
        <v>2429</v>
      </c>
      <c r="X49" s="44" t="s">
        <v>2980</v>
      </c>
      <c r="Y49" s="3" t="s">
        <v>251</v>
      </c>
      <c r="Z49" s="3" t="s">
        <v>251</v>
      </c>
      <c r="AA49" s="3" t="s">
        <v>251</v>
      </c>
      <c r="AB49" s="3" t="s">
        <v>251</v>
      </c>
      <c r="AC49" s="3" t="s">
        <v>253</v>
      </c>
      <c r="AD49" s="3" t="s">
        <v>4378</v>
      </c>
      <c r="AE49" s="3" t="s">
        <v>3489</v>
      </c>
      <c r="AF49" s="3" t="s">
        <v>4133</v>
      </c>
      <c r="AG49" s="3" t="s">
        <v>254</v>
      </c>
    </row>
    <row r="50" spans="1:33" x14ac:dyDescent="0.25">
      <c r="A50" s="15" t="s">
        <v>72</v>
      </c>
      <c r="B50" s="15" t="s">
        <v>75</v>
      </c>
      <c r="C50" s="9" t="s">
        <v>75</v>
      </c>
      <c r="D50" s="8" t="s">
        <v>3052</v>
      </c>
      <c r="E50" s="8" t="s">
        <v>213</v>
      </c>
      <c r="F50" s="9" t="s">
        <v>620</v>
      </c>
      <c r="G50" s="8" t="s">
        <v>390</v>
      </c>
      <c r="H50" s="16" t="s">
        <v>2247</v>
      </c>
      <c r="I50" s="8" t="s">
        <v>489</v>
      </c>
      <c r="J50" s="16" t="s">
        <v>566</v>
      </c>
      <c r="K50" s="16" t="s">
        <v>450</v>
      </c>
      <c r="L50" s="8" t="s">
        <v>2365</v>
      </c>
      <c r="M50" s="8" t="s">
        <v>3564</v>
      </c>
      <c r="N50" s="8" t="s">
        <v>237</v>
      </c>
      <c r="O50" s="8" t="s">
        <v>3281</v>
      </c>
      <c r="P50" s="8" t="s">
        <v>526</v>
      </c>
      <c r="Q50" s="8" t="s">
        <v>2430</v>
      </c>
      <c r="R50" s="8" t="s">
        <v>2570</v>
      </c>
      <c r="S50" s="8" t="s">
        <v>2697</v>
      </c>
      <c r="T50" s="3" t="s">
        <v>390</v>
      </c>
      <c r="U50" s="3" t="s">
        <v>5010</v>
      </c>
      <c r="V50" s="3" t="s">
        <v>681</v>
      </c>
      <c r="W50" s="3" t="s">
        <v>2868</v>
      </c>
      <c r="X50" s="44" t="s">
        <v>2981</v>
      </c>
      <c r="Y50" s="3" t="s">
        <v>440</v>
      </c>
      <c r="Z50" s="3" t="s">
        <v>159</v>
      </c>
      <c r="AA50" s="3" t="s">
        <v>227</v>
      </c>
      <c r="AB50" s="3" t="s">
        <v>144</v>
      </c>
      <c r="AC50" s="3" t="s">
        <v>195</v>
      </c>
      <c r="AD50" s="3" t="s">
        <v>4379</v>
      </c>
      <c r="AE50" s="3" t="s">
        <v>4519</v>
      </c>
      <c r="AF50" s="3" t="s">
        <v>4134</v>
      </c>
      <c r="AG50" s="3" t="s">
        <v>186</v>
      </c>
    </row>
    <row r="51" spans="1:33" x14ac:dyDescent="0.25">
      <c r="A51" s="15" t="s">
        <v>72</v>
      </c>
      <c r="B51" s="15" t="s">
        <v>126</v>
      </c>
      <c r="C51" s="9" t="s">
        <v>126</v>
      </c>
      <c r="D51" s="8" t="s">
        <v>3053</v>
      </c>
      <c r="E51" s="8" t="s">
        <v>346</v>
      </c>
      <c r="F51" s="9" t="s">
        <v>173</v>
      </c>
      <c r="G51" s="8" t="s">
        <v>173</v>
      </c>
      <c r="H51" s="16" t="s">
        <v>2248</v>
      </c>
      <c r="I51" s="8" t="s">
        <v>490</v>
      </c>
      <c r="J51" s="16" t="s">
        <v>617</v>
      </c>
      <c r="K51" s="16" t="s">
        <v>258</v>
      </c>
      <c r="L51" s="8" t="s">
        <v>2366</v>
      </c>
      <c r="M51" s="8" t="s">
        <v>3565</v>
      </c>
      <c r="N51" s="8" t="s">
        <v>4714</v>
      </c>
      <c r="O51" s="8" t="s">
        <v>3282</v>
      </c>
      <c r="P51" s="8" t="s">
        <v>527</v>
      </c>
      <c r="Q51" s="8" t="s">
        <v>2431</v>
      </c>
      <c r="R51" s="8" t="s">
        <v>2571</v>
      </c>
      <c r="S51" s="8" t="s">
        <v>2698</v>
      </c>
      <c r="T51" s="3" t="s">
        <v>2765</v>
      </c>
      <c r="U51" s="3" t="s">
        <v>2814</v>
      </c>
      <c r="V51" s="3" t="s">
        <v>682</v>
      </c>
      <c r="W51" s="3" t="s">
        <v>2431</v>
      </c>
      <c r="X51" s="44" t="s">
        <v>2982</v>
      </c>
      <c r="Y51" s="3" t="s">
        <v>145</v>
      </c>
      <c r="Z51" s="3" t="s">
        <v>145</v>
      </c>
      <c r="AA51" s="3" t="s">
        <v>228</v>
      </c>
      <c r="AB51" s="3" t="s">
        <v>359</v>
      </c>
      <c r="AC51" s="3" t="s">
        <v>626</v>
      </c>
      <c r="AD51" s="3" t="s">
        <v>4380</v>
      </c>
      <c r="AE51" s="3" t="s">
        <v>3490</v>
      </c>
      <c r="AF51" s="3" t="s">
        <v>4135</v>
      </c>
      <c r="AG51" s="3" t="s">
        <v>187</v>
      </c>
    </row>
    <row r="52" spans="1:33" x14ac:dyDescent="0.25">
      <c r="A52" s="15" t="s">
        <v>72</v>
      </c>
      <c r="B52" s="15" t="s">
        <v>76</v>
      </c>
      <c r="C52" s="9" t="s">
        <v>76</v>
      </c>
      <c r="D52" s="8" t="s">
        <v>3054</v>
      </c>
      <c r="E52" s="8" t="s">
        <v>214</v>
      </c>
      <c r="F52" s="9" t="s">
        <v>391</v>
      </c>
      <c r="G52" s="8" t="s">
        <v>174</v>
      </c>
      <c r="H52" s="16" t="s">
        <v>2249</v>
      </c>
      <c r="I52" s="8" t="s">
        <v>491</v>
      </c>
      <c r="J52" s="16" t="s">
        <v>567</v>
      </c>
      <c r="K52" s="16" t="s">
        <v>673</v>
      </c>
      <c r="L52" s="8" t="s">
        <v>2367</v>
      </c>
      <c r="M52" s="8" t="s">
        <v>3566</v>
      </c>
      <c r="N52" s="8" t="s">
        <v>669</v>
      </c>
      <c r="O52" s="8" t="s">
        <v>3283</v>
      </c>
      <c r="P52" s="8" t="s">
        <v>528</v>
      </c>
      <c r="Q52" s="8" t="s">
        <v>2432</v>
      </c>
      <c r="R52" s="8" t="s">
        <v>2572</v>
      </c>
      <c r="S52" s="8" t="s">
        <v>3863</v>
      </c>
      <c r="T52" s="3" t="s">
        <v>3698</v>
      </c>
      <c r="U52" s="3" t="s">
        <v>5011</v>
      </c>
      <c r="V52" s="3" t="s">
        <v>683</v>
      </c>
      <c r="W52" s="3" t="s">
        <v>2869</v>
      </c>
      <c r="X52" s="44" t="s">
        <v>2983</v>
      </c>
      <c r="Y52" s="3" t="s">
        <v>146</v>
      </c>
      <c r="Z52" s="3" t="s">
        <v>146</v>
      </c>
      <c r="AA52" s="3" t="s">
        <v>129</v>
      </c>
      <c r="AB52" s="3" t="s">
        <v>129</v>
      </c>
      <c r="AC52" s="3" t="s">
        <v>627</v>
      </c>
      <c r="AD52" s="3" t="s">
        <v>4381</v>
      </c>
      <c r="AE52" s="3" t="s">
        <v>4520</v>
      </c>
      <c r="AF52" s="3" t="s">
        <v>4136</v>
      </c>
      <c r="AG52" s="3" t="s">
        <v>188</v>
      </c>
    </row>
    <row r="53" spans="1:33" x14ac:dyDescent="0.25">
      <c r="A53" s="15" t="s">
        <v>72</v>
      </c>
      <c r="B53" s="15" t="s">
        <v>77</v>
      </c>
      <c r="C53" s="9" t="s">
        <v>77</v>
      </c>
      <c r="D53" s="8" t="s">
        <v>3055</v>
      </c>
      <c r="E53" s="8" t="s">
        <v>215</v>
      </c>
      <c r="F53" s="9" t="s">
        <v>392</v>
      </c>
      <c r="G53" s="8" t="s">
        <v>175</v>
      </c>
      <c r="H53" s="16" t="s">
        <v>2250</v>
      </c>
      <c r="I53" s="8" t="s">
        <v>492</v>
      </c>
      <c r="J53" s="16" t="s">
        <v>122</v>
      </c>
      <c r="K53" s="16" t="s">
        <v>674</v>
      </c>
      <c r="L53" s="8" t="s">
        <v>2368</v>
      </c>
      <c r="M53" s="8" t="s">
        <v>3567</v>
      </c>
      <c r="N53" s="8" t="s">
        <v>238</v>
      </c>
      <c r="O53" s="8" t="s">
        <v>3284</v>
      </c>
      <c r="P53" s="8" t="s">
        <v>529</v>
      </c>
      <c r="Q53" s="8" t="s">
        <v>2433</v>
      </c>
      <c r="R53" s="8" t="s">
        <v>2573</v>
      </c>
      <c r="S53" s="8" t="s">
        <v>2699</v>
      </c>
      <c r="T53" s="3" t="s">
        <v>3699</v>
      </c>
      <c r="U53" s="3" t="s">
        <v>5012</v>
      </c>
      <c r="V53" s="3" t="s">
        <v>684</v>
      </c>
      <c r="W53" s="3" t="s">
        <v>2870</v>
      </c>
      <c r="X53" s="44" t="s">
        <v>2984</v>
      </c>
      <c r="Y53" s="3" t="s">
        <v>147</v>
      </c>
      <c r="Z53" s="3" t="s">
        <v>147</v>
      </c>
      <c r="AA53" s="3" t="s">
        <v>229</v>
      </c>
      <c r="AB53" s="3" t="s">
        <v>229</v>
      </c>
      <c r="AC53" s="3" t="s">
        <v>196</v>
      </c>
      <c r="AD53" s="3" t="s">
        <v>4382</v>
      </c>
      <c r="AE53" s="3" t="s">
        <v>4521</v>
      </c>
      <c r="AF53" s="3" t="s">
        <v>4137</v>
      </c>
      <c r="AG53" s="3" t="s">
        <v>4763</v>
      </c>
    </row>
    <row r="54" spans="1:33" ht="45" x14ac:dyDescent="0.25">
      <c r="A54" s="15" t="s">
        <v>72</v>
      </c>
      <c r="B54" s="15" t="s">
        <v>78</v>
      </c>
      <c r="C54" s="9" t="s">
        <v>78</v>
      </c>
      <c r="D54" s="8" t="s">
        <v>3056</v>
      </c>
      <c r="E54" s="8" t="s">
        <v>216</v>
      </c>
      <c r="F54" s="9" t="s">
        <v>393</v>
      </c>
      <c r="G54" s="8" t="s">
        <v>393</v>
      </c>
      <c r="H54" s="16" t="s">
        <v>2251</v>
      </c>
      <c r="I54" s="8" t="s">
        <v>493</v>
      </c>
      <c r="J54" s="16" t="s">
        <v>123</v>
      </c>
      <c r="K54" s="16" t="s">
        <v>451</v>
      </c>
      <c r="L54" s="8" t="s">
        <v>2369</v>
      </c>
      <c r="M54" s="8" t="s">
        <v>3568</v>
      </c>
      <c r="N54" s="8" t="s">
        <v>4715</v>
      </c>
      <c r="O54" s="8" t="s">
        <v>3285</v>
      </c>
      <c r="P54" s="8" t="s">
        <v>530</v>
      </c>
      <c r="Q54" s="8" t="s">
        <v>2434</v>
      </c>
      <c r="R54" s="8" t="s">
        <v>2574</v>
      </c>
      <c r="S54" s="8" t="s">
        <v>4985</v>
      </c>
      <c r="T54" s="3" t="s">
        <v>3750</v>
      </c>
      <c r="U54" s="3" t="s">
        <v>2815</v>
      </c>
      <c r="V54" s="3" t="s">
        <v>714</v>
      </c>
      <c r="W54" s="3" t="s">
        <v>2871</v>
      </c>
      <c r="X54" s="44" t="s">
        <v>4626</v>
      </c>
      <c r="Y54" s="3" t="s">
        <v>130</v>
      </c>
      <c r="Z54" s="3" t="s">
        <v>160</v>
      </c>
      <c r="AA54" s="3" t="s">
        <v>130</v>
      </c>
      <c r="AB54" s="3" t="s">
        <v>130</v>
      </c>
      <c r="AC54" s="3" t="s">
        <v>197</v>
      </c>
      <c r="AD54" s="3" t="s">
        <v>4383</v>
      </c>
      <c r="AE54" s="3" t="s">
        <v>3491</v>
      </c>
      <c r="AF54" s="3" t="s">
        <v>4138</v>
      </c>
      <c r="AG54" s="3" t="s">
        <v>470</v>
      </c>
    </row>
    <row r="55" spans="1:33" ht="30" x14ac:dyDescent="0.25">
      <c r="A55" s="15" t="s">
        <v>72</v>
      </c>
      <c r="B55" s="15" t="s">
        <v>80</v>
      </c>
      <c r="C55" s="9" t="s">
        <v>80</v>
      </c>
      <c r="D55" s="8" t="s">
        <v>3057</v>
      </c>
      <c r="E55" s="8" t="s">
        <v>217</v>
      </c>
      <c r="F55" s="9" t="s">
        <v>3956</v>
      </c>
      <c r="G55" s="8" t="s">
        <v>3999</v>
      </c>
      <c r="H55" s="16" t="s">
        <v>2252</v>
      </c>
      <c r="I55" s="8" t="s">
        <v>494</v>
      </c>
      <c r="J55" s="16" t="s">
        <v>568</v>
      </c>
      <c r="K55" s="16" t="s">
        <v>259</v>
      </c>
      <c r="L55" s="8" t="s">
        <v>2370</v>
      </c>
      <c r="M55" s="8" t="s">
        <v>3569</v>
      </c>
      <c r="N55" s="8" t="s">
        <v>239</v>
      </c>
      <c r="O55" s="8" t="s">
        <v>3286</v>
      </c>
      <c r="P55" s="8" t="s">
        <v>531</v>
      </c>
      <c r="Q55" s="8" t="s">
        <v>2435</v>
      </c>
      <c r="R55" s="8" t="s">
        <v>2575</v>
      </c>
      <c r="S55" s="8" t="s">
        <v>2700</v>
      </c>
      <c r="T55" s="3" t="s">
        <v>2766</v>
      </c>
      <c r="U55" s="3" t="s">
        <v>5013</v>
      </c>
      <c r="V55" s="3" t="s">
        <v>685</v>
      </c>
      <c r="W55" s="3" t="s">
        <v>2872</v>
      </c>
      <c r="X55" s="44" t="s">
        <v>4627</v>
      </c>
      <c r="Y55" s="3" t="s">
        <v>148</v>
      </c>
      <c r="Z55" s="3" t="s">
        <v>161</v>
      </c>
      <c r="AA55" s="3" t="s">
        <v>131</v>
      </c>
      <c r="AB55" s="3" t="s">
        <v>131</v>
      </c>
      <c r="AC55" s="3" t="s">
        <v>198</v>
      </c>
      <c r="AD55" s="3" t="s">
        <v>4384</v>
      </c>
      <c r="AE55" s="3" t="s">
        <v>4522</v>
      </c>
      <c r="AF55" s="3" t="s">
        <v>4139</v>
      </c>
      <c r="AG55" s="3" t="s">
        <v>4764</v>
      </c>
    </row>
    <row r="56" spans="1:33" ht="45" x14ac:dyDescent="0.25">
      <c r="A56" s="15" t="s">
        <v>72</v>
      </c>
      <c r="B56" s="15" t="s">
        <v>79</v>
      </c>
      <c r="C56" s="9" t="s">
        <v>79</v>
      </c>
      <c r="D56" s="8" t="s">
        <v>3058</v>
      </c>
      <c r="E56" s="8" t="s">
        <v>218</v>
      </c>
      <c r="F56" s="9" t="s">
        <v>3957</v>
      </c>
      <c r="G56" s="8" t="s">
        <v>4000</v>
      </c>
      <c r="H56" s="16" t="s">
        <v>2253</v>
      </c>
      <c r="I56" s="8" t="s">
        <v>495</v>
      </c>
      <c r="J56" s="16" t="s">
        <v>569</v>
      </c>
      <c r="K56" s="16" t="s">
        <v>260</v>
      </c>
      <c r="L56" s="8" t="s">
        <v>2371</v>
      </c>
      <c r="M56" s="8" t="s">
        <v>3570</v>
      </c>
      <c r="N56" s="8" t="s">
        <v>240</v>
      </c>
      <c r="O56" s="8" t="s">
        <v>3287</v>
      </c>
      <c r="P56" s="8" t="s">
        <v>532</v>
      </c>
      <c r="Q56" s="8" t="s">
        <v>2436</v>
      </c>
      <c r="R56" s="8" t="s">
        <v>2576</v>
      </c>
      <c r="S56" s="8" t="s">
        <v>2701</v>
      </c>
      <c r="T56" s="3" t="s">
        <v>2767</v>
      </c>
      <c r="U56" s="3" t="s">
        <v>5014</v>
      </c>
      <c r="V56" s="3" t="s">
        <v>686</v>
      </c>
      <c r="W56" s="3" t="s">
        <v>2873</v>
      </c>
      <c r="X56" s="44" t="s">
        <v>4628</v>
      </c>
      <c r="Y56" s="3" t="s">
        <v>149</v>
      </c>
      <c r="Z56" s="3" t="s">
        <v>162</v>
      </c>
      <c r="AA56" s="3" t="s">
        <v>132</v>
      </c>
      <c r="AB56" s="3" t="s">
        <v>132</v>
      </c>
      <c r="AC56" s="3" t="s">
        <v>628</v>
      </c>
      <c r="AD56" s="3" t="s">
        <v>4385</v>
      </c>
      <c r="AE56" s="3" t="s">
        <v>3492</v>
      </c>
      <c r="AF56" s="3" t="s">
        <v>4140</v>
      </c>
      <c r="AG56" s="3" t="s">
        <v>4765</v>
      </c>
    </row>
    <row r="57" spans="1:33" ht="45" x14ac:dyDescent="0.25">
      <c r="A57" s="15" t="s">
        <v>72</v>
      </c>
      <c r="B57" s="15" t="s">
        <v>616</v>
      </c>
      <c r="C57" s="9" t="s">
        <v>616</v>
      </c>
      <c r="D57" s="8" t="s">
        <v>3059</v>
      </c>
      <c r="E57" s="8" t="s">
        <v>347</v>
      </c>
      <c r="F57" s="9" t="s">
        <v>395</v>
      </c>
      <c r="G57" s="8" t="s">
        <v>394</v>
      </c>
      <c r="H57" s="16" t="s">
        <v>2254</v>
      </c>
      <c r="I57" s="8" t="s">
        <v>662</v>
      </c>
      <c r="J57" s="16" t="s">
        <v>570</v>
      </c>
      <c r="K57" s="16" t="s">
        <v>452</v>
      </c>
      <c r="L57" s="8" t="s">
        <v>4855</v>
      </c>
      <c r="M57" s="8" t="s">
        <v>3571</v>
      </c>
      <c r="N57" s="8" t="s">
        <v>4716</v>
      </c>
      <c r="O57" s="8" t="s">
        <v>3288</v>
      </c>
      <c r="P57" s="8" t="s">
        <v>533</v>
      </c>
      <c r="Q57" s="8" t="s">
        <v>2437</v>
      </c>
      <c r="R57" s="8" t="s">
        <v>2577</v>
      </c>
      <c r="S57" s="8" t="s">
        <v>4935</v>
      </c>
      <c r="T57" s="3" t="s">
        <v>3751</v>
      </c>
      <c r="U57" s="3" t="s">
        <v>5015</v>
      </c>
      <c r="V57" s="3" t="s">
        <v>687</v>
      </c>
      <c r="W57" s="3" t="s">
        <v>2874</v>
      </c>
      <c r="X57" s="44" t="s">
        <v>4629</v>
      </c>
      <c r="Y57" s="3" t="s">
        <v>441</v>
      </c>
      <c r="Z57" s="3" t="s">
        <v>437</v>
      </c>
      <c r="AA57" s="3" t="s">
        <v>3794</v>
      </c>
      <c r="AB57" s="3" t="s">
        <v>230</v>
      </c>
      <c r="AC57" s="3" t="s">
        <v>629</v>
      </c>
      <c r="AD57" s="3" t="s">
        <v>4386</v>
      </c>
      <c r="AE57" s="3" t="s">
        <v>4523</v>
      </c>
      <c r="AF57" s="3" t="s">
        <v>4141</v>
      </c>
      <c r="AG57" s="3" t="s">
        <v>4766</v>
      </c>
    </row>
    <row r="58" spans="1:33" x14ac:dyDescent="0.25">
      <c r="A58" s="15" t="s">
        <v>72</v>
      </c>
      <c r="B58" s="15" t="s">
        <v>81</v>
      </c>
      <c r="C58" s="9" t="s">
        <v>81</v>
      </c>
      <c r="D58" s="8" t="s">
        <v>3060</v>
      </c>
      <c r="E58" s="8" t="s">
        <v>348</v>
      </c>
      <c r="F58" s="9" t="s">
        <v>176</v>
      </c>
      <c r="G58" s="8" t="s">
        <v>176</v>
      </c>
      <c r="H58" s="16" t="s">
        <v>2255</v>
      </c>
      <c r="I58" s="8" t="s">
        <v>496</v>
      </c>
      <c r="J58" s="16" t="s">
        <v>124</v>
      </c>
      <c r="K58" s="16" t="s">
        <v>261</v>
      </c>
      <c r="L58" s="8" t="s">
        <v>2372</v>
      </c>
      <c r="M58" s="8" t="s">
        <v>3572</v>
      </c>
      <c r="N58" s="8" t="s">
        <v>241</v>
      </c>
      <c r="O58" s="8" t="s">
        <v>3289</v>
      </c>
      <c r="P58" s="8" t="s">
        <v>534</v>
      </c>
      <c r="Q58" s="8" t="s">
        <v>2438</v>
      </c>
      <c r="R58" s="8" t="s">
        <v>2578</v>
      </c>
      <c r="S58" s="8" t="s">
        <v>2702</v>
      </c>
      <c r="T58" s="3" t="s">
        <v>2768</v>
      </c>
      <c r="U58" s="3" t="s">
        <v>5016</v>
      </c>
      <c r="V58" s="3" t="s">
        <v>286</v>
      </c>
      <c r="W58" s="3" t="s">
        <v>2438</v>
      </c>
      <c r="X58" s="44" t="s">
        <v>2985</v>
      </c>
      <c r="Y58" s="3" t="s">
        <v>348</v>
      </c>
      <c r="Z58" s="3" t="s">
        <v>150</v>
      </c>
      <c r="AA58" s="3" t="s">
        <v>360</v>
      </c>
      <c r="AB58" s="3" t="s">
        <v>360</v>
      </c>
      <c r="AC58" s="3" t="s">
        <v>199</v>
      </c>
      <c r="AD58" s="3" t="s">
        <v>368</v>
      </c>
      <c r="AE58" s="3" t="s">
        <v>3493</v>
      </c>
      <c r="AF58" s="3" t="s">
        <v>4142</v>
      </c>
      <c r="AG58" s="3" t="s">
        <v>189</v>
      </c>
    </row>
    <row r="59" spans="1:33" x14ac:dyDescent="0.25">
      <c r="A59" s="15" t="s">
        <v>72</v>
      </c>
      <c r="B59" s="15" t="s">
        <v>82</v>
      </c>
      <c r="C59" s="9" t="s">
        <v>82</v>
      </c>
      <c r="D59" s="8" t="s">
        <v>3061</v>
      </c>
      <c r="E59" s="8" t="s">
        <v>219</v>
      </c>
      <c r="F59" s="9" t="s">
        <v>396</v>
      </c>
      <c r="G59" s="8" t="s">
        <v>396</v>
      </c>
      <c r="H59" s="16" t="s">
        <v>2256</v>
      </c>
      <c r="I59" s="8" t="s">
        <v>497</v>
      </c>
      <c r="J59" s="16" t="s">
        <v>571</v>
      </c>
      <c r="K59" s="16" t="s">
        <v>262</v>
      </c>
      <c r="L59" s="8" t="s">
        <v>2373</v>
      </c>
      <c r="M59" s="8" t="s">
        <v>3573</v>
      </c>
      <c r="N59" s="8" t="s">
        <v>242</v>
      </c>
      <c r="O59" s="8" t="s">
        <v>3290</v>
      </c>
      <c r="P59" s="8" t="s">
        <v>535</v>
      </c>
      <c r="Q59" s="8" t="s">
        <v>2439</v>
      </c>
      <c r="R59" s="8" t="s">
        <v>2579</v>
      </c>
      <c r="S59" s="8" t="s">
        <v>3864</v>
      </c>
      <c r="T59" s="3" t="s">
        <v>2769</v>
      </c>
      <c r="U59" s="3" t="s">
        <v>2816</v>
      </c>
      <c r="V59" s="3" t="s">
        <v>688</v>
      </c>
      <c r="W59" s="3" t="s">
        <v>2439</v>
      </c>
      <c r="X59" s="44" t="s">
        <v>3061</v>
      </c>
      <c r="Y59" s="3" t="s">
        <v>151</v>
      </c>
      <c r="Z59" s="3" t="s">
        <v>438</v>
      </c>
      <c r="AA59" s="3" t="s">
        <v>361</v>
      </c>
      <c r="AB59" s="3" t="s">
        <v>361</v>
      </c>
      <c r="AC59" s="3" t="s">
        <v>200</v>
      </c>
      <c r="AD59" s="3" t="s">
        <v>170</v>
      </c>
      <c r="AE59" s="3" t="s">
        <v>3494</v>
      </c>
      <c r="AF59" s="3" t="s">
        <v>4143</v>
      </c>
      <c r="AG59" s="3" t="s">
        <v>190</v>
      </c>
    </row>
    <row r="60" spans="1:33" x14ac:dyDescent="0.25">
      <c r="A60" s="15" t="s">
        <v>72</v>
      </c>
      <c r="B60" s="15" t="s">
        <v>83</v>
      </c>
      <c r="C60" s="9" t="s">
        <v>83</v>
      </c>
      <c r="D60" s="8" t="s">
        <v>3062</v>
      </c>
      <c r="E60" s="8" t="s">
        <v>349</v>
      </c>
      <c r="F60" s="9" t="s">
        <v>177</v>
      </c>
      <c r="G60" s="8" t="s">
        <v>177</v>
      </c>
      <c r="H60" s="16" t="s">
        <v>2257</v>
      </c>
      <c r="I60" s="8" t="s">
        <v>498</v>
      </c>
      <c r="J60" s="16" t="s">
        <v>125</v>
      </c>
      <c r="K60" s="16" t="s">
        <v>263</v>
      </c>
      <c r="L60" s="8" t="s">
        <v>2374</v>
      </c>
      <c r="M60" s="8" t="s">
        <v>3574</v>
      </c>
      <c r="N60" s="8" t="s">
        <v>243</v>
      </c>
      <c r="O60" s="8" t="s">
        <v>3291</v>
      </c>
      <c r="P60" s="8" t="s">
        <v>536</v>
      </c>
      <c r="Q60" s="8" t="s">
        <v>2440</v>
      </c>
      <c r="R60" s="8" t="s">
        <v>2580</v>
      </c>
      <c r="S60" s="8" t="s">
        <v>133</v>
      </c>
      <c r="T60" s="3" t="s">
        <v>2770</v>
      </c>
      <c r="U60" s="3" t="s">
        <v>5017</v>
      </c>
      <c r="V60" s="3" t="s">
        <v>287</v>
      </c>
      <c r="W60" s="3" t="s">
        <v>2440</v>
      </c>
      <c r="X60" s="44" t="s">
        <v>4630</v>
      </c>
      <c r="Y60" s="3" t="s">
        <v>349</v>
      </c>
      <c r="Z60" s="3" t="s">
        <v>133</v>
      </c>
      <c r="AA60" s="3" t="s">
        <v>349</v>
      </c>
      <c r="AB60" s="3" t="s">
        <v>349</v>
      </c>
      <c r="AC60" s="3" t="s">
        <v>201</v>
      </c>
      <c r="AD60" s="3" t="s">
        <v>171</v>
      </c>
      <c r="AE60" s="3" t="s">
        <v>3495</v>
      </c>
      <c r="AF60" s="3" t="s">
        <v>4144</v>
      </c>
      <c r="AG60" s="3" t="s">
        <v>191</v>
      </c>
    </row>
    <row r="61" spans="1:33" x14ac:dyDescent="0.25">
      <c r="A61" s="15" t="s">
        <v>72</v>
      </c>
      <c r="B61" s="15" t="s">
        <v>898</v>
      </c>
      <c r="C61" s="9" t="s">
        <v>898</v>
      </c>
      <c r="D61" s="8" t="s">
        <v>3063</v>
      </c>
      <c r="E61" s="8" t="s">
        <v>898</v>
      </c>
      <c r="F61" s="9" t="s">
        <v>1136</v>
      </c>
      <c r="G61" s="8" t="s">
        <v>1136</v>
      </c>
      <c r="H61" s="16" t="s">
        <v>1433</v>
      </c>
      <c r="I61" s="8" t="s">
        <v>1433</v>
      </c>
      <c r="J61" s="16" t="s">
        <v>1327</v>
      </c>
      <c r="K61" s="16" t="s">
        <v>1540</v>
      </c>
      <c r="L61" s="8" t="s">
        <v>2375</v>
      </c>
      <c r="M61" s="8" t="s">
        <v>3575</v>
      </c>
      <c r="N61" s="8" t="s">
        <v>4717</v>
      </c>
      <c r="O61" s="8" t="s">
        <v>3292</v>
      </c>
      <c r="P61" s="8" t="s">
        <v>1719</v>
      </c>
      <c r="Q61" s="8" t="s">
        <v>2441</v>
      </c>
      <c r="R61" s="8" t="s">
        <v>2581</v>
      </c>
      <c r="S61" s="8" t="s">
        <v>898</v>
      </c>
      <c r="T61" s="3" t="s">
        <v>2771</v>
      </c>
      <c r="U61" s="3" t="s">
        <v>2817</v>
      </c>
      <c r="V61" s="3" t="s">
        <v>1812</v>
      </c>
      <c r="W61" s="3" t="s">
        <v>2875</v>
      </c>
      <c r="X61" s="44" t="s">
        <v>2986</v>
      </c>
      <c r="Y61" s="3" t="s">
        <v>1902</v>
      </c>
      <c r="Z61" s="3" t="s">
        <v>1902</v>
      </c>
      <c r="AA61" s="3" t="s">
        <v>898</v>
      </c>
      <c r="AB61" s="3" t="s">
        <v>898</v>
      </c>
      <c r="AC61" s="3" t="s">
        <v>2004</v>
      </c>
      <c r="AD61" s="3" t="s">
        <v>4387</v>
      </c>
      <c r="AE61" s="3" t="s">
        <v>4524</v>
      </c>
      <c r="AF61" s="3" t="s">
        <v>4145</v>
      </c>
      <c r="AG61" s="3" t="s">
        <v>2094</v>
      </c>
    </row>
    <row r="62" spans="1:33" x14ac:dyDescent="0.25">
      <c r="A62" s="15" t="s">
        <v>72</v>
      </c>
      <c r="B62" s="15" t="s">
        <v>899</v>
      </c>
      <c r="C62" s="9" t="s">
        <v>899</v>
      </c>
      <c r="D62" s="8" t="s">
        <v>3064</v>
      </c>
      <c r="E62" s="8" t="s">
        <v>1084</v>
      </c>
      <c r="F62" s="9" t="s">
        <v>1137</v>
      </c>
      <c r="G62" s="8" t="s">
        <v>1137</v>
      </c>
      <c r="H62" s="16" t="s">
        <v>2258</v>
      </c>
      <c r="I62" s="8" t="s">
        <v>1434</v>
      </c>
      <c r="J62" s="16" t="s">
        <v>1328</v>
      </c>
      <c r="K62" s="16" t="s">
        <v>1328</v>
      </c>
      <c r="L62" s="8" t="s">
        <v>4856</v>
      </c>
      <c r="M62" s="8" t="s">
        <v>3576</v>
      </c>
      <c r="N62" s="8" t="s">
        <v>1328</v>
      </c>
      <c r="O62" s="8" t="s">
        <v>3293</v>
      </c>
      <c r="P62" s="8" t="s">
        <v>1720</v>
      </c>
      <c r="Q62" s="8" t="s">
        <v>2442</v>
      </c>
      <c r="R62" s="8" t="s">
        <v>2582</v>
      </c>
      <c r="S62" s="8" t="s">
        <v>3865</v>
      </c>
      <c r="T62" s="3" t="s">
        <v>2772</v>
      </c>
      <c r="U62" s="3" t="s">
        <v>2818</v>
      </c>
      <c r="V62" s="3" t="s">
        <v>1813</v>
      </c>
      <c r="W62" s="3" t="s">
        <v>2876</v>
      </c>
      <c r="X62" s="44" t="s">
        <v>4631</v>
      </c>
      <c r="Y62" s="3" t="s">
        <v>1903</v>
      </c>
      <c r="Z62" s="3" t="s">
        <v>1903</v>
      </c>
      <c r="AA62" s="3" t="s">
        <v>1084</v>
      </c>
      <c r="AB62" s="3" t="s">
        <v>1084</v>
      </c>
      <c r="AC62" s="3" t="s">
        <v>2005</v>
      </c>
      <c r="AD62" s="3" t="s">
        <v>2074</v>
      </c>
      <c r="AE62" s="3" t="s">
        <v>3496</v>
      </c>
      <c r="AF62" s="3" t="s">
        <v>4146</v>
      </c>
      <c r="AG62" s="3" t="s">
        <v>4767</v>
      </c>
    </row>
    <row r="63" spans="1:33" ht="60" x14ac:dyDescent="0.25">
      <c r="A63" s="15" t="s">
        <v>72</v>
      </c>
      <c r="B63" s="15" t="s">
        <v>84</v>
      </c>
      <c r="C63" s="9" t="s">
        <v>894</v>
      </c>
      <c r="D63" s="8" t="s">
        <v>3065</v>
      </c>
      <c r="E63" s="8" t="s">
        <v>1237</v>
      </c>
      <c r="F63" s="9" t="s">
        <v>3958</v>
      </c>
      <c r="G63" s="8" t="s">
        <v>4001</v>
      </c>
      <c r="H63" s="16" t="s">
        <v>2259</v>
      </c>
      <c r="I63" s="8" t="s">
        <v>1435</v>
      </c>
      <c r="J63" s="16" t="s">
        <v>1329</v>
      </c>
      <c r="K63" s="16" t="s">
        <v>1541</v>
      </c>
      <c r="L63" s="8" t="s">
        <v>4857</v>
      </c>
      <c r="M63" s="8" t="s">
        <v>3577</v>
      </c>
      <c r="N63" s="8" t="s">
        <v>3401</v>
      </c>
      <c r="O63" s="8" t="s">
        <v>3294</v>
      </c>
      <c r="P63" s="8" t="s">
        <v>3405</v>
      </c>
      <c r="Q63" s="8" t="s">
        <v>3217</v>
      </c>
      <c r="R63" s="8" t="s">
        <v>3415</v>
      </c>
      <c r="S63" s="8" t="s">
        <v>2703</v>
      </c>
      <c r="T63" s="3" t="s">
        <v>3752</v>
      </c>
      <c r="U63" s="3" t="s">
        <v>5018</v>
      </c>
      <c r="V63" s="3" t="s">
        <v>3410</v>
      </c>
      <c r="W63" s="3" t="s">
        <v>3211</v>
      </c>
      <c r="X63" s="44" t="s">
        <v>4632</v>
      </c>
      <c r="Y63" s="3" t="s">
        <v>3850</v>
      </c>
      <c r="Z63" s="3" t="s">
        <v>1904</v>
      </c>
      <c r="AA63" s="3" t="s">
        <v>1201</v>
      </c>
      <c r="AB63" s="3" t="s">
        <v>1201</v>
      </c>
      <c r="AC63" s="3" t="s">
        <v>2006</v>
      </c>
      <c r="AD63" s="3" t="s">
        <v>4388</v>
      </c>
      <c r="AE63" s="3" t="s">
        <v>4525</v>
      </c>
      <c r="AF63" s="3" t="s">
        <v>4147</v>
      </c>
      <c r="AG63" s="3" t="s">
        <v>4768</v>
      </c>
    </row>
    <row r="64" spans="1:33" ht="75" x14ac:dyDescent="0.25">
      <c r="A64" s="15" t="s">
        <v>72</v>
      </c>
      <c r="B64" s="15" t="s">
        <v>85</v>
      </c>
      <c r="C64" s="9" t="s">
        <v>895</v>
      </c>
      <c r="D64" s="8" t="s">
        <v>3066</v>
      </c>
      <c r="E64" s="8" t="s">
        <v>1238</v>
      </c>
      <c r="F64" s="9" t="s">
        <v>1138</v>
      </c>
      <c r="G64" s="8" t="s">
        <v>2153</v>
      </c>
      <c r="H64" s="16" t="s">
        <v>2260</v>
      </c>
      <c r="I64" s="8" t="s">
        <v>1436</v>
      </c>
      <c r="J64" s="16" t="s">
        <v>1330</v>
      </c>
      <c r="K64" s="16" t="s">
        <v>3396</v>
      </c>
      <c r="L64" s="8" t="s">
        <v>4858</v>
      </c>
      <c r="M64" s="8" t="s">
        <v>3578</v>
      </c>
      <c r="N64" s="8" t="s">
        <v>4718</v>
      </c>
      <c r="O64" s="8" t="s">
        <v>3295</v>
      </c>
      <c r="P64" s="8" t="s">
        <v>3406</v>
      </c>
      <c r="Q64" s="8" t="s">
        <v>3207</v>
      </c>
      <c r="R64" s="8" t="s">
        <v>3416</v>
      </c>
      <c r="S64" s="8" t="s">
        <v>4936</v>
      </c>
      <c r="T64" s="3" t="s">
        <v>3753</v>
      </c>
      <c r="U64" s="3" t="s">
        <v>5019</v>
      </c>
      <c r="V64" s="3" t="s">
        <v>3411</v>
      </c>
      <c r="W64" s="3" t="s">
        <v>3212</v>
      </c>
      <c r="X64" s="44" t="s">
        <v>4633</v>
      </c>
      <c r="Y64" s="3" t="s">
        <v>4272</v>
      </c>
      <c r="Z64" s="3" t="s">
        <v>1905</v>
      </c>
      <c r="AA64" s="3" t="s">
        <v>3795</v>
      </c>
      <c r="AB64" s="3" t="s">
        <v>4057</v>
      </c>
      <c r="AC64" s="3" t="s">
        <v>2007</v>
      </c>
      <c r="AD64" s="3" t="s">
        <v>4389</v>
      </c>
      <c r="AE64" s="3" t="s">
        <v>4526</v>
      </c>
      <c r="AF64" s="3" t="s">
        <v>4148</v>
      </c>
      <c r="AG64" s="3" t="s">
        <v>4769</v>
      </c>
    </row>
    <row r="65" spans="1:33" ht="75" x14ac:dyDescent="0.25">
      <c r="A65" s="15" t="s">
        <v>72</v>
      </c>
      <c r="B65" s="15" t="s">
        <v>86</v>
      </c>
      <c r="C65" s="9" t="s">
        <v>901</v>
      </c>
      <c r="D65" s="8" t="s">
        <v>3067</v>
      </c>
      <c r="E65" s="8" t="s">
        <v>1239</v>
      </c>
      <c r="F65" s="9" t="s">
        <v>1139</v>
      </c>
      <c r="G65" s="8" t="s">
        <v>2154</v>
      </c>
      <c r="H65" s="16" t="s">
        <v>2261</v>
      </c>
      <c r="I65" s="8" t="s">
        <v>1437</v>
      </c>
      <c r="J65" s="16" t="s">
        <v>3397</v>
      </c>
      <c r="K65" s="16" t="s">
        <v>1542</v>
      </c>
      <c r="L65" s="8" t="s">
        <v>4859</v>
      </c>
      <c r="M65" s="8" t="s">
        <v>3579</v>
      </c>
      <c r="N65" s="8" t="s">
        <v>3402</v>
      </c>
      <c r="O65" s="8" t="s">
        <v>3296</v>
      </c>
      <c r="P65" s="8" t="s">
        <v>3407</v>
      </c>
      <c r="Q65" s="8" t="s">
        <v>3208</v>
      </c>
      <c r="R65" s="8" t="s">
        <v>3417</v>
      </c>
      <c r="S65" s="8" t="s">
        <v>3866</v>
      </c>
      <c r="T65" s="3" t="s">
        <v>3754</v>
      </c>
      <c r="U65" s="3" t="s">
        <v>5020</v>
      </c>
      <c r="V65" s="3" t="s">
        <v>3412</v>
      </c>
      <c r="W65" s="3" t="s">
        <v>3213</v>
      </c>
      <c r="X65" s="44" t="s">
        <v>4634</v>
      </c>
      <c r="Y65" s="3" t="s">
        <v>3851</v>
      </c>
      <c r="Z65" s="3" t="s">
        <v>1906</v>
      </c>
      <c r="AA65" s="3" t="s">
        <v>3796</v>
      </c>
      <c r="AB65" s="3" t="s">
        <v>1202</v>
      </c>
      <c r="AC65" s="3" t="s">
        <v>2008</v>
      </c>
      <c r="AD65" s="3" t="s">
        <v>4390</v>
      </c>
      <c r="AE65" s="3" t="s">
        <v>4527</v>
      </c>
      <c r="AF65" s="3" t="s">
        <v>4149</v>
      </c>
      <c r="AG65" s="3" t="s">
        <v>4770</v>
      </c>
    </row>
    <row r="66" spans="1:33" ht="90" x14ac:dyDescent="0.25">
      <c r="A66" s="15" t="s">
        <v>72</v>
      </c>
      <c r="B66" s="15" t="s">
        <v>274</v>
      </c>
      <c r="C66" s="9" t="s">
        <v>896</v>
      </c>
      <c r="D66" s="8" t="s">
        <v>3068</v>
      </c>
      <c r="E66" s="8" t="s">
        <v>4818</v>
      </c>
      <c r="F66" s="9" t="s">
        <v>3959</v>
      </c>
      <c r="G66" s="8" t="s">
        <v>4002</v>
      </c>
      <c r="H66" s="16" t="s">
        <v>2262</v>
      </c>
      <c r="I66" s="8" t="s">
        <v>1438</v>
      </c>
      <c r="J66" s="16" t="s">
        <v>1331</v>
      </c>
      <c r="K66" s="16" t="s">
        <v>3398</v>
      </c>
      <c r="L66" s="8" t="s">
        <v>4860</v>
      </c>
      <c r="M66" s="8" t="s">
        <v>3580</v>
      </c>
      <c r="N66" s="8" t="s">
        <v>4719</v>
      </c>
      <c r="O66" s="8" t="s">
        <v>3297</v>
      </c>
      <c r="P66" s="8" t="s">
        <v>3408</v>
      </c>
      <c r="Q66" s="8" t="s">
        <v>3218</v>
      </c>
      <c r="R66" s="8" t="s">
        <v>2583</v>
      </c>
      <c r="S66" s="8" t="s">
        <v>4937</v>
      </c>
      <c r="T66" s="3" t="s">
        <v>3755</v>
      </c>
      <c r="U66" s="3" t="s">
        <v>5021</v>
      </c>
      <c r="V66" s="3" t="s">
        <v>3425</v>
      </c>
      <c r="W66" s="3" t="s">
        <v>3214</v>
      </c>
      <c r="X66" s="44" t="s">
        <v>4635</v>
      </c>
      <c r="Y66" s="3" t="s">
        <v>4273</v>
      </c>
      <c r="Z66" s="3" t="s">
        <v>1907</v>
      </c>
      <c r="AA66" s="3" t="s">
        <v>3797</v>
      </c>
      <c r="AB66" s="3" t="s">
        <v>1204</v>
      </c>
      <c r="AC66" s="3" t="s">
        <v>3426</v>
      </c>
      <c r="AD66" s="3" t="s">
        <v>4391</v>
      </c>
      <c r="AE66" s="3" t="s">
        <v>4528</v>
      </c>
      <c r="AF66" s="3" t="s">
        <v>4150</v>
      </c>
      <c r="AG66" s="3" t="s">
        <v>4771</v>
      </c>
    </row>
    <row r="67" spans="1:33" ht="120" x14ac:dyDescent="0.25">
      <c r="A67" s="15" t="s">
        <v>72</v>
      </c>
      <c r="B67" s="15" t="s">
        <v>275</v>
      </c>
      <c r="C67" s="9" t="s">
        <v>897</v>
      </c>
      <c r="D67" s="8" t="s">
        <v>3069</v>
      </c>
      <c r="E67" s="8" t="s">
        <v>4819</v>
      </c>
      <c r="F67" s="9" t="s">
        <v>3960</v>
      </c>
      <c r="G67" s="8" t="s">
        <v>4003</v>
      </c>
      <c r="H67" s="16" t="s">
        <v>2263</v>
      </c>
      <c r="I67" s="8" t="s">
        <v>1439</v>
      </c>
      <c r="J67" s="16" t="s">
        <v>1332</v>
      </c>
      <c r="K67" s="16" t="s">
        <v>3399</v>
      </c>
      <c r="L67" s="8" t="s">
        <v>4861</v>
      </c>
      <c r="M67" s="8" t="s">
        <v>3581</v>
      </c>
      <c r="N67" s="8" t="s">
        <v>4720</v>
      </c>
      <c r="O67" s="8" t="s">
        <v>3298</v>
      </c>
      <c r="P67" s="8" t="s">
        <v>3942</v>
      </c>
      <c r="Q67" s="8" t="s">
        <v>3209</v>
      </c>
      <c r="R67" s="8" t="s">
        <v>2584</v>
      </c>
      <c r="S67" s="8" t="s">
        <v>4938</v>
      </c>
      <c r="T67" s="3" t="s">
        <v>3756</v>
      </c>
      <c r="U67" s="3" t="s">
        <v>5022</v>
      </c>
      <c r="V67" s="3" t="s">
        <v>3413</v>
      </c>
      <c r="W67" s="3" t="s">
        <v>3215</v>
      </c>
      <c r="X67" s="44" t="s">
        <v>4636</v>
      </c>
      <c r="Y67" s="3" t="s">
        <v>4274</v>
      </c>
      <c r="Z67" s="3" t="s">
        <v>1908</v>
      </c>
      <c r="AA67" s="3" t="s">
        <v>3798</v>
      </c>
      <c r="AB67" s="3" t="s">
        <v>4058</v>
      </c>
      <c r="AC67" s="3" t="s">
        <v>2009</v>
      </c>
      <c r="AD67" s="3" t="s">
        <v>4392</v>
      </c>
      <c r="AE67" s="3" t="s">
        <v>4529</v>
      </c>
      <c r="AF67" s="3" t="s">
        <v>4151</v>
      </c>
      <c r="AG67" s="3" t="s">
        <v>4772</v>
      </c>
    </row>
    <row r="68" spans="1:33" ht="105" x14ac:dyDescent="0.25">
      <c r="A68" s="15" t="s">
        <v>72</v>
      </c>
      <c r="B68" s="15" t="s">
        <v>845</v>
      </c>
      <c r="C68" s="9" t="s">
        <v>900</v>
      </c>
      <c r="D68" s="8" t="s">
        <v>3070</v>
      </c>
      <c r="E68" s="8" t="s">
        <v>4820</v>
      </c>
      <c r="F68" s="9" t="s">
        <v>1140</v>
      </c>
      <c r="G68" s="8" t="s">
        <v>2155</v>
      </c>
      <c r="H68" s="16" t="s">
        <v>2264</v>
      </c>
      <c r="I68" s="8" t="s">
        <v>1440</v>
      </c>
      <c r="J68" s="16" t="s">
        <v>1333</v>
      </c>
      <c r="K68" s="16" t="s">
        <v>3400</v>
      </c>
      <c r="L68" s="8" t="s">
        <v>4862</v>
      </c>
      <c r="M68" s="8" t="s">
        <v>3582</v>
      </c>
      <c r="N68" s="8" t="s">
        <v>3403</v>
      </c>
      <c r="O68" s="8" t="s">
        <v>3299</v>
      </c>
      <c r="P68" s="8" t="s">
        <v>3409</v>
      </c>
      <c r="Q68" s="8" t="s">
        <v>3210</v>
      </c>
      <c r="R68" s="8" t="s">
        <v>2585</v>
      </c>
      <c r="S68" s="8" t="s">
        <v>4973</v>
      </c>
      <c r="T68" s="3" t="s">
        <v>3757</v>
      </c>
      <c r="V68" s="3" t="s">
        <v>3414</v>
      </c>
      <c r="W68" s="3" t="s">
        <v>3216</v>
      </c>
      <c r="X68" s="44" t="s">
        <v>4701</v>
      </c>
      <c r="Y68" s="3" t="s">
        <v>4275</v>
      </c>
      <c r="Z68" s="3" t="s">
        <v>4046</v>
      </c>
      <c r="AA68" s="3" t="s">
        <v>3799</v>
      </c>
      <c r="AB68" s="3" t="s">
        <v>1203</v>
      </c>
      <c r="AC68" s="3" t="s">
        <v>2010</v>
      </c>
      <c r="AD68" s="3" t="s">
        <v>4393</v>
      </c>
      <c r="AE68" s="3" t="s">
        <v>4530</v>
      </c>
      <c r="AF68" s="3" t="s">
        <v>4152</v>
      </c>
      <c r="AG68" s="3" t="s">
        <v>4773</v>
      </c>
    </row>
    <row r="69" spans="1:33" ht="30" x14ac:dyDescent="0.25">
      <c r="A69" s="15" t="s">
        <v>72</v>
      </c>
      <c r="B69" s="15" t="s">
        <v>87</v>
      </c>
      <c r="C69" s="9" t="s">
        <v>87</v>
      </c>
      <c r="D69" s="8" t="s">
        <v>3071</v>
      </c>
      <c r="E69" s="8" t="s">
        <v>220</v>
      </c>
      <c r="F69" s="9" t="s">
        <v>398</v>
      </c>
      <c r="G69" s="8" t="s">
        <v>397</v>
      </c>
      <c r="H69" s="16" t="s">
        <v>2265</v>
      </c>
      <c r="I69" s="8" t="s">
        <v>499</v>
      </c>
      <c r="J69" s="16" t="s">
        <v>572</v>
      </c>
      <c r="K69" s="16" t="s">
        <v>453</v>
      </c>
      <c r="L69" s="8" t="s">
        <v>4863</v>
      </c>
      <c r="M69" s="8" t="s">
        <v>3583</v>
      </c>
      <c r="N69" s="8" t="s">
        <v>244</v>
      </c>
      <c r="O69" s="8" t="s">
        <v>3300</v>
      </c>
      <c r="P69" s="8" t="s">
        <v>537</v>
      </c>
      <c r="Q69" s="8" t="s">
        <v>2443</v>
      </c>
      <c r="R69" s="8" t="s">
        <v>2586</v>
      </c>
      <c r="S69" s="8" t="s">
        <v>2704</v>
      </c>
      <c r="T69" s="3" t="s">
        <v>3700</v>
      </c>
      <c r="U69" s="3" t="s">
        <v>5023</v>
      </c>
      <c r="V69" s="3" t="s">
        <v>689</v>
      </c>
      <c r="W69" s="3" t="s">
        <v>2877</v>
      </c>
      <c r="X69" s="44" t="s">
        <v>2987</v>
      </c>
      <c r="Y69" s="3" t="s">
        <v>134</v>
      </c>
      <c r="Z69" s="3" t="s">
        <v>134</v>
      </c>
      <c r="AA69" s="3" t="s">
        <v>134</v>
      </c>
      <c r="AB69" s="3" t="s">
        <v>134</v>
      </c>
      <c r="AC69" s="3" t="s">
        <v>630</v>
      </c>
      <c r="AD69" s="3" t="s">
        <v>4394</v>
      </c>
      <c r="AE69" s="3" t="s">
        <v>4531</v>
      </c>
      <c r="AF69" s="3" t="s">
        <v>4153</v>
      </c>
      <c r="AG69" s="3" t="s">
        <v>472</v>
      </c>
    </row>
    <row r="70" spans="1:33" ht="75" x14ac:dyDescent="0.25">
      <c r="A70" s="15" t="s">
        <v>72</v>
      </c>
      <c r="B70" s="15" t="s">
        <v>90</v>
      </c>
      <c r="C70" s="9" t="s">
        <v>1040</v>
      </c>
      <c r="D70" s="8" t="s">
        <v>3072</v>
      </c>
      <c r="E70" s="8" t="s">
        <v>1240</v>
      </c>
      <c r="F70" s="9" t="s">
        <v>3961</v>
      </c>
      <c r="G70" s="8" t="s">
        <v>4004</v>
      </c>
      <c r="H70" s="16" t="s">
        <v>2266</v>
      </c>
      <c r="I70" s="8" t="s">
        <v>1441</v>
      </c>
      <c r="J70" s="16" t="s">
        <v>1334</v>
      </c>
      <c r="K70" s="16" t="s">
        <v>1543</v>
      </c>
      <c r="L70" s="8" t="s">
        <v>2376</v>
      </c>
      <c r="M70" s="8" t="s">
        <v>3584</v>
      </c>
      <c r="N70" s="8" t="s">
        <v>1637</v>
      </c>
      <c r="O70" s="8" t="s">
        <v>3301</v>
      </c>
      <c r="P70" s="8" t="s">
        <v>1721</v>
      </c>
      <c r="Q70" s="8" t="s">
        <v>2444</v>
      </c>
      <c r="R70" s="8" t="s">
        <v>2587</v>
      </c>
      <c r="S70" s="8" t="s">
        <v>2705</v>
      </c>
      <c r="T70" s="3" t="s">
        <v>3701</v>
      </c>
      <c r="U70" s="3" t="s">
        <v>2820</v>
      </c>
      <c r="V70" s="3" t="s">
        <v>1814</v>
      </c>
      <c r="W70" s="3" t="s">
        <v>2878</v>
      </c>
      <c r="X70" s="44" t="s">
        <v>4637</v>
      </c>
      <c r="Y70" s="3" t="s">
        <v>4276</v>
      </c>
      <c r="Z70" s="3" t="s">
        <v>1909</v>
      </c>
      <c r="AA70" s="3" t="s">
        <v>3800</v>
      </c>
      <c r="AB70" s="3" t="s">
        <v>4316</v>
      </c>
      <c r="AC70" s="3" t="s">
        <v>2011</v>
      </c>
      <c r="AD70" s="3" t="s">
        <v>4395</v>
      </c>
      <c r="AE70" s="3" t="s">
        <v>4593</v>
      </c>
      <c r="AF70" s="3" t="s">
        <v>4154</v>
      </c>
      <c r="AG70" s="3" t="s">
        <v>2095</v>
      </c>
    </row>
    <row r="71" spans="1:33" ht="30" x14ac:dyDescent="0.25">
      <c r="A71" s="15" t="s">
        <v>72</v>
      </c>
      <c r="B71" s="15" t="s">
        <v>88</v>
      </c>
      <c r="C71" s="9" t="s">
        <v>88</v>
      </c>
      <c r="D71" s="8" t="s">
        <v>3073</v>
      </c>
      <c r="E71" s="8" t="s">
        <v>1241</v>
      </c>
      <c r="F71" s="9" t="s">
        <v>3962</v>
      </c>
      <c r="G71" s="8" t="s">
        <v>4005</v>
      </c>
      <c r="H71" s="16" t="s">
        <v>2267</v>
      </c>
      <c r="I71" s="8" t="s">
        <v>1442</v>
      </c>
      <c r="J71" s="16" t="s">
        <v>1335</v>
      </c>
      <c r="K71" s="16" t="s">
        <v>1544</v>
      </c>
      <c r="L71" s="8" t="s">
        <v>2377</v>
      </c>
      <c r="M71" s="8" t="s">
        <v>3585</v>
      </c>
      <c r="N71" s="8" t="s">
        <v>1638</v>
      </c>
      <c r="O71" s="8" t="s">
        <v>3302</v>
      </c>
      <c r="P71" s="8" t="s">
        <v>3944</v>
      </c>
      <c r="Q71" s="8" t="s">
        <v>2445</v>
      </c>
      <c r="R71" s="8" t="s">
        <v>2588</v>
      </c>
      <c r="S71" s="8" t="s">
        <v>2706</v>
      </c>
      <c r="T71" s="3" t="s">
        <v>3702</v>
      </c>
      <c r="U71" s="3" t="s">
        <v>5024</v>
      </c>
      <c r="V71" s="3" t="s">
        <v>1815</v>
      </c>
      <c r="W71" s="3" t="s">
        <v>2879</v>
      </c>
      <c r="X71" s="44" t="s">
        <v>2988</v>
      </c>
      <c r="Y71" s="3" t="s">
        <v>4277</v>
      </c>
      <c r="Z71" s="3" t="s">
        <v>1910</v>
      </c>
      <c r="AA71" s="3" t="s">
        <v>3801</v>
      </c>
      <c r="AB71" s="3" t="s">
        <v>1085</v>
      </c>
      <c r="AC71" s="3" t="s">
        <v>2012</v>
      </c>
      <c r="AD71" s="3" t="s">
        <v>4396</v>
      </c>
      <c r="AE71" s="3" t="s">
        <v>3497</v>
      </c>
      <c r="AF71" s="3" t="s">
        <v>4155</v>
      </c>
      <c r="AG71" s="3" t="s">
        <v>4774</v>
      </c>
    </row>
    <row r="72" spans="1:33" ht="30" x14ac:dyDescent="0.25">
      <c r="A72" s="15" t="s">
        <v>72</v>
      </c>
      <c r="B72" s="15" t="s">
        <v>89</v>
      </c>
      <c r="C72" s="9" t="s">
        <v>89</v>
      </c>
      <c r="D72" s="8" t="s">
        <v>3074</v>
      </c>
      <c r="E72" s="8" t="s">
        <v>1242</v>
      </c>
      <c r="F72" s="9" t="s">
        <v>3963</v>
      </c>
      <c r="G72" s="8" t="s">
        <v>4006</v>
      </c>
      <c r="H72" s="16" t="s">
        <v>2268</v>
      </c>
      <c r="I72" s="8" t="s">
        <v>1443</v>
      </c>
      <c r="J72" s="16" t="s">
        <v>1336</v>
      </c>
      <c r="K72" s="16" t="s">
        <v>1545</v>
      </c>
      <c r="L72" s="8" t="s">
        <v>2378</v>
      </c>
      <c r="M72" s="8" t="s">
        <v>3586</v>
      </c>
      <c r="N72" s="8" t="s">
        <v>4721</v>
      </c>
      <c r="O72" s="8" t="s">
        <v>3303</v>
      </c>
      <c r="P72" s="8" t="s">
        <v>3945</v>
      </c>
      <c r="Q72" s="8" t="s">
        <v>2446</v>
      </c>
      <c r="R72" s="8" t="s">
        <v>2589</v>
      </c>
      <c r="S72" s="8" t="s">
        <v>2707</v>
      </c>
      <c r="T72" s="3" t="s">
        <v>3758</v>
      </c>
      <c r="U72" s="3" t="s">
        <v>5025</v>
      </c>
      <c r="V72" s="3" t="s">
        <v>1816</v>
      </c>
      <c r="W72" s="3" t="s">
        <v>2880</v>
      </c>
      <c r="X72" s="44" t="s">
        <v>2989</v>
      </c>
      <c r="Y72" s="3" t="s">
        <v>4278</v>
      </c>
      <c r="Z72" s="3" t="s">
        <v>1911</v>
      </c>
      <c r="AA72" s="3" t="s">
        <v>3802</v>
      </c>
      <c r="AB72" s="3" t="s">
        <v>4059</v>
      </c>
      <c r="AC72" s="3" t="s">
        <v>2013</v>
      </c>
      <c r="AD72" s="3" t="s">
        <v>4397</v>
      </c>
      <c r="AE72" s="3" t="s">
        <v>3498</v>
      </c>
      <c r="AF72" s="3" t="s">
        <v>4156</v>
      </c>
      <c r="AG72" s="3" t="s">
        <v>4775</v>
      </c>
    </row>
    <row r="73" spans="1:33" ht="45" x14ac:dyDescent="0.25">
      <c r="A73" s="15" t="s">
        <v>72</v>
      </c>
      <c r="B73" s="15" t="s">
        <v>103</v>
      </c>
      <c r="C73" s="9" t="s">
        <v>1041</v>
      </c>
      <c r="D73" s="8" t="s">
        <v>3075</v>
      </c>
      <c r="E73" s="8" t="s">
        <v>1243</v>
      </c>
      <c r="F73" s="9" t="s">
        <v>1141</v>
      </c>
      <c r="G73" s="8" t="s">
        <v>2156</v>
      </c>
      <c r="H73" s="16" t="s">
        <v>2269</v>
      </c>
      <c r="I73" s="8" t="s">
        <v>1444</v>
      </c>
      <c r="J73" s="16" t="s">
        <v>1337</v>
      </c>
      <c r="K73" s="16" t="s">
        <v>1546</v>
      </c>
      <c r="L73" s="8" t="s">
        <v>4864</v>
      </c>
      <c r="M73" s="8" t="s">
        <v>3587</v>
      </c>
      <c r="N73" s="8" t="s">
        <v>1639</v>
      </c>
      <c r="O73" s="8" t="s">
        <v>3304</v>
      </c>
      <c r="P73" s="8" t="s">
        <v>1722</v>
      </c>
      <c r="Q73" s="8" t="s">
        <v>2447</v>
      </c>
      <c r="R73" s="8" t="s">
        <v>2590</v>
      </c>
      <c r="S73" s="8" t="s">
        <v>4939</v>
      </c>
      <c r="T73" s="3" t="s">
        <v>3759</v>
      </c>
      <c r="U73" s="3" t="s">
        <v>5026</v>
      </c>
      <c r="V73" s="3" t="s">
        <v>1817</v>
      </c>
      <c r="W73" s="3" t="s">
        <v>2881</v>
      </c>
      <c r="X73" s="44" t="s">
        <v>4638</v>
      </c>
      <c r="Y73" s="3" t="s">
        <v>1912</v>
      </c>
      <c r="Z73" s="3" t="s">
        <v>1912</v>
      </c>
      <c r="AA73" s="3" t="s">
        <v>1184</v>
      </c>
      <c r="AB73" s="3" t="s">
        <v>1184</v>
      </c>
      <c r="AC73" s="3" t="s">
        <v>2014</v>
      </c>
      <c r="AD73" s="3" t="s">
        <v>4398</v>
      </c>
      <c r="AE73" s="3" t="s">
        <v>4532</v>
      </c>
      <c r="AF73" s="3" t="s">
        <v>4157</v>
      </c>
      <c r="AG73" s="3" t="s">
        <v>4776</v>
      </c>
    </row>
    <row r="74" spans="1:33" ht="90" x14ac:dyDescent="0.25">
      <c r="A74" s="15" t="s">
        <v>71</v>
      </c>
      <c r="B74" s="15" t="s">
        <v>956</v>
      </c>
      <c r="C74" s="9" t="s">
        <v>957</v>
      </c>
      <c r="D74" s="8" t="s">
        <v>3076</v>
      </c>
      <c r="E74" s="8" t="s">
        <v>1244</v>
      </c>
      <c r="F74" s="9" t="s">
        <v>1142</v>
      </c>
      <c r="G74" s="8" t="s">
        <v>2157</v>
      </c>
      <c r="H74" s="16" t="s">
        <v>2270</v>
      </c>
      <c r="I74" s="8" t="s">
        <v>1445</v>
      </c>
      <c r="J74" s="16" t="s">
        <v>1338</v>
      </c>
      <c r="K74" s="16" t="s">
        <v>1547</v>
      </c>
      <c r="L74" s="8" t="s">
        <v>4865</v>
      </c>
      <c r="M74" s="8" t="s">
        <v>3588</v>
      </c>
      <c r="N74" s="8" t="s">
        <v>1640</v>
      </c>
      <c r="O74" s="8" t="s">
        <v>3305</v>
      </c>
      <c r="P74" s="8" t="s">
        <v>3428</v>
      </c>
      <c r="Q74" s="8" t="s">
        <v>2448</v>
      </c>
      <c r="R74" s="8" t="s">
        <v>2591</v>
      </c>
      <c r="S74" s="8" t="s">
        <v>3867</v>
      </c>
      <c r="T74" s="3" t="s">
        <v>3760</v>
      </c>
      <c r="U74" s="3" t="s">
        <v>5027</v>
      </c>
      <c r="V74" s="3" t="s">
        <v>3446</v>
      </c>
      <c r="W74" s="3" t="s">
        <v>2882</v>
      </c>
      <c r="X74" s="44" t="s">
        <v>4639</v>
      </c>
      <c r="Y74" s="3" t="s">
        <v>3429</v>
      </c>
      <c r="Z74" s="3" t="s">
        <v>3429</v>
      </c>
      <c r="AA74" s="3" t="s">
        <v>3803</v>
      </c>
      <c r="AB74" s="3" t="s">
        <v>1200</v>
      </c>
      <c r="AC74" s="3" t="s">
        <v>2015</v>
      </c>
      <c r="AD74" s="3" t="s">
        <v>4399</v>
      </c>
      <c r="AE74" s="3" t="s">
        <v>4533</v>
      </c>
      <c r="AF74" s="3" t="s">
        <v>4158</v>
      </c>
      <c r="AG74" s="3" t="s">
        <v>4777</v>
      </c>
    </row>
    <row r="75" spans="1:33" ht="120" x14ac:dyDescent="0.25">
      <c r="A75" s="15" t="s">
        <v>71</v>
      </c>
      <c r="B75" s="15" t="s">
        <v>58</v>
      </c>
      <c r="C75" s="9" t="s">
        <v>433</v>
      </c>
      <c r="D75" s="8" t="s">
        <v>3077</v>
      </c>
      <c r="E75" s="8" t="s">
        <v>350</v>
      </c>
      <c r="F75" s="9" t="s">
        <v>3992</v>
      </c>
      <c r="G75" s="8" t="s">
        <v>4007</v>
      </c>
      <c r="H75" s="16" t="s">
        <v>2271</v>
      </c>
      <c r="I75" s="8" t="s">
        <v>501</v>
      </c>
      <c r="J75" s="16" t="s">
        <v>434</v>
      </c>
      <c r="K75" s="16" t="s">
        <v>675</v>
      </c>
      <c r="L75" s="8" t="s">
        <v>4866</v>
      </c>
      <c r="M75" s="8" t="s">
        <v>3589</v>
      </c>
      <c r="N75" s="8" t="s">
        <v>4722</v>
      </c>
      <c r="O75" s="8" t="s">
        <v>3306</v>
      </c>
      <c r="P75" s="8" t="s">
        <v>538</v>
      </c>
      <c r="Q75" s="8" t="s">
        <v>2449</v>
      </c>
      <c r="R75" s="8" t="s">
        <v>2592</v>
      </c>
      <c r="S75" s="8" t="s">
        <v>4940</v>
      </c>
      <c r="T75" s="3" t="s">
        <v>3761</v>
      </c>
      <c r="U75" s="3" t="s">
        <v>5028</v>
      </c>
      <c r="V75" s="3" t="s">
        <v>1818</v>
      </c>
      <c r="W75" s="3" t="s">
        <v>2883</v>
      </c>
      <c r="X75" s="44" t="s">
        <v>4640</v>
      </c>
      <c r="Y75" s="3" t="s">
        <v>4279</v>
      </c>
      <c r="Z75" s="3" t="s">
        <v>4047</v>
      </c>
      <c r="AA75" s="3" t="s">
        <v>3804</v>
      </c>
      <c r="AB75" s="3" t="s">
        <v>4060</v>
      </c>
      <c r="AC75" s="3" t="s">
        <v>282</v>
      </c>
      <c r="AD75" s="3" t="s">
        <v>4400</v>
      </c>
      <c r="AE75" s="3" t="s">
        <v>4534</v>
      </c>
      <c r="AF75" s="3" t="s">
        <v>4159</v>
      </c>
      <c r="AG75" s="3" t="s">
        <v>4778</v>
      </c>
    </row>
    <row r="76" spans="1:33" ht="120" x14ac:dyDescent="0.25">
      <c r="A76" s="15" t="s">
        <v>71</v>
      </c>
      <c r="B76" s="15" t="s">
        <v>101</v>
      </c>
      <c r="C76" s="9" t="s">
        <v>435</v>
      </c>
      <c r="D76" s="8" t="s">
        <v>3078</v>
      </c>
      <c r="E76" s="8" t="s">
        <v>351</v>
      </c>
      <c r="F76" s="9" t="s">
        <v>3993</v>
      </c>
      <c r="G76" s="8" t="s">
        <v>4033</v>
      </c>
      <c r="H76" s="16" t="s">
        <v>2272</v>
      </c>
      <c r="I76" s="8" t="s">
        <v>502</v>
      </c>
      <c r="J76" s="16" t="s">
        <v>436</v>
      </c>
      <c r="K76" s="16" t="s">
        <v>676</v>
      </c>
      <c r="L76" s="8" t="s">
        <v>4867</v>
      </c>
      <c r="M76" s="8" t="s">
        <v>3590</v>
      </c>
      <c r="N76" s="8" t="s">
        <v>4723</v>
      </c>
      <c r="O76" s="8" t="s">
        <v>3307</v>
      </c>
      <c r="P76" s="8" t="s">
        <v>539</v>
      </c>
      <c r="Q76" s="8" t="s">
        <v>2450</v>
      </c>
      <c r="R76" s="8" t="s">
        <v>2593</v>
      </c>
      <c r="S76" s="8" t="s">
        <v>4941</v>
      </c>
      <c r="T76" s="3" t="s">
        <v>3762</v>
      </c>
      <c r="U76" s="3" t="s">
        <v>5029</v>
      </c>
      <c r="V76" s="3" t="s">
        <v>1819</v>
      </c>
      <c r="W76" s="3" t="s">
        <v>2884</v>
      </c>
      <c r="X76" s="44" t="s">
        <v>4641</v>
      </c>
      <c r="Y76" s="3" t="s">
        <v>4280</v>
      </c>
      <c r="Z76" s="3" t="s">
        <v>4048</v>
      </c>
      <c r="AA76" s="3" t="s">
        <v>3805</v>
      </c>
      <c r="AB76" s="3" t="s">
        <v>4061</v>
      </c>
      <c r="AC76" s="3" t="s">
        <v>283</v>
      </c>
      <c r="AD76" s="3" t="s">
        <v>4401</v>
      </c>
      <c r="AE76" s="3" t="s">
        <v>4535</v>
      </c>
      <c r="AF76" s="3" t="s">
        <v>4160</v>
      </c>
      <c r="AG76" s="3" t="s">
        <v>4779</v>
      </c>
    </row>
    <row r="77" spans="1:33" ht="390" x14ac:dyDescent="0.25">
      <c r="A77" s="15" t="s">
        <v>71</v>
      </c>
      <c r="B77" s="15" t="s">
        <v>973</v>
      </c>
      <c r="C77" s="9" t="s">
        <v>968</v>
      </c>
      <c r="D77" s="8" t="s">
        <v>3079</v>
      </c>
      <c r="E77" s="8" t="s">
        <v>4821</v>
      </c>
      <c r="F77" s="9" t="s">
        <v>3964</v>
      </c>
      <c r="G77" s="8" t="s">
        <v>4008</v>
      </c>
      <c r="H77" s="16" t="s">
        <v>2273</v>
      </c>
      <c r="I77" s="8" t="s">
        <v>1446</v>
      </c>
      <c r="J77" s="16" t="s">
        <v>1339</v>
      </c>
      <c r="K77" s="16" t="s">
        <v>1548</v>
      </c>
      <c r="L77" s="8" t="s">
        <v>4868</v>
      </c>
      <c r="M77" s="8" t="s">
        <v>3591</v>
      </c>
      <c r="N77" s="8" t="s">
        <v>1641</v>
      </c>
      <c r="O77" s="8" t="s">
        <v>3308</v>
      </c>
      <c r="P77" s="8" t="s">
        <v>1723</v>
      </c>
      <c r="Q77" s="8" t="s">
        <v>3201</v>
      </c>
      <c r="R77" s="8" t="s">
        <v>2594</v>
      </c>
      <c r="S77" s="8" t="s">
        <v>4986</v>
      </c>
      <c r="T77" s="3" t="s">
        <v>3763</v>
      </c>
      <c r="U77" s="3" t="s">
        <v>5030</v>
      </c>
      <c r="V77" s="3" t="s">
        <v>1820</v>
      </c>
      <c r="W77" s="3" t="s">
        <v>2885</v>
      </c>
      <c r="X77" s="44" t="s">
        <v>4642</v>
      </c>
      <c r="Y77" s="3" t="s">
        <v>4305</v>
      </c>
      <c r="Z77" s="3" t="s">
        <v>1913</v>
      </c>
      <c r="AA77" s="3" t="s">
        <v>3846</v>
      </c>
      <c r="AB77" s="3" t="s">
        <v>4062</v>
      </c>
      <c r="AC77" s="3" t="s">
        <v>3461</v>
      </c>
      <c r="AD77" s="3" t="s">
        <v>4402</v>
      </c>
      <c r="AE77" s="3" t="s">
        <v>4594</v>
      </c>
      <c r="AF77" s="3" t="s">
        <v>4161</v>
      </c>
      <c r="AG77" s="3" t="s">
        <v>4808</v>
      </c>
    </row>
    <row r="78" spans="1:33" ht="195" x14ac:dyDescent="0.25">
      <c r="A78" s="15" t="s">
        <v>71</v>
      </c>
      <c r="B78" s="15" t="s">
        <v>970</v>
      </c>
      <c r="C78" s="9" t="s">
        <v>971</v>
      </c>
      <c r="D78" s="8" t="s">
        <v>3080</v>
      </c>
      <c r="E78" s="8" t="s">
        <v>4822</v>
      </c>
      <c r="F78" s="9" t="s">
        <v>3965</v>
      </c>
      <c r="G78" s="8" t="s">
        <v>4009</v>
      </c>
      <c r="H78" s="16" t="s">
        <v>2274</v>
      </c>
      <c r="I78" s="8" t="s">
        <v>1447</v>
      </c>
      <c r="J78" s="16" t="s">
        <v>1340</v>
      </c>
      <c r="K78" s="24" t="s">
        <v>1549</v>
      </c>
      <c r="L78" s="8" t="s">
        <v>4954</v>
      </c>
      <c r="M78" s="8" t="s">
        <v>3592</v>
      </c>
      <c r="N78" s="8" t="s">
        <v>1642</v>
      </c>
      <c r="O78" s="8" t="s">
        <v>3309</v>
      </c>
      <c r="P78" s="8" t="s">
        <v>1724</v>
      </c>
      <c r="Q78" s="8" t="s">
        <v>2451</v>
      </c>
      <c r="R78" s="8" t="s">
        <v>2595</v>
      </c>
      <c r="S78" s="8" t="s">
        <v>4987</v>
      </c>
      <c r="T78" s="3" t="s">
        <v>3764</v>
      </c>
      <c r="U78" s="3" t="s">
        <v>5031</v>
      </c>
      <c r="V78" s="3" t="s">
        <v>1821</v>
      </c>
      <c r="W78" s="3" t="s">
        <v>2886</v>
      </c>
      <c r="X78" s="44" t="s">
        <v>4643</v>
      </c>
      <c r="Y78" s="3" t="s">
        <v>4281</v>
      </c>
      <c r="Z78" s="3" t="s">
        <v>4049</v>
      </c>
      <c r="AA78" s="3" t="s">
        <v>3806</v>
      </c>
      <c r="AB78" s="3" t="s">
        <v>4063</v>
      </c>
      <c r="AC78" s="3" t="s">
        <v>2016</v>
      </c>
      <c r="AD78" s="3" t="s">
        <v>4403</v>
      </c>
      <c r="AE78" s="3" t="s">
        <v>4536</v>
      </c>
      <c r="AF78" s="3" t="s">
        <v>4162</v>
      </c>
      <c r="AG78" s="3" t="s">
        <v>4809</v>
      </c>
    </row>
    <row r="79" spans="1:33" ht="300" x14ac:dyDescent="0.25">
      <c r="A79" s="15" t="s">
        <v>71</v>
      </c>
      <c r="B79" s="15" t="s">
        <v>969</v>
      </c>
      <c r="C79" s="9" t="s">
        <v>972</v>
      </c>
      <c r="D79" s="8" t="s">
        <v>3081</v>
      </c>
      <c r="E79" s="8" t="s">
        <v>4823</v>
      </c>
      <c r="F79" s="9" t="s">
        <v>3966</v>
      </c>
      <c r="G79" s="8" t="s">
        <v>4010</v>
      </c>
      <c r="H79" s="16" t="s">
        <v>2275</v>
      </c>
      <c r="I79" s="8" t="s">
        <v>1448</v>
      </c>
      <c r="J79" s="16" t="s">
        <v>1341</v>
      </c>
      <c r="K79" s="20" t="s">
        <v>1550</v>
      </c>
      <c r="L79" s="8" t="s">
        <v>4955</v>
      </c>
      <c r="M79" s="8" t="s">
        <v>3593</v>
      </c>
      <c r="N79" s="8" t="s">
        <v>1643</v>
      </c>
      <c r="O79" s="8" t="s">
        <v>3310</v>
      </c>
      <c r="P79" s="8" t="s">
        <v>1725</v>
      </c>
      <c r="Q79" s="8" t="s">
        <v>3202</v>
      </c>
      <c r="R79" s="8" t="s">
        <v>2596</v>
      </c>
      <c r="S79" s="8" t="s">
        <v>4988</v>
      </c>
      <c r="T79" s="3" t="s">
        <v>3765</v>
      </c>
      <c r="U79" s="3" t="s">
        <v>5032</v>
      </c>
      <c r="V79" s="3" t="s">
        <v>1822</v>
      </c>
      <c r="W79" s="3" t="s">
        <v>2887</v>
      </c>
      <c r="X79" s="44" t="s">
        <v>4644</v>
      </c>
      <c r="Y79" s="3" t="s">
        <v>4306</v>
      </c>
      <c r="Z79" s="3" t="s">
        <v>1914</v>
      </c>
      <c r="AA79" s="3" t="s">
        <v>3807</v>
      </c>
      <c r="AB79" s="3" t="s">
        <v>4064</v>
      </c>
      <c r="AC79" s="3" t="s">
        <v>2017</v>
      </c>
      <c r="AD79" s="3" t="s">
        <v>4404</v>
      </c>
      <c r="AE79" s="3" t="s">
        <v>4537</v>
      </c>
      <c r="AF79" s="3" t="s">
        <v>4163</v>
      </c>
      <c r="AG79" s="3" t="s">
        <v>4780</v>
      </c>
    </row>
    <row r="80" spans="1:33" ht="45" x14ac:dyDescent="0.25">
      <c r="A80" s="15" t="s">
        <v>71</v>
      </c>
      <c r="B80" s="15" t="s">
        <v>31</v>
      </c>
      <c r="C80" s="9" t="s">
        <v>837</v>
      </c>
      <c r="D80" s="8" t="s">
        <v>3082</v>
      </c>
      <c r="E80" s="8" t="s">
        <v>1245</v>
      </c>
      <c r="F80" s="9" t="s">
        <v>3967</v>
      </c>
      <c r="G80" s="8" t="s">
        <v>4011</v>
      </c>
      <c r="H80" s="16" t="s">
        <v>2276</v>
      </c>
      <c r="I80" s="8" t="s">
        <v>1449</v>
      </c>
      <c r="J80" s="16" t="s">
        <v>1342</v>
      </c>
      <c r="K80" s="16" t="s">
        <v>1551</v>
      </c>
      <c r="L80" s="8" t="s">
        <v>2379</v>
      </c>
      <c r="M80" s="8" t="s">
        <v>3594</v>
      </c>
      <c r="N80" s="8" t="s">
        <v>1644</v>
      </c>
      <c r="O80" s="8" t="s">
        <v>3311</v>
      </c>
      <c r="P80" s="8" t="s">
        <v>838</v>
      </c>
      <c r="Q80" s="8" t="s">
        <v>2452</v>
      </c>
      <c r="R80" s="8" t="s">
        <v>2597</v>
      </c>
      <c r="S80" s="8" t="s">
        <v>2708</v>
      </c>
      <c r="T80" s="3" t="s">
        <v>3766</v>
      </c>
      <c r="U80" s="3" t="s">
        <v>5033</v>
      </c>
      <c r="V80" s="3" t="s">
        <v>1823</v>
      </c>
      <c r="W80" s="3" t="s">
        <v>2888</v>
      </c>
      <c r="X80" s="44" t="s">
        <v>4645</v>
      </c>
      <c r="Y80" s="3" t="s">
        <v>4282</v>
      </c>
      <c r="Z80" s="3" t="s">
        <v>1915</v>
      </c>
      <c r="AA80" s="3" t="s">
        <v>3808</v>
      </c>
      <c r="AB80" s="3" t="s">
        <v>4317</v>
      </c>
      <c r="AC80" s="3" t="s">
        <v>2018</v>
      </c>
      <c r="AD80" s="3" t="s">
        <v>4405</v>
      </c>
      <c r="AE80" s="3" t="s">
        <v>4538</v>
      </c>
      <c r="AF80" s="3" t="s">
        <v>4164</v>
      </c>
      <c r="AG80" s="3" t="s">
        <v>2096</v>
      </c>
    </row>
    <row r="81" spans="1:33" ht="30" x14ac:dyDescent="0.25">
      <c r="A81" s="15" t="s">
        <v>71</v>
      </c>
      <c r="B81" s="15" t="s">
        <v>32</v>
      </c>
      <c r="C81" s="9" t="s">
        <v>816</v>
      </c>
      <c r="D81" s="8" t="s">
        <v>3083</v>
      </c>
      <c r="E81" s="8" t="s">
        <v>4824</v>
      </c>
      <c r="F81" s="9" t="s">
        <v>1143</v>
      </c>
      <c r="G81" s="8" t="s">
        <v>2158</v>
      </c>
      <c r="H81" s="16" t="s">
        <v>2277</v>
      </c>
      <c r="I81" s="8" t="s">
        <v>1450</v>
      </c>
      <c r="J81" s="16" t="s">
        <v>1343</v>
      </c>
      <c r="K81" s="16" t="s">
        <v>1552</v>
      </c>
      <c r="L81" s="8" t="s">
        <v>4956</v>
      </c>
      <c r="M81" s="8" t="s">
        <v>3595</v>
      </c>
      <c r="N81" s="8" t="s">
        <v>4724</v>
      </c>
      <c r="O81" s="8" t="s">
        <v>3312</v>
      </c>
      <c r="P81" s="8" t="s">
        <v>1726</v>
      </c>
      <c r="Q81" s="8" t="s">
        <v>2453</v>
      </c>
      <c r="R81" s="8" t="s">
        <v>2598</v>
      </c>
      <c r="S81" s="8" t="s">
        <v>4974</v>
      </c>
      <c r="T81" s="3" t="s">
        <v>3703</v>
      </c>
      <c r="U81" s="3" t="s">
        <v>5034</v>
      </c>
      <c r="V81" s="3" t="s">
        <v>1824</v>
      </c>
      <c r="W81" s="3" t="s">
        <v>2889</v>
      </c>
      <c r="X81" s="44" t="s">
        <v>2990</v>
      </c>
      <c r="Y81" s="3" t="s">
        <v>4283</v>
      </c>
      <c r="Z81" s="3" t="s">
        <v>1916</v>
      </c>
      <c r="AA81" s="3" t="s">
        <v>3809</v>
      </c>
      <c r="AB81" s="3" t="s">
        <v>3809</v>
      </c>
      <c r="AC81" s="3" t="s">
        <v>2019</v>
      </c>
      <c r="AD81" s="3" t="s">
        <v>4406</v>
      </c>
      <c r="AE81" s="3" t="s">
        <v>4539</v>
      </c>
      <c r="AF81" s="3" t="s">
        <v>4165</v>
      </c>
      <c r="AG81" s="3" t="s">
        <v>4781</v>
      </c>
    </row>
    <row r="82" spans="1:33" ht="180" x14ac:dyDescent="0.25">
      <c r="A82" s="15" t="s">
        <v>71</v>
      </c>
      <c r="B82" s="15" t="s">
        <v>815</v>
      </c>
      <c r="C82" s="9" t="s">
        <v>998</v>
      </c>
      <c r="D82" s="8" t="s">
        <v>3084</v>
      </c>
      <c r="E82" s="8" t="s">
        <v>1246</v>
      </c>
      <c r="F82" s="9" t="s">
        <v>3968</v>
      </c>
      <c r="G82" s="8" t="s">
        <v>4012</v>
      </c>
      <c r="H82" s="16" t="s">
        <v>2278</v>
      </c>
      <c r="I82" s="8" t="s">
        <v>1451</v>
      </c>
      <c r="J82" s="16" t="s">
        <v>1344</v>
      </c>
      <c r="K82" s="16" t="s">
        <v>1553</v>
      </c>
      <c r="L82" s="8" t="s">
        <v>4957</v>
      </c>
      <c r="M82" s="8" t="s">
        <v>3596</v>
      </c>
      <c r="N82" s="8" t="s">
        <v>4725</v>
      </c>
      <c r="O82" s="8" t="s">
        <v>3313</v>
      </c>
      <c r="P82" s="8" t="s">
        <v>1727</v>
      </c>
      <c r="Q82" s="8" t="s">
        <v>2454</v>
      </c>
      <c r="R82" s="8" t="s">
        <v>2599</v>
      </c>
      <c r="S82" s="8" t="s">
        <v>4989</v>
      </c>
      <c r="T82" s="3" t="s">
        <v>3767</v>
      </c>
      <c r="U82" s="3" t="s">
        <v>5035</v>
      </c>
      <c r="V82" s="3" t="s">
        <v>1825</v>
      </c>
      <c r="W82" s="3" t="s">
        <v>2890</v>
      </c>
      <c r="X82" s="44" t="s">
        <v>4646</v>
      </c>
      <c r="Y82" s="3" t="s">
        <v>3852</v>
      </c>
      <c r="Z82" s="3" t="s">
        <v>1917</v>
      </c>
      <c r="AA82" s="3" t="s">
        <v>3810</v>
      </c>
      <c r="AB82" s="3" t="s">
        <v>4065</v>
      </c>
      <c r="AC82" s="3" t="s">
        <v>2020</v>
      </c>
      <c r="AD82" s="3" t="s">
        <v>4407</v>
      </c>
      <c r="AE82" s="3" t="s">
        <v>4540</v>
      </c>
      <c r="AF82" s="3" t="s">
        <v>4166</v>
      </c>
      <c r="AG82" s="3" t="s">
        <v>4782</v>
      </c>
    </row>
    <row r="83" spans="1:33" ht="30" x14ac:dyDescent="0.25">
      <c r="A83" s="15" t="s">
        <v>71</v>
      </c>
      <c r="B83" s="15" t="s">
        <v>35</v>
      </c>
      <c r="C83" s="9" t="s">
        <v>988</v>
      </c>
      <c r="D83" s="8" t="s">
        <v>3085</v>
      </c>
      <c r="E83" s="8" t="s">
        <v>1247</v>
      </c>
      <c r="F83" s="9" t="s">
        <v>3969</v>
      </c>
      <c r="G83" s="8" t="s">
        <v>3969</v>
      </c>
      <c r="H83" s="16" t="s">
        <v>2279</v>
      </c>
      <c r="I83" s="8" t="s">
        <v>1452</v>
      </c>
      <c r="J83" s="16" t="s">
        <v>1345</v>
      </c>
      <c r="K83" s="16" t="s">
        <v>1554</v>
      </c>
      <c r="L83" s="8" t="s">
        <v>4869</v>
      </c>
      <c r="M83" s="8" t="s">
        <v>3597</v>
      </c>
      <c r="N83" s="8" t="s">
        <v>1645</v>
      </c>
      <c r="O83" s="8" t="s">
        <v>3314</v>
      </c>
      <c r="P83" s="8" t="s">
        <v>1728</v>
      </c>
      <c r="Q83" s="8" t="s">
        <v>2455</v>
      </c>
      <c r="R83" s="8" t="s">
        <v>2600</v>
      </c>
      <c r="S83" s="8" t="s">
        <v>3868</v>
      </c>
      <c r="T83" s="3" t="s">
        <v>3704</v>
      </c>
      <c r="U83" s="3" t="s">
        <v>5036</v>
      </c>
      <c r="V83" s="3" t="s">
        <v>1826</v>
      </c>
      <c r="W83" s="3" t="s">
        <v>2455</v>
      </c>
      <c r="X83" s="44" t="s">
        <v>4647</v>
      </c>
      <c r="Y83" s="3" t="s">
        <v>1918</v>
      </c>
      <c r="Z83" s="3" t="s">
        <v>1918</v>
      </c>
      <c r="AA83" s="3" t="s">
        <v>1086</v>
      </c>
      <c r="AB83" s="3" t="s">
        <v>4066</v>
      </c>
      <c r="AC83" s="3" t="s">
        <v>2021</v>
      </c>
      <c r="AD83" s="3" t="s">
        <v>4408</v>
      </c>
      <c r="AE83" s="3" t="s">
        <v>4541</v>
      </c>
      <c r="AF83" s="3" t="s">
        <v>4167</v>
      </c>
      <c r="AG83" s="3" t="s">
        <v>4783</v>
      </c>
    </row>
    <row r="84" spans="1:33" ht="60" x14ac:dyDescent="0.25">
      <c r="A84" s="15" t="s">
        <v>71</v>
      </c>
      <c r="B84" s="15" t="s">
        <v>104</v>
      </c>
      <c r="C84" s="9" t="s">
        <v>995</v>
      </c>
      <c r="D84" s="8" t="s">
        <v>3086</v>
      </c>
      <c r="E84" s="8" t="s">
        <v>1248</v>
      </c>
      <c r="F84" s="9" t="s">
        <v>3970</v>
      </c>
      <c r="G84" s="8" t="s">
        <v>4013</v>
      </c>
      <c r="H84" s="16" t="s">
        <v>2280</v>
      </c>
      <c r="I84" s="8" t="s">
        <v>1453</v>
      </c>
      <c r="J84" s="16" t="s">
        <v>1346</v>
      </c>
      <c r="K84" s="16" t="s">
        <v>1555</v>
      </c>
      <c r="L84" s="8" t="s">
        <v>4870</v>
      </c>
      <c r="M84" s="8" t="s">
        <v>3598</v>
      </c>
      <c r="N84" s="8" t="s">
        <v>1646</v>
      </c>
      <c r="O84" s="8" t="s">
        <v>3315</v>
      </c>
      <c r="P84" s="8" t="s">
        <v>1729</v>
      </c>
      <c r="Q84" s="8" t="s">
        <v>2456</v>
      </c>
      <c r="R84" s="8" t="s">
        <v>2601</v>
      </c>
      <c r="S84" s="8" t="s">
        <v>3869</v>
      </c>
      <c r="T84" s="3" t="s">
        <v>3705</v>
      </c>
      <c r="U84" s="3" t="s">
        <v>5037</v>
      </c>
      <c r="V84" s="3" t="s">
        <v>1827</v>
      </c>
      <c r="W84" s="3" t="s">
        <v>2891</v>
      </c>
      <c r="X84" s="44" t="s">
        <v>2991</v>
      </c>
      <c r="Y84" s="3" t="s">
        <v>1919</v>
      </c>
      <c r="Z84" s="3" t="s">
        <v>1919</v>
      </c>
      <c r="AA84" s="3" t="s">
        <v>1087</v>
      </c>
      <c r="AB84" s="3" t="s">
        <v>1087</v>
      </c>
      <c r="AC84" s="3" t="s">
        <v>2022</v>
      </c>
      <c r="AD84" s="3" t="s">
        <v>4409</v>
      </c>
      <c r="AE84" s="3" t="s">
        <v>3499</v>
      </c>
      <c r="AF84" s="3" t="s">
        <v>4168</v>
      </c>
      <c r="AG84" s="3" t="s">
        <v>2097</v>
      </c>
    </row>
    <row r="85" spans="1:33" ht="30" x14ac:dyDescent="0.25">
      <c r="A85" s="15" t="s">
        <v>71</v>
      </c>
      <c r="B85" s="15" t="s">
        <v>36</v>
      </c>
      <c r="C85" s="9" t="s">
        <v>989</v>
      </c>
      <c r="D85" s="8" t="s">
        <v>3087</v>
      </c>
      <c r="E85" s="8" t="s">
        <v>1249</v>
      </c>
      <c r="F85" s="9" t="s">
        <v>1144</v>
      </c>
      <c r="G85" s="8" t="s">
        <v>2159</v>
      </c>
      <c r="H85" s="16" t="s">
        <v>2281</v>
      </c>
      <c r="I85" s="8" t="s">
        <v>1454</v>
      </c>
      <c r="J85" s="16" t="s">
        <v>1347</v>
      </c>
      <c r="K85" s="16" t="s">
        <v>1556</v>
      </c>
      <c r="L85" s="8" t="s">
        <v>4871</v>
      </c>
      <c r="M85" s="8" t="s">
        <v>3599</v>
      </c>
      <c r="N85" s="8" t="s">
        <v>1647</v>
      </c>
      <c r="O85" s="8" t="s">
        <v>3316</v>
      </c>
      <c r="P85" s="8" t="s">
        <v>1730</v>
      </c>
      <c r="Q85" s="8" t="s">
        <v>2457</v>
      </c>
      <c r="R85" s="8" t="s">
        <v>2602</v>
      </c>
      <c r="S85" s="8" t="s">
        <v>4975</v>
      </c>
      <c r="T85" s="3" t="s">
        <v>3706</v>
      </c>
      <c r="U85" s="3" t="s">
        <v>5038</v>
      </c>
      <c r="V85" s="3" t="s">
        <v>1828</v>
      </c>
      <c r="W85" s="3" t="s">
        <v>2892</v>
      </c>
      <c r="X85" s="44" t="s">
        <v>2992</v>
      </c>
      <c r="Y85" s="3" t="s">
        <v>1920</v>
      </c>
      <c r="Z85" s="3" t="s">
        <v>1920</v>
      </c>
      <c r="AA85" s="3" t="s">
        <v>1185</v>
      </c>
      <c r="AB85" s="3" t="s">
        <v>4067</v>
      </c>
      <c r="AC85" s="3" t="s">
        <v>2023</v>
      </c>
      <c r="AD85" s="3" t="s">
        <v>4410</v>
      </c>
      <c r="AE85" s="3" t="s">
        <v>4542</v>
      </c>
      <c r="AF85" s="3" t="s">
        <v>4169</v>
      </c>
      <c r="AG85" s="3" t="s">
        <v>4784</v>
      </c>
    </row>
    <row r="86" spans="1:33" ht="75" x14ac:dyDescent="0.25">
      <c r="A86" s="15" t="s">
        <v>71</v>
      </c>
      <c r="B86" s="15" t="s">
        <v>105</v>
      </c>
      <c r="C86" s="9" t="s">
        <v>3780</v>
      </c>
      <c r="D86" s="8" t="s">
        <v>3088</v>
      </c>
      <c r="E86" s="8" t="s">
        <v>1250</v>
      </c>
      <c r="F86" s="9" t="s">
        <v>1145</v>
      </c>
      <c r="G86" s="8" t="s">
        <v>2160</v>
      </c>
      <c r="H86" s="16" t="s">
        <v>2282</v>
      </c>
      <c r="I86" s="8" t="s">
        <v>1455</v>
      </c>
      <c r="J86" s="16" t="s">
        <v>1348</v>
      </c>
      <c r="K86" s="16" t="s">
        <v>1557</v>
      </c>
      <c r="L86" s="8" t="s">
        <v>4872</v>
      </c>
      <c r="M86" s="8" t="s">
        <v>3600</v>
      </c>
      <c r="N86" s="8" t="s">
        <v>4726</v>
      </c>
      <c r="O86" s="8" t="s">
        <v>3317</v>
      </c>
      <c r="P86" s="8" t="s">
        <v>1731</v>
      </c>
      <c r="Q86" s="8" t="s">
        <v>2458</v>
      </c>
      <c r="R86" s="8" t="s">
        <v>2603</v>
      </c>
      <c r="S86" s="8" t="s">
        <v>4976</v>
      </c>
      <c r="T86" s="3" t="s">
        <v>3707</v>
      </c>
      <c r="U86" s="3" t="s">
        <v>5039</v>
      </c>
      <c r="V86" s="3" t="s">
        <v>1829</v>
      </c>
      <c r="W86" s="3" t="s">
        <v>2893</v>
      </c>
      <c r="X86" s="44" t="s">
        <v>2993</v>
      </c>
      <c r="Y86" s="3" t="s">
        <v>4284</v>
      </c>
      <c r="Z86" s="3" t="s">
        <v>1921</v>
      </c>
      <c r="AA86" s="3" t="s">
        <v>3811</v>
      </c>
      <c r="AB86" s="3" t="s">
        <v>4068</v>
      </c>
      <c r="AC86" s="3" t="s">
        <v>2024</v>
      </c>
      <c r="AD86" s="3" t="s">
        <v>4411</v>
      </c>
      <c r="AE86" s="3" t="s">
        <v>4543</v>
      </c>
      <c r="AF86" s="3" t="s">
        <v>4170</v>
      </c>
      <c r="AG86" s="3" t="s">
        <v>4785</v>
      </c>
    </row>
    <row r="87" spans="1:33" x14ac:dyDescent="0.25">
      <c r="A87" s="15" t="s">
        <v>71</v>
      </c>
      <c r="B87" s="15" t="s">
        <v>386</v>
      </c>
      <c r="C87" s="9" t="s">
        <v>97</v>
      </c>
      <c r="D87" s="8" t="s">
        <v>3089</v>
      </c>
      <c r="E87" s="8" t="s">
        <v>371</v>
      </c>
      <c r="F87" s="9" t="s">
        <v>400</v>
      </c>
      <c r="G87" s="8" t="s">
        <v>399</v>
      </c>
      <c r="H87" s="16" t="s">
        <v>2283</v>
      </c>
      <c r="I87" s="8" t="s">
        <v>503</v>
      </c>
      <c r="J87" s="16" t="s">
        <v>573</v>
      </c>
      <c r="K87" s="16" t="s">
        <v>264</v>
      </c>
      <c r="L87" s="8" t="s">
        <v>2380</v>
      </c>
      <c r="M87" s="8" t="s">
        <v>3601</v>
      </c>
      <c r="N87" s="8" t="s">
        <v>611</v>
      </c>
      <c r="O87" s="8" t="s">
        <v>3318</v>
      </c>
      <c r="P87" s="8" t="s">
        <v>540</v>
      </c>
      <c r="Q87" s="8" t="s">
        <v>2459</v>
      </c>
      <c r="R87" s="8" t="s">
        <v>2604</v>
      </c>
      <c r="S87" s="8" t="s">
        <v>3870</v>
      </c>
      <c r="T87" s="3" t="s">
        <v>3679</v>
      </c>
      <c r="U87" s="3" t="s">
        <v>5040</v>
      </c>
      <c r="V87" s="3" t="s">
        <v>690</v>
      </c>
      <c r="W87" s="3" t="s">
        <v>2894</v>
      </c>
      <c r="X87" s="44" t="s">
        <v>2994</v>
      </c>
      <c r="Y87" s="3" t="s">
        <v>152</v>
      </c>
      <c r="Z87" s="3" t="s">
        <v>164</v>
      </c>
      <c r="AA87" s="3" t="s">
        <v>231</v>
      </c>
      <c r="AB87" s="3" t="s">
        <v>378</v>
      </c>
      <c r="AC87" s="3" t="s">
        <v>202</v>
      </c>
      <c r="AD87" s="3" t="s">
        <v>4412</v>
      </c>
      <c r="AE87" s="3" t="s">
        <v>4544</v>
      </c>
      <c r="AF87" s="3" t="s">
        <v>4171</v>
      </c>
      <c r="AG87" s="3" t="s">
        <v>471</v>
      </c>
    </row>
    <row r="88" spans="1:33" ht="315" x14ac:dyDescent="0.25">
      <c r="A88" s="15" t="s">
        <v>71</v>
      </c>
      <c r="B88" s="15" t="s">
        <v>42</v>
      </c>
      <c r="C88" s="10" t="s">
        <v>642</v>
      </c>
      <c r="D88" s="8" t="s">
        <v>3090</v>
      </c>
      <c r="E88" s="8" t="s">
        <v>372</v>
      </c>
      <c r="F88" s="10" t="s">
        <v>3971</v>
      </c>
      <c r="G88" s="11" t="s">
        <v>4014</v>
      </c>
      <c r="H88" s="16" t="s">
        <v>2284</v>
      </c>
      <c r="I88" s="11" t="s">
        <v>504</v>
      </c>
      <c r="J88" s="16" t="s">
        <v>574</v>
      </c>
      <c r="K88" s="16" t="s">
        <v>454</v>
      </c>
      <c r="L88" s="8" t="s">
        <v>4873</v>
      </c>
      <c r="M88" s="8" t="s">
        <v>3602</v>
      </c>
      <c r="N88" s="11" t="s">
        <v>660</v>
      </c>
      <c r="O88" s="8" t="s">
        <v>3319</v>
      </c>
      <c r="P88" s="8" t="s">
        <v>541</v>
      </c>
      <c r="Q88" s="8" t="s">
        <v>2460</v>
      </c>
      <c r="R88" s="8" t="s">
        <v>2605</v>
      </c>
      <c r="S88" s="8" t="s">
        <v>4977</v>
      </c>
      <c r="T88" s="3" t="s">
        <v>3708</v>
      </c>
      <c r="U88" s="3" t="s">
        <v>5041</v>
      </c>
      <c r="V88" s="3" t="s">
        <v>691</v>
      </c>
      <c r="W88" s="3" t="s">
        <v>2895</v>
      </c>
      <c r="X88" s="44" t="s">
        <v>2995</v>
      </c>
      <c r="Y88" s="3" t="s">
        <v>4285</v>
      </c>
      <c r="Z88" s="3" t="s">
        <v>594</v>
      </c>
      <c r="AA88" s="3" t="s">
        <v>3812</v>
      </c>
      <c r="AB88" s="3" t="s">
        <v>4069</v>
      </c>
      <c r="AC88" s="3" t="s">
        <v>664</v>
      </c>
      <c r="AD88" s="3" t="s">
        <v>4413</v>
      </c>
      <c r="AE88" s="3" t="s">
        <v>4545</v>
      </c>
      <c r="AF88" s="3" t="s">
        <v>4172</v>
      </c>
      <c r="AG88" s="3" t="s">
        <v>4786</v>
      </c>
    </row>
    <row r="89" spans="1:33" x14ac:dyDescent="0.25">
      <c r="A89" s="15" t="s">
        <v>71</v>
      </c>
      <c r="B89" s="15" t="s">
        <v>843</v>
      </c>
      <c r="C89" s="10" t="s">
        <v>844</v>
      </c>
      <c r="D89" s="8" t="s">
        <v>3091</v>
      </c>
      <c r="E89" s="8" t="s">
        <v>1251</v>
      </c>
      <c r="F89" s="10" t="s">
        <v>1146</v>
      </c>
      <c r="G89" s="11" t="s">
        <v>2161</v>
      </c>
      <c r="H89" s="16" t="s">
        <v>2285</v>
      </c>
      <c r="I89" s="11" t="s">
        <v>1456</v>
      </c>
      <c r="J89" s="16" t="s">
        <v>1349</v>
      </c>
      <c r="K89" s="16" t="s">
        <v>1558</v>
      </c>
      <c r="L89" s="8" t="s">
        <v>4874</v>
      </c>
      <c r="M89" s="8" t="s">
        <v>3603</v>
      </c>
      <c r="N89" s="11" t="s">
        <v>4727</v>
      </c>
      <c r="O89" s="8" t="s">
        <v>3320</v>
      </c>
      <c r="P89" s="8" t="s">
        <v>1732</v>
      </c>
      <c r="Q89" s="8" t="s">
        <v>2461</v>
      </c>
      <c r="R89" s="8" t="s">
        <v>2606</v>
      </c>
      <c r="S89" s="8" t="s">
        <v>3871</v>
      </c>
      <c r="T89" s="3" t="s">
        <v>3709</v>
      </c>
      <c r="U89" s="3" t="s">
        <v>5042</v>
      </c>
      <c r="V89" s="3" t="s">
        <v>1830</v>
      </c>
      <c r="W89" s="3" t="s">
        <v>2896</v>
      </c>
      <c r="X89" s="44" t="s">
        <v>4648</v>
      </c>
      <c r="Y89" s="3" t="s">
        <v>1922</v>
      </c>
      <c r="Z89" s="3" t="s">
        <v>1922</v>
      </c>
      <c r="AA89" s="3" t="s">
        <v>3813</v>
      </c>
      <c r="AB89" s="3" t="s">
        <v>1186</v>
      </c>
      <c r="AC89" s="3" t="s">
        <v>2025</v>
      </c>
      <c r="AD89" s="3" t="s">
        <v>4414</v>
      </c>
      <c r="AE89" s="3" t="s">
        <v>3500</v>
      </c>
      <c r="AF89" s="3" t="s">
        <v>4173</v>
      </c>
      <c r="AG89" s="3" t="s">
        <v>2098</v>
      </c>
    </row>
    <row r="90" spans="1:33" ht="45" x14ac:dyDescent="0.25">
      <c r="A90" s="15" t="s">
        <v>71</v>
      </c>
      <c r="B90" s="15" t="s">
        <v>819</v>
      </c>
      <c r="C90" s="10" t="s">
        <v>1002</v>
      </c>
      <c r="D90" s="8" t="s">
        <v>3092</v>
      </c>
      <c r="E90" s="8" t="s">
        <v>1252</v>
      </c>
      <c r="F90" s="10" t="s">
        <v>1147</v>
      </c>
      <c r="G90" s="11" t="s">
        <v>2162</v>
      </c>
      <c r="H90" s="16" t="s">
        <v>2286</v>
      </c>
      <c r="I90" s="11" t="s">
        <v>1457</v>
      </c>
      <c r="J90" s="16" t="s">
        <v>1350</v>
      </c>
      <c r="K90" s="16" t="s">
        <v>1559</v>
      </c>
      <c r="L90" s="8" t="s">
        <v>4875</v>
      </c>
      <c r="M90" s="8" t="s">
        <v>3604</v>
      </c>
      <c r="N90" s="11" t="s">
        <v>1648</v>
      </c>
      <c r="O90" s="8" t="s">
        <v>3321</v>
      </c>
      <c r="P90" s="8" t="s">
        <v>1733</v>
      </c>
      <c r="Q90" s="8" t="s">
        <v>2462</v>
      </c>
      <c r="R90" s="8" t="s">
        <v>2607</v>
      </c>
      <c r="S90" s="8" t="s">
        <v>4978</v>
      </c>
      <c r="T90" s="3" t="s">
        <v>3768</v>
      </c>
      <c r="U90" s="3" t="s">
        <v>5043</v>
      </c>
      <c r="V90" s="3" t="s">
        <v>1831</v>
      </c>
      <c r="W90" s="3" t="s">
        <v>2897</v>
      </c>
      <c r="X90" s="44" t="s">
        <v>4649</v>
      </c>
      <c r="Y90" s="3" t="s">
        <v>3853</v>
      </c>
      <c r="Z90" s="3" t="s">
        <v>1923</v>
      </c>
      <c r="AA90" s="3" t="s">
        <v>3814</v>
      </c>
      <c r="AB90" s="3" t="s">
        <v>1187</v>
      </c>
      <c r="AC90" s="3" t="s">
        <v>2026</v>
      </c>
      <c r="AD90" s="3" t="s">
        <v>4415</v>
      </c>
      <c r="AE90" s="3" t="s">
        <v>3501</v>
      </c>
      <c r="AF90" s="3" t="s">
        <v>4174</v>
      </c>
      <c r="AG90" s="3" t="s">
        <v>4787</v>
      </c>
    </row>
    <row r="91" spans="1:33" ht="390" x14ac:dyDescent="0.25">
      <c r="A91" s="15" t="s">
        <v>71</v>
      </c>
      <c r="B91" s="15" t="s">
        <v>818</v>
      </c>
      <c r="C91" s="10" t="s">
        <v>949</v>
      </c>
      <c r="D91" s="8" t="s">
        <v>3093</v>
      </c>
      <c r="E91" s="8" t="s">
        <v>4825</v>
      </c>
      <c r="F91" s="10" t="s">
        <v>3972</v>
      </c>
      <c r="G91" s="11" t="s">
        <v>4015</v>
      </c>
      <c r="H91" s="16" t="s">
        <v>2287</v>
      </c>
      <c r="I91" s="11" t="s">
        <v>1458</v>
      </c>
      <c r="J91" s="16" t="s">
        <v>1351</v>
      </c>
      <c r="K91" s="16" t="s">
        <v>1560</v>
      </c>
      <c r="L91" s="8" t="s">
        <v>4958</v>
      </c>
      <c r="M91" s="8" t="s">
        <v>3605</v>
      </c>
      <c r="N91" s="11" t="s">
        <v>4728</v>
      </c>
      <c r="O91" s="8" t="s">
        <v>3322</v>
      </c>
      <c r="P91" s="8" t="s">
        <v>1734</v>
      </c>
      <c r="Q91" s="8" t="s">
        <v>2463</v>
      </c>
      <c r="R91" s="8" t="s">
        <v>2608</v>
      </c>
      <c r="S91" s="8" t="s">
        <v>4990</v>
      </c>
      <c r="T91" s="3" t="s">
        <v>3769</v>
      </c>
      <c r="U91" s="3" t="s">
        <v>5044</v>
      </c>
      <c r="V91" s="3" t="s">
        <v>1832</v>
      </c>
      <c r="W91" s="3" t="s">
        <v>2898</v>
      </c>
      <c r="X91" s="44" t="s">
        <v>4650</v>
      </c>
      <c r="Y91" s="3" t="s">
        <v>4286</v>
      </c>
      <c r="Z91" s="3" t="s">
        <v>1924</v>
      </c>
      <c r="AA91" s="3" t="s">
        <v>3847</v>
      </c>
      <c r="AB91" s="3" t="s">
        <v>4318</v>
      </c>
      <c r="AC91" s="3" t="s">
        <v>2027</v>
      </c>
      <c r="AD91" s="3" t="s">
        <v>4416</v>
      </c>
      <c r="AE91" s="3" t="s">
        <v>4595</v>
      </c>
      <c r="AF91" s="3" t="s">
        <v>4175</v>
      </c>
      <c r="AG91" s="3" t="s">
        <v>4810</v>
      </c>
    </row>
    <row r="92" spans="1:33" ht="30" x14ac:dyDescent="0.25">
      <c r="A92" s="15" t="s">
        <v>71</v>
      </c>
      <c r="B92" s="15" t="s">
        <v>840</v>
      </c>
      <c r="C92" s="10" t="s">
        <v>951</v>
      </c>
      <c r="D92" s="8" t="s">
        <v>3094</v>
      </c>
      <c r="E92" s="8" t="s">
        <v>4826</v>
      </c>
      <c r="F92" s="10" t="s">
        <v>3973</v>
      </c>
      <c r="G92" s="11" t="s">
        <v>4016</v>
      </c>
      <c r="H92" s="16" t="s">
        <v>2288</v>
      </c>
      <c r="I92" s="11" t="s">
        <v>1459</v>
      </c>
      <c r="J92" s="16" t="s">
        <v>1352</v>
      </c>
      <c r="K92" s="16" t="s">
        <v>1561</v>
      </c>
      <c r="L92" s="8" t="s">
        <v>4876</v>
      </c>
      <c r="M92" s="8" t="s">
        <v>3606</v>
      </c>
      <c r="N92" s="11" t="s">
        <v>1649</v>
      </c>
      <c r="O92" s="8" t="s">
        <v>3323</v>
      </c>
      <c r="P92" s="8" t="s">
        <v>1735</v>
      </c>
      <c r="Q92" s="8" t="s">
        <v>2464</v>
      </c>
      <c r="R92" s="8" t="s">
        <v>2609</v>
      </c>
      <c r="S92" s="8" t="s">
        <v>3872</v>
      </c>
      <c r="T92" s="3" t="s">
        <v>3710</v>
      </c>
      <c r="U92" s="3" t="s">
        <v>5045</v>
      </c>
      <c r="V92" s="3" t="s">
        <v>1833</v>
      </c>
      <c r="W92" s="3" t="s">
        <v>2899</v>
      </c>
      <c r="X92" s="44" t="s">
        <v>4651</v>
      </c>
      <c r="Y92" s="3" t="s">
        <v>1925</v>
      </c>
      <c r="Z92" s="3" t="s">
        <v>1925</v>
      </c>
      <c r="AA92" s="3" t="s">
        <v>3815</v>
      </c>
      <c r="AB92" s="3" t="s">
        <v>4070</v>
      </c>
      <c r="AC92" s="3" t="s">
        <v>2028</v>
      </c>
      <c r="AD92" s="3" t="s">
        <v>4417</v>
      </c>
      <c r="AE92" s="3" t="s">
        <v>4546</v>
      </c>
      <c r="AF92" s="3" t="s">
        <v>4176</v>
      </c>
      <c r="AG92" s="3" t="s">
        <v>2099</v>
      </c>
    </row>
    <row r="93" spans="1:33" ht="285" x14ac:dyDescent="0.25">
      <c r="A93" s="15" t="s">
        <v>71</v>
      </c>
      <c r="B93" s="15" t="s">
        <v>841</v>
      </c>
      <c r="C93" s="10" t="s">
        <v>954</v>
      </c>
      <c r="D93" s="8" t="s">
        <v>3095</v>
      </c>
      <c r="E93" s="8" t="s">
        <v>1253</v>
      </c>
      <c r="F93" s="10" t="s">
        <v>3974</v>
      </c>
      <c r="G93" s="11" t="s">
        <v>4017</v>
      </c>
      <c r="H93" s="16" t="s">
        <v>2289</v>
      </c>
      <c r="I93" s="11" t="s">
        <v>1460</v>
      </c>
      <c r="J93" s="16" t="s">
        <v>1353</v>
      </c>
      <c r="K93" s="16" t="s">
        <v>1562</v>
      </c>
      <c r="L93" s="8" t="s">
        <v>4877</v>
      </c>
      <c r="M93" s="8" t="s">
        <v>3607</v>
      </c>
      <c r="N93" s="11" t="s">
        <v>4729</v>
      </c>
      <c r="O93" s="8" t="s">
        <v>3324</v>
      </c>
      <c r="P93" s="8" t="s">
        <v>3946</v>
      </c>
      <c r="Q93" s="8" t="s">
        <v>2465</v>
      </c>
      <c r="R93" s="8" t="s">
        <v>2610</v>
      </c>
      <c r="S93" s="8" t="s">
        <v>3873</v>
      </c>
      <c r="T93" s="3" t="s">
        <v>3770</v>
      </c>
      <c r="U93" s="3" t="s">
        <v>5046</v>
      </c>
      <c r="V93" s="3" t="s">
        <v>1834</v>
      </c>
      <c r="W93" s="3" t="s">
        <v>2900</v>
      </c>
      <c r="X93" s="44" t="s">
        <v>4652</v>
      </c>
      <c r="Y93" s="3" t="s">
        <v>4307</v>
      </c>
      <c r="Z93" s="3" t="s">
        <v>1926</v>
      </c>
      <c r="AA93" s="3" t="s">
        <v>3816</v>
      </c>
      <c r="AB93" s="3" t="s">
        <v>4319</v>
      </c>
      <c r="AC93" s="3" t="s">
        <v>2029</v>
      </c>
      <c r="AD93" s="3" t="s">
        <v>4418</v>
      </c>
      <c r="AE93" s="3" t="s">
        <v>4547</v>
      </c>
      <c r="AF93" s="3" t="s">
        <v>4177</v>
      </c>
      <c r="AG93" s="3" t="s">
        <v>4788</v>
      </c>
    </row>
    <row r="94" spans="1:33" ht="45" x14ac:dyDescent="0.25">
      <c r="A94" s="15" t="s">
        <v>71</v>
      </c>
      <c r="B94" s="15" t="s">
        <v>976</v>
      </c>
      <c r="C94" s="10" t="s">
        <v>977</v>
      </c>
      <c r="D94" s="8" t="s">
        <v>3096</v>
      </c>
      <c r="E94" s="8" t="s">
        <v>4827</v>
      </c>
      <c r="F94" s="10" t="s">
        <v>3975</v>
      </c>
      <c r="G94" s="11" t="s">
        <v>4018</v>
      </c>
      <c r="H94" s="16" t="s">
        <v>2290</v>
      </c>
      <c r="I94" s="11" t="s">
        <v>1461</v>
      </c>
      <c r="J94" s="16" t="s">
        <v>1354</v>
      </c>
      <c r="K94" s="16" t="s">
        <v>1563</v>
      </c>
      <c r="L94" s="8" t="s">
        <v>4878</v>
      </c>
      <c r="M94" s="8" t="s">
        <v>3608</v>
      </c>
      <c r="N94" s="11" t="s">
        <v>4730</v>
      </c>
      <c r="O94" s="8" t="s">
        <v>3325</v>
      </c>
      <c r="P94" s="8" t="s">
        <v>1736</v>
      </c>
      <c r="Q94" s="8" t="s">
        <v>2466</v>
      </c>
      <c r="R94" s="8" t="s">
        <v>2611</v>
      </c>
      <c r="S94" s="8" t="s">
        <v>3874</v>
      </c>
      <c r="T94" s="3" t="s">
        <v>3771</v>
      </c>
      <c r="U94" s="3" t="s">
        <v>5047</v>
      </c>
      <c r="V94" s="3" t="s">
        <v>1835</v>
      </c>
      <c r="W94" s="3" t="s">
        <v>2901</v>
      </c>
      <c r="X94" s="44" t="s">
        <v>4653</v>
      </c>
      <c r="Y94" s="3" t="s">
        <v>1927</v>
      </c>
      <c r="Z94" s="3" t="s">
        <v>1927</v>
      </c>
      <c r="AA94" s="3" t="s">
        <v>3817</v>
      </c>
      <c r="AB94" s="3" t="s">
        <v>4320</v>
      </c>
      <c r="AC94" s="3" t="s">
        <v>2030</v>
      </c>
      <c r="AD94" s="3" t="s">
        <v>4419</v>
      </c>
      <c r="AE94" s="3" t="s">
        <v>4548</v>
      </c>
      <c r="AF94" s="3" t="s">
        <v>4178</v>
      </c>
      <c r="AG94" s="3" t="s">
        <v>4789</v>
      </c>
    </row>
    <row r="95" spans="1:33" x14ac:dyDescent="0.25">
      <c r="A95" s="15" t="s">
        <v>71</v>
      </c>
      <c r="B95" s="15" t="s">
        <v>978</v>
      </c>
      <c r="C95" s="10" t="s">
        <v>979</v>
      </c>
      <c r="D95" s="8" t="s">
        <v>3097</v>
      </c>
      <c r="E95" s="8" t="s">
        <v>1254</v>
      </c>
      <c r="F95" s="10" t="s">
        <v>1148</v>
      </c>
      <c r="G95" s="11" t="s">
        <v>1148</v>
      </c>
      <c r="H95" s="16" t="s">
        <v>2291</v>
      </c>
      <c r="I95" s="11" t="s">
        <v>1462</v>
      </c>
      <c r="J95" s="16" t="s">
        <v>1355</v>
      </c>
      <c r="K95" s="16" t="s">
        <v>1564</v>
      </c>
      <c r="L95" s="8" t="s">
        <v>2381</v>
      </c>
      <c r="M95" s="8" t="s">
        <v>3609</v>
      </c>
      <c r="N95" s="11" t="s">
        <v>1650</v>
      </c>
      <c r="O95" s="8" t="s">
        <v>3326</v>
      </c>
      <c r="P95" s="8" t="s">
        <v>3947</v>
      </c>
      <c r="Q95" s="8" t="s">
        <v>2467</v>
      </c>
      <c r="R95" s="8" t="s">
        <v>2612</v>
      </c>
      <c r="S95" s="8" t="s">
        <v>2709</v>
      </c>
      <c r="T95" s="3" t="s">
        <v>2773</v>
      </c>
      <c r="U95" s="3" t="s">
        <v>2821</v>
      </c>
      <c r="V95" s="3" t="s">
        <v>1836</v>
      </c>
      <c r="W95" s="3" t="s">
        <v>2902</v>
      </c>
      <c r="X95" s="44" t="s">
        <v>4654</v>
      </c>
      <c r="Y95" s="3" t="s">
        <v>1928</v>
      </c>
      <c r="Z95" s="3" t="s">
        <v>1928</v>
      </c>
      <c r="AA95" s="3" t="s">
        <v>3818</v>
      </c>
      <c r="AB95" s="3" t="s">
        <v>1088</v>
      </c>
      <c r="AC95" s="3" t="s">
        <v>2031</v>
      </c>
      <c r="AD95" s="3" t="s">
        <v>4420</v>
      </c>
      <c r="AE95" s="3" t="s">
        <v>4549</v>
      </c>
      <c r="AF95" s="3" t="s">
        <v>4179</v>
      </c>
      <c r="AG95" s="3" t="s">
        <v>4790</v>
      </c>
    </row>
    <row r="96" spans="1:33" x14ac:dyDescent="0.25">
      <c r="A96" s="15" t="s">
        <v>71</v>
      </c>
      <c r="B96" s="15" t="s">
        <v>980</v>
      </c>
      <c r="C96" s="10" t="s">
        <v>3219</v>
      </c>
      <c r="D96" s="8" t="s">
        <v>3230</v>
      </c>
      <c r="E96" s="8" t="s">
        <v>4828</v>
      </c>
      <c r="F96" s="10" t="s">
        <v>3238</v>
      </c>
      <c r="G96" s="11" t="s">
        <v>3237</v>
      </c>
      <c r="H96" s="16" t="s">
        <v>3224</v>
      </c>
      <c r="I96" s="11" t="s">
        <v>3236</v>
      </c>
      <c r="J96" s="16" t="s">
        <v>3235</v>
      </c>
      <c r="K96" s="16" t="s">
        <v>3234</v>
      </c>
      <c r="L96" s="8" t="s">
        <v>3225</v>
      </c>
      <c r="M96" s="8" t="s">
        <v>3610</v>
      </c>
      <c r="N96" s="11" t="s">
        <v>3220</v>
      </c>
      <c r="O96" s="8" t="s">
        <v>3327</v>
      </c>
      <c r="P96" s="8" t="s">
        <v>3948</v>
      </c>
      <c r="Q96" s="8" t="s">
        <v>3232</v>
      </c>
      <c r="R96" s="8" t="s">
        <v>3226</v>
      </c>
      <c r="S96" s="8" t="s">
        <v>3227</v>
      </c>
      <c r="T96" s="3" t="s">
        <v>3228</v>
      </c>
      <c r="U96" s="3" t="s">
        <v>3229</v>
      </c>
      <c r="V96" s="3" t="s">
        <v>3221</v>
      </c>
      <c r="W96" s="3" t="s">
        <v>2903</v>
      </c>
      <c r="X96" s="44" t="s">
        <v>3231</v>
      </c>
      <c r="Y96" s="3" t="s">
        <v>3223</v>
      </c>
      <c r="Z96" s="3" t="s">
        <v>3223</v>
      </c>
      <c r="AA96" s="3" t="s">
        <v>3222</v>
      </c>
      <c r="AB96" s="3" t="s">
        <v>3222</v>
      </c>
      <c r="AC96" s="3" t="s">
        <v>3233</v>
      </c>
      <c r="AD96" s="3" t="s">
        <v>4421</v>
      </c>
      <c r="AE96" s="3" t="s">
        <v>4550</v>
      </c>
      <c r="AF96" s="3" t="s">
        <v>4180</v>
      </c>
      <c r="AG96" s="3" t="s">
        <v>4791</v>
      </c>
    </row>
    <row r="97" spans="1:33" x14ac:dyDescent="0.25">
      <c r="A97" s="15" t="s">
        <v>71</v>
      </c>
      <c r="B97" s="15" t="s">
        <v>1031</v>
      </c>
      <c r="C97" s="10" t="s">
        <v>1031</v>
      </c>
      <c r="D97" s="8" t="s">
        <v>3098</v>
      </c>
      <c r="E97" s="8" t="s">
        <v>1255</v>
      </c>
      <c r="F97" s="10" t="s">
        <v>1149</v>
      </c>
      <c r="G97" s="11" t="s">
        <v>2163</v>
      </c>
      <c r="H97" s="16" t="s">
        <v>2292</v>
      </c>
      <c r="I97" s="11" t="s">
        <v>1463</v>
      </c>
      <c r="J97" s="16" t="s">
        <v>1356</v>
      </c>
      <c r="K97" s="16" t="s">
        <v>1565</v>
      </c>
      <c r="L97" s="8" t="s">
        <v>4879</v>
      </c>
      <c r="M97" s="8" t="s">
        <v>3611</v>
      </c>
      <c r="N97" s="11" t="s">
        <v>1651</v>
      </c>
      <c r="O97" s="8" t="s">
        <v>3328</v>
      </c>
      <c r="P97" s="8" t="s">
        <v>1737</v>
      </c>
      <c r="Q97" s="8" t="s">
        <v>2468</v>
      </c>
      <c r="R97" s="8" t="s">
        <v>2613</v>
      </c>
      <c r="S97" s="8" t="s">
        <v>2710</v>
      </c>
      <c r="T97" s="3" t="s">
        <v>2774</v>
      </c>
      <c r="U97" s="3" t="s">
        <v>5048</v>
      </c>
      <c r="V97" s="3" t="s">
        <v>1837</v>
      </c>
      <c r="W97" s="3" t="s">
        <v>2904</v>
      </c>
      <c r="X97" s="44" t="s">
        <v>2996</v>
      </c>
      <c r="Y97" s="3" t="s">
        <v>4287</v>
      </c>
      <c r="Z97" s="3" t="s">
        <v>1929</v>
      </c>
      <c r="AA97" s="3" t="s">
        <v>1188</v>
      </c>
      <c r="AB97" s="3" t="s">
        <v>4071</v>
      </c>
      <c r="AC97" s="3" t="s">
        <v>2032</v>
      </c>
      <c r="AD97" s="3" t="s">
        <v>4422</v>
      </c>
      <c r="AE97" s="3" t="s">
        <v>4551</v>
      </c>
      <c r="AF97" s="3" t="s">
        <v>4181</v>
      </c>
      <c r="AG97" s="3" t="s">
        <v>2100</v>
      </c>
    </row>
    <row r="98" spans="1:33" ht="30" x14ac:dyDescent="0.25">
      <c r="A98" s="15" t="s">
        <v>793</v>
      </c>
      <c r="B98" s="15" t="s">
        <v>54</v>
      </c>
      <c r="C98" s="9" t="s">
        <v>54</v>
      </c>
      <c r="D98" s="8" t="s">
        <v>3099</v>
      </c>
      <c r="E98" s="8" t="s">
        <v>135</v>
      </c>
      <c r="F98" s="9" t="s">
        <v>398</v>
      </c>
      <c r="G98" s="8" t="s">
        <v>397</v>
      </c>
      <c r="H98" s="16" t="s">
        <v>2293</v>
      </c>
      <c r="I98" s="8" t="s">
        <v>505</v>
      </c>
      <c r="J98" s="16" t="s">
        <v>575</v>
      </c>
      <c r="K98" s="16" t="s">
        <v>265</v>
      </c>
      <c r="L98" s="8" t="s">
        <v>4880</v>
      </c>
      <c r="M98" s="8" t="s">
        <v>3612</v>
      </c>
      <c r="N98" s="8" t="s">
        <v>246</v>
      </c>
      <c r="O98" s="8" t="s">
        <v>3329</v>
      </c>
      <c r="P98" s="8" t="s">
        <v>542</v>
      </c>
      <c r="Q98" s="8" t="s">
        <v>2469</v>
      </c>
      <c r="R98" s="8" t="s">
        <v>2586</v>
      </c>
      <c r="S98" s="8" t="s">
        <v>2711</v>
      </c>
      <c r="T98" s="3" t="s">
        <v>3711</v>
      </c>
      <c r="U98" s="3" t="s">
        <v>2819</v>
      </c>
      <c r="V98" s="3" t="s">
        <v>692</v>
      </c>
      <c r="W98" s="3" t="s">
        <v>2905</v>
      </c>
      <c r="X98" s="44" t="s">
        <v>4655</v>
      </c>
      <c r="Y98" s="3" t="s">
        <v>135</v>
      </c>
      <c r="Z98" s="3" t="s">
        <v>135</v>
      </c>
      <c r="AA98" s="3" t="s">
        <v>135</v>
      </c>
      <c r="AB98" s="3" t="s">
        <v>135</v>
      </c>
      <c r="AC98" s="3" t="s">
        <v>631</v>
      </c>
      <c r="AD98" s="3" t="s">
        <v>4423</v>
      </c>
      <c r="AE98" s="3" t="s">
        <v>4552</v>
      </c>
      <c r="AF98" s="3" t="s">
        <v>4153</v>
      </c>
      <c r="AG98" s="3" t="s">
        <v>4792</v>
      </c>
    </row>
    <row r="99" spans="1:33" ht="30" x14ac:dyDescent="0.25">
      <c r="A99" s="15" t="s">
        <v>793</v>
      </c>
      <c r="B99" s="15" t="s">
        <v>730</v>
      </c>
      <c r="C99" s="9" t="s">
        <v>945</v>
      </c>
      <c r="D99" s="8" t="s">
        <v>3100</v>
      </c>
      <c r="E99" s="8" t="s">
        <v>1256</v>
      </c>
      <c r="F99" s="9" t="s">
        <v>1150</v>
      </c>
      <c r="G99" s="8" t="s">
        <v>2164</v>
      </c>
      <c r="H99" s="16" t="s">
        <v>2294</v>
      </c>
      <c r="I99" s="8" t="s">
        <v>1464</v>
      </c>
      <c r="J99" s="16" t="s">
        <v>1357</v>
      </c>
      <c r="K99" s="16" t="s">
        <v>1566</v>
      </c>
      <c r="L99" s="8" t="s">
        <v>4881</v>
      </c>
      <c r="M99" s="8" t="s">
        <v>3613</v>
      </c>
      <c r="N99" s="8" t="s">
        <v>1652</v>
      </c>
      <c r="O99" s="8" t="s">
        <v>3330</v>
      </c>
      <c r="P99" s="8" t="s">
        <v>1738</v>
      </c>
      <c r="Q99" s="8" t="s">
        <v>2470</v>
      </c>
      <c r="R99" s="8" t="s">
        <v>2614</v>
      </c>
      <c r="S99" s="8" t="s">
        <v>3875</v>
      </c>
      <c r="T99" s="3" t="s">
        <v>3712</v>
      </c>
      <c r="U99" s="3" t="s">
        <v>5049</v>
      </c>
      <c r="V99" s="3" t="s">
        <v>1838</v>
      </c>
      <c r="W99" s="3" t="s">
        <v>2906</v>
      </c>
      <c r="X99" s="44" t="s">
        <v>4656</v>
      </c>
      <c r="Y99" s="3" t="s">
        <v>1930</v>
      </c>
      <c r="Z99" s="3" t="s">
        <v>1930</v>
      </c>
      <c r="AA99" s="3" t="s">
        <v>1089</v>
      </c>
      <c r="AB99" s="3" t="s">
        <v>1089</v>
      </c>
      <c r="AC99" s="3" t="s">
        <v>2033</v>
      </c>
      <c r="AD99" s="3" t="s">
        <v>4424</v>
      </c>
      <c r="AE99" s="3" t="s">
        <v>4553</v>
      </c>
      <c r="AF99" s="3" t="s">
        <v>4182</v>
      </c>
      <c r="AG99" s="3" t="s">
        <v>2101</v>
      </c>
    </row>
    <row r="100" spans="1:33" x14ac:dyDescent="0.25">
      <c r="A100" s="15" t="s">
        <v>793</v>
      </c>
      <c r="B100" s="15" t="s">
        <v>53</v>
      </c>
      <c r="C100" s="9" t="s">
        <v>53</v>
      </c>
      <c r="D100" s="8" t="s">
        <v>3101</v>
      </c>
      <c r="E100" s="8" t="s">
        <v>221</v>
      </c>
      <c r="F100" s="9" t="s">
        <v>401</v>
      </c>
      <c r="G100" s="8" t="s">
        <v>178</v>
      </c>
      <c r="H100" s="16" t="s">
        <v>2295</v>
      </c>
      <c r="I100" s="8" t="s">
        <v>257</v>
      </c>
      <c r="J100" s="16" t="s">
        <v>576</v>
      </c>
      <c r="K100" s="16" t="s">
        <v>266</v>
      </c>
      <c r="L100" s="8" t="s">
        <v>2382</v>
      </c>
      <c r="M100" s="8" t="s">
        <v>3614</v>
      </c>
      <c r="N100" s="8" t="s">
        <v>247</v>
      </c>
      <c r="O100" s="8" t="s">
        <v>3331</v>
      </c>
      <c r="P100" s="8" t="s">
        <v>543</v>
      </c>
      <c r="Q100" s="8" t="s">
        <v>2471</v>
      </c>
      <c r="R100" s="8" t="s">
        <v>2615</v>
      </c>
      <c r="S100" s="8" t="s">
        <v>2712</v>
      </c>
      <c r="T100" s="3" t="s">
        <v>3713</v>
      </c>
      <c r="U100" s="3" t="s">
        <v>2822</v>
      </c>
      <c r="V100" s="3" t="s">
        <v>693</v>
      </c>
      <c r="W100" s="3" t="s">
        <v>2907</v>
      </c>
      <c r="X100" s="44" t="s">
        <v>2997</v>
      </c>
      <c r="Y100" s="3" t="s">
        <v>442</v>
      </c>
      <c r="Z100" s="3" t="s">
        <v>442</v>
      </c>
      <c r="AA100" s="3" t="s">
        <v>136</v>
      </c>
      <c r="AB100" s="3" t="s">
        <v>136</v>
      </c>
      <c r="AC100" s="3" t="s">
        <v>203</v>
      </c>
      <c r="AD100" s="3" t="s">
        <v>4425</v>
      </c>
      <c r="AE100" s="3" t="s">
        <v>3502</v>
      </c>
      <c r="AF100" s="3" t="s">
        <v>4183</v>
      </c>
      <c r="AG100" s="3" t="s">
        <v>192</v>
      </c>
    </row>
    <row r="101" spans="1:33" x14ac:dyDescent="0.25">
      <c r="A101" s="15" t="s">
        <v>793</v>
      </c>
      <c r="B101" s="15" t="s">
        <v>820</v>
      </c>
      <c r="C101" s="9" t="s">
        <v>821</v>
      </c>
      <c r="D101" s="8" t="s">
        <v>3102</v>
      </c>
      <c r="E101" s="8" t="s">
        <v>1257</v>
      </c>
      <c r="F101" s="9" t="s">
        <v>1151</v>
      </c>
      <c r="G101" s="8" t="s">
        <v>2165</v>
      </c>
      <c r="H101" s="16" t="s">
        <v>2296</v>
      </c>
      <c r="I101" s="8" t="s">
        <v>1465</v>
      </c>
      <c r="J101" s="16" t="s">
        <v>1358</v>
      </c>
      <c r="K101" s="16" t="s">
        <v>1567</v>
      </c>
      <c r="L101" s="8" t="s">
        <v>4882</v>
      </c>
      <c r="M101" s="8" t="s">
        <v>3615</v>
      </c>
      <c r="N101" s="8" t="s">
        <v>1653</v>
      </c>
      <c r="O101" s="8" t="s">
        <v>3332</v>
      </c>
      <c r="P101" s="8" t="s">
        <v>1739</v>
      </c>
      <c r="Q101" s="8" t="s">
        <v>2472</v>
      </c>
      <c r="R101" s="8" t="s">
        <v>2616</v>
      </c>
      <c r="S101" s="8" t="s">
        <v>3876</v>
      </c>
      <c r="T101" s="3" t="s">
        <v>3714</v>
      </c>
      <c r="U101" s="3" t="s">
        <v>5050</v>
      </c>
      <c r="V101" s="3" t="s">
        <v>1839</v>
      </c>
      <c r="W101" s="3" t="s">
        <v>2908</v>
      </c>
      <c r="X101" s="44" t="s">
        <v>4657</v>
      </c>
      <c r="Y101" s="3" t="s">
        <v>4288</v>
      </c>
      <c r="Z101" s="3" t="s">
        <v>1931</v>
      </c>
      <c r="AA101" s="3" t="s">
        <v>1189</v>
      </c>
      <c r="AB101" s="3" t="s">
        <v>4072</v>
      </c>
      <c r="AC101" s="3" t="s">
        <v>2034</v>
      </c>
      <c r="AD101" s="3" t="s">
        <v>4426</v>
      </c>
      <c r="AE101" s="3" t="s">
        <v>3503</v>
      </c>
      <c r="AF101" s="3" t="s">
        <v>4184</v>
      </c>
      <c r="AG101" s="3" t="s">
        <v>4793</v>
      </c>
    </row>
    <row r="102" spans="1:33" ht="30" x14ac:dyDescent="0.25">
      <c r="A102" s="15" t="s">
        <v>71</v>
      </c>
      <c r="B102" s="15" t="s">
        <v>946</v>
      </c>
      <c r="C102" s="9" t="s">
        <v>947</v>
      </c>
      <c r="D102" s="3" t="s">
        <v>3103</v>
      </c>
      <c r="E102" s="3" t="s">
        <v>1258</v>
      </c>
      <c r="F102" s="9" t="s">
        <v>1152</v>
      </c>
      <c r="G102" s="8" t="s">
        <v>2166</v>
      </c>
      <c r="H102" s="16" t="s">
        <v>2297</v>
      </c>
      <c r="I102" s="8" t="s">
        <v>1466</v>
      </c>
      <c r="J102" s="16" t="s">
        <v>1359</v>
      </c>
      <c r="K102" s="16" t="s">
        <v>1568</v>
      </c>
      <c r="L102" s="8" t="s">
        <v>4883</v>
      </c>
      <c r="M102" s="8" t="s">
        <v>3616</v>
      </c>
      <c r="N102" s="8" t="s">
        <v>1654</v>
      </c>
      <c r="O102" s="8" t="s">
        <v>3333</v>
      </c>
      <c r="P102" s="8" t="s">
        <v>1740</v>
      </c>
      <c r="Q102" s="8" t="s">
        <v>2473</v>
      </c>
      <c r="R102" s="8" t="s">
        <v>2617</v>
      </c>
      <c r="S102" s="8" t="s">
        <v>2713</v>
      </c>
      <c r="T102" s="3" t="s">
        <v>3715</v>
      </c>
      <c r="U102" s="3" t="s">
        <v>5051</v>
      </c>
      <c r="V102" s="3" t="s">
        <v>1840</v>
      </c>
      <c r="W102" s="3" t="s">
        <v>2909</v>
      </c>
      <c r="X102" s="44" t="s">
        <v>4658</v>
      </c>
      <c r="Y102" s="3" t="s">
        <v>1932</v>
      </c>
      <c r="Z102" s="3" t="s">
        <v>1932</v>
      </c>
      <c r="AA102" s="3" t="s">
        <v>1190</v>
      </c>
      <c r="AB102" s="3" t="s">
        <v>1190</v>
      </c>
      <c r="AC102" s="3" t="s">
        <v>2035</v>
      </c>
      <c r="AD102" s="3" t="s">
        <v>4427</v>
      </c>
      <c r="AE102" s="3" t="s">
        <v>4554</v>
      </c>
      <c r="AF102" s="3" t="s">
        <v>4185</v>
      </c>
      <c r="AG102" s="3" t="s">
        <v>2102</v>
      </c>
    </row>
    <row r="103" spans="1:33" ht="45" x14ac:dyDescent="0.25">
      <c r="A103" s="15" t="s">
        <v>792</v>
      </c>
      <c r="B103" s="15" t="s">
        <v>779</v>
      </c>
      <c r="C103" s="9" t="s">
        <v>779</v>
      </c>
      <c r="D103" s="18" t="s">
        <v>3104</v>
      </c>
      <c r="E103" s="18" t="s">
        <v>1259</v>
      </c>
      <c r="F103" s="9" t="s">
        <v>1153</v>
      </c>
      <c r="G103" s="8" t="s">
        <v>2167</v>
      </c>
      <c r="H103" s="16" t="s">
        <v>2298</v>
      </c>
      <c r="I103" s="8" t="s">
        <v>1467</v>
      </c>
      <c r="J103" s="16" t="s">
        <v>1360</v>
      </c>
      <c r="K103" s="16" t="s">
        <v>1569</v>
      </c>
      <c r="L103" s="8" t="s">
        <v>4884</v>
      </c>
      <c r="M103" s="8" t="s">
        <v>3617</v>
      </c>
      <c r="N103" s="8" t="s">
        <v>1655</v>
      </c>
      <c r="O103" s="8" t="s">
        <v>3334</v>
      </c>
      <c r="P103" s="8" t="s">
        <v>1741</v>
      </c>
      <c r="Q103" s="8" t="s">
        <v>2474</v>
      </c>
      <c r="R103" s="8" t="s">
        <v>2618</v>
      </c>
      <c r="S103" s="8" t="s">
        <v>2714</v>
      </c>
      <c r="T103" s="3" t="s">
        <v>2775</v>
      </c>
      <c r="U103" s="3" t="s">
        <v>5052</v>
      </c>
      <c r="V103" s="3" t="s">
        <v>1841</v>
      </c>
      <c r="W103" s="3" t="s">
        <v>2910</v>
      </c>
      <c r="X103" s="44" t="s">
        <v>4659</v>
      </c>
      <c r="Y103" s="3" t="s">
        <v>1933</v>
      </c>
      <c r="Z103" s="3" t="s">
        <v>4050</v>
      </c>
      <c r="AA103" s="3" t="s">
        <v>1090</v>
      </c>
      <c r="AB103" s="3" t="s">
        <v>1090</v>
      </c>
      <c r="AC103" s="3" t="s">
        <v>2036</v>
      </c>
      <c r="AD103" s="3" t="s">
        <v>4428</v>
      </c>
      <c r="AE103" s="3" t="s">
        <v>3504</v>
      </c>
      <c r="AF103" s="3" t="s">
        <v>4186</v>
      </c>
      <c r="AG103" s="3" t="s">
        <v>4794</v>
      </c>
    </row>
    <row r="104" spans="1:33" ht="240" x14ac:dyDescent="0.25">
      <c r="A104" s="15" t="s">
        <v>71</v>
      </c>
      <c r="B104" s="15" t="s">
        <v>943</v>
      </c>
      <c r="C104" s="9" t="s">
        <v>955</v>
      </c>
      <c r="D104" s="18" t="s">
        <v>3105</v>
      </c>
      <c r="E104" s="18" t="s">
        <v>1260</v>
      </c>
      <c r="F104" s="9" t="s">
        <v>3976</v>
      </c>
      <c r="G104" s="8" t="s">
        <v>4019</v>
      </c>
      <c r="H104" s="16" t="s">
        <v>2299</v>
      </c>
      <c r="I104" s="8" t="s">
        <v>1468</v>
      </c>
      <c r="J104" s="16" t="s">
        <v>1361</v>
      </c>
      <c r="K104" s="16" t="s">
        <v>1570</v>
      </c>
      <c r="L104" s="8" t="s">
        <v>4885</v>
      </c>
      <c r="M104" s="8" t="s">
        <v>3618</v>
      </c>
      <c r="N104" s="8" t="s">
        <v>4731</v>
      </c>
      <c r="O104" s="8" t="s">
        <v>3335</v>
      </c>
      <c r="P104" s="8" t="s">
        <v>1742</v>
      </c>
      <c r="Q104" s="8" t="s">
        <v>2475</v>
      </c>
      <c r="R104" s="8" t="s">
        <v>2619</v>
      </c>
      <c r="S104" s="8" t="s">
        <v>2715</v>
      </c>
      <c r="T104" s="3" t="s">
        <v>3716</v>
      </c>
      <c r="U104" s="3" t="s">
        <v>5053</v>
      </c>
      <c r="V104" s="3" t="s">
        <v>1842</v>
      </c>
      <c r="W104" s="3" t="s">
        <v>2911</v>
      </c>
      <c r="X104" s="44" t="s">
        <v>4660</v>
      </c>
      <c r="Y104" s="3" t="s">
        <v>4289</v>
      </c>
      <c r="Z104" s="3" t="s">
        <v>1934</v>
      </c>
      <c r="AA104" s="3" t="s">
        <v>3819</v>
      </c>
      <c r="AB104" s="3" t="s">
        <v>4321</v>
      </c>
      <c r="AC104" s="3" t="s">
        <v>2037</v>
      </c>
      <c r="AD104" s="3" t="s">
        <v>4429</v>
      </c>
      <c r="AE104" s="3" t="s">
        <v>4555</v>
      </c>
      <c r="AF104" s="3" t="s">
        <v>4187</v>
      </c>
      <c r="AG104" s="3" t="s">
        <v>4795</v>
      </c>
    </row>
    <row r="105" spans="1:33" ht="60" x14ac:dyDescent="0.25">
      <c r="A105" s="15" t="s">
        <v>791</v>
      </c>
      <c r="B105" s="15" t="s">
        <v>782</v>
      </c>
      <c r="C105" s="9" t="s">
        <v>786</v>
      </c>
      <c r="D105" s="8" t="s">
        <v>3106</v>
      </c>
      <c r="E105" s="8" t="s">
        <v>1261</v>
      </c>
      <c r="F105" s="9" t="s">
        <v>3977</v>
      </c>
      <c r="G105" s="8" t="s">
        <v>4020</v>
      </c>
      <c r="H105" s="16" t="s">
        <v>2300</v>
      </c>
      <c r="I105" s="8" t="s">
        <v>1469</v>
      </c>
      <c r="J105" s="16" t="s">
        <v>1362</v>
      </c>
      <c r="K105" s="16" t="s">
        <v>1571</v>
      </c>
      <c r="L105" s="8" t="s">
        <v>4886</v>
      </c>
      <c r="M105" s="8" t="s">
        <v>3619</v>
      </c>
      <c r="N105" s="8" t="s">
        <v>1656</v>
      </c>
      <c r="O105" s="8" t="s">
        <v>3336</v>
      </c>
      <c r="P105" s="8" t="s">
        <v>1743</v>
      </c>
      <c r="Q105" s="8" t="s">
        <v>2476</v>
      </c>
      <c r="R105" s="8" t="s">
        <v>2620</v>
      </c>
      <c r="S105" s="8" t="s">
        <v>2716</v>
      </c>
      <c r="T105" s="3" t="s">
        <v>2776</v>
      </c>
      <c r="U105" s="3" t="s">
        <v>2823</v>
      </c>
      <c r="V105" s="3" t="s">
        <v>1843</v>
      </c>
      <c r="W105" s="3" t="s">
        <v>2912</v>
      </c>
      <c r="X105" s="44" t="s">
        <v>4661</v>
      </c>
      <c r="Y105" s="3" t="s">
        <v>1935</v>
      </c>
      <c r="Z105" s="3" t="s">
        <v>1935</v>
      </c>
      <c r="AA105" s="3" t="s">
        <v>3820</v>
      </c>
      <c r="AB105" s="3" t="s">
        <v>1191</v>
      </c>
      <c r="AC105" s="3" t="s">
        <v>2038</v>
      </c>
      <c r="AD105" s="3" t="s">
        <v>4430</v>
      </c>
      <c r="AE105" s="3" t="s">
        <v>4556</v>
      </c>
      <c r="AF105" s="3" t="s">
        <v>4188</v>
      </c>
      <c r="AG105" s="3" t="s">
        <v>4796</v>
      </c>
    </row>
    <row r="106" spans="1:33" ht="45" x14ac:dyDescent="0.25">
      <c r="A106" s="15" t="s">
        <v>791</v>
      </c>
      <c r="B106" s="15" t="s">
        <v>783</v>
      </c>
      <c r="C106" s="9" t="s">
        <v>787</v>
      </c>
      <c r="D106" s="8" t="s">
        <v>3107</v>
      </c>
      <c r="E106" s="8" t="s">
        <v>1262</v>
      </c>
      <c r="F106" s="9" t="s">
        <v>3978</v>
      </c>
      <c r="G106" s="8" t="s">
        <v>4021</v>
      </c>
      <c r="H106" s="16" t="s">
        <v>2301</v>
      </c>
      <c r="I106" s="8" t="s">
        <v>1470</v>
      </c>
      <c r="J106" s="16" t="s">
        <v>1363</v>
      </c>
      <c r="K106" s="16" t="s">
        <v>1572</v>
      </c>
      <c r="L106" s="8" t="s">
        <v>4887</v>
      </c>
      <c r="M106" s="8" t="s">
        <v>3620</v>
      </c>
      <c r="N106" s="8" t="s">
        <v>1657</v>
      </c>
      <c r="O106" s="8" t="s">
        <v>3337</v>
      </c>
      <c r="P106" s="8" t="s">
        <v>1744</v>
      </c>
      <c r="Q106" s="8" t="s">
        <v>2477</v>
      </c>
      <c r="R106" s="8" t="s">
        <v>2621</v>
      </c>
      <c r="S106" s="8" t="s">
        <v>3877</v>
      </c>
      <c r="T106" s="3" t="s">
        <v>2777</v>
      </c>
      <c r="U106" s="3" t="s">
        <v>5054</v>
      </c>
      <c r="V106" s="3" t="s">
        <v>1844</v>
      </c>
      <c r="W106" s="3" t="s">
        <v>2913</v>
      </c>
      <c r="X106" s="44" t="s">
        <v>2998</v>
      </c>
      <c r="Y106" s="3" t="s">
        <v>1936</v>
      </c>
      <c r="Z106" s="3" t="s">
        <v>1936</v>
      </c>
      <c r="AA106" s="3" t="s">
        <v>3821</v>
      </c>
      <c r="AB106" s="3" t="s">
        <v>1091</v>
      </c>
      <c r="AC106" s="3" t="s">
        <v>2039</v>
      </c>
      <c r="AD106" s="3" t="s">
        <v>4431</v>
      </c>
      <c r="AE106" s="3" t="s">
        <v>4557</v>
      </c>
      <c r="AF106" s="3" t="s">
        <v>4189</v>
      </c>
      <c r="AG106" s="3" t="s">
        <v>4797</v>
      </c>
    </row>
    <row r="107" spans="1:33" ht="60" x14ac:dyDescent="0.25">
      <c r="A107" s="15" t="s">
        <v>791</v>
      </c>
      <c r="B107" s="15" t="s">
        <v>784</v>
      </c>
      <c r="C107" s="9" t="s">
        <v>788</v>
      </c>
      <c r="D107" s="8" t="s">
        <v>3108</v>
      </c>
      <c r="E107" s="8" t="s">
        <v>1263</v>
      </c>
      <c r="F107" s="9" t="s">
        <v>3979</v>
      </c>
      <c r="G107" s="8" t="s">
        <v>4022</v>
      </c>
      <c r="H107" s="16" t="s">
        <v>2302</v>
      </c>
      <c r="I107" s="8" t="s">
        <v>1471</v>
      </c>
      <c r="J107" s="16" t="s">
        <v>1364</v>
      </c>
      <c r="K107" s="16" t="s">
        <v>1573</v>
      </c>
      <c r="L107" s="8" t="s">
        <v>4888</v>
      </c>
      <c r="M107" s="8" t="s">
        <v>3621</v>
      </c>
      <c r="N107" s="8" t="s">
        <v>1658</v>
      </c>
      <c r="O107" s="8" t="s">
        <v>3338</v>
      </c>
      <c r="P107" s="8" t="s">
        <v>1745</v>
      </c>
      <c r="Q107" s="8" t="s">
        <v>2478</v>
      </c>
      <c r="R107" s="8" t="s">
        <v>2622</v>
      </c>
      <c r="S107" s="8" t="s">
        <v>4979</v>
      </c>
      <c r="T107" s="3" t="s">
        <v>3717</v>
      </c>
      <c r="U107" s="3" t="s">
        <v>5055</v>
      </c>
      <c r="V107" s="3" t="s">
        <v>1845</v>
      </c>
      <c r="W107" s="3" t="s">
        <v>2914</v>
      </c>
      <c r="X107" s="44" t="s">
        <v>4662</v>
      </c>
      <c r="Y107" s="3" t="s">
        <v>4290</v>
      </c>
      <c r="Z107" s="3" t="s">
        <v>1937</v>
      </c>
      <c r="AA107" s="3" t="s">
        <v>3822</v>
      </c>
      <c r="AB107" s="3" t="s">
        <v>1192</v>
      </c>
      <c r="AC107" s="3" t="s">
        <v>2040</v>
      </c>
      <c r="AD107" s="3" t="s">
        <v>4432</v>
      </c>
      <c r="AE107" s="3" t="s">
        <v>4558</v>
      </c>
      <c r="AF107" s="3" t="s">
        <v>4190</v>
      </c>
      <c r="AG107" s="3" t="s">
        <v>2103</v>
      </c>
    </row>
    <row r="108" spans="1:33" ht="60" x14ac:dyDescent="0.25">
      <c r="A108" s="15" t="s">
        <v>791</v>
      </c>
      <c r="B108" s="15" t="s">
        <v>785</v>
      </c>
      <c r="C108" s="9" t="s">
        <v>789</v>
      </c>
      <c r="D108" s="8" t="s">
        <v>3109</v>
      </c>
      <c r="E108" s="8" t="s">
        <v>1264</v>
      </c>
      <c r="F108" s="9" t="s">
        <v>1154</v>
      </c>
      <c r="G108" s="8" t="s">
        <v>2168</v>
      </c>
      <c r="H108" s="16" t="s">
        <v>2303</v>
      </c>
      <c r="I108" s="8" t="s">
        <v>1472</v>
      </c>
      <c r="J108" s="16" t="s">
        <v>1365</v>
      </c>
      <c r="K108" s="16" t="s">
        <v>1574</v>
      </c>
      <c r="L108" s="8" t="s">
        <v>4889</v>
      </c>
      <c r="M108" s="8" t="s">
        <v>3622</v>
      </c>
      <c r="N108" s="8" t="s">
        <v>1659</v>
      </c>
      <c r="O108" s="8" t="s">
        <v>3339</v>
      </c>
      <c r="P108" s="8" t="s">
        <v>1746</v>
      </c>
      <c r="Q108" s="8" t="s">
        <v>2479</v>
      </c>
      <c r="R108" s="8" t="s">
        <v>2623</v>
      </c>
      <c r="S108" s="8" t="s">
        <v>4980</v>
      </c>
      <c r="T108" s="3" t="s">
        <v>3718</v>
      </c>
      <c r="U108" s="3" t="s">
        <v>5056</v>
      </c>
      <c r="V108" s="3" t="s">
        <v>1846</v>
      </c>
      <c r="W108" s="3" t="s">
        <v>2915</v>
      </c>
      <c r="X108" s="44" t="s">
        <v>4663</v>
      </c>
      <c r="Y108" s="3" t="s">
        <v>3854</v>
      </c>
      <c r="Z108" s="3" t="s">
        <v>1938</v>
      </c>
      <c r="AA108" s="3" t="s">
        <v>3823</v>
      </c>
      <c r="AB108" s="3" t="s">
        <v>4073</v>
      </c>
      <c r="AC108" s="3" t="s">
        <v>2041</v>
      </c>
      <c r="AD108" s="3" t="s">
        <v>4433</v>
      </c>
      <c r="AE108" s="3" t="s">
        <v>4559</v>
      </c>
      <c r="AF108" s="3" t="s">
        <v>4191</v>
      </c>
      <c r="AG108" s="3" t="s">
        <v>4798</v>
      </c>
    </row>
    <row r="109" spans="1:33" ht="60" x14ac:dyDescent="0.25">
      <c r="A109" s="15" t="s">
        <v>791</v>
      </c>
      <c r="B109" s="15" t="s">
        <v>121</v>
      </c>
      <c r="C109" s="9" t="s">
        <v>790</v>
      </c>
      <c r="D109" s="8" t="s">
        <v>3110</v>
      </c>
      <c r="E109" s="8" t="s">
        <v>1265</v>
      </c>
      <c r="F109" s="9" t="s">
        <v>1155</v>
      </c>
      <c r="G109" s="8" t="s">
        <v>2169</v>
      </c>
      <c r="H109" s="16" t="s">
        <v>2304</v>
      </c>
      <c r="I109" s="8" t="s">
        <v>1473</v>
      </c>
      <c r="J109" s="16" t="s">
        <v>1366</v>
      </c>
      <c r="K109" s="16" t="s">
        <v>1575</v>
      </c>
      <c r="L109" s="8" t="s">
        <v>4890</v>
      </c>
      <c r="M109" s="8" t="s">
        <v>3623</v>
      </c>
      <c r="N109" s="8" t="s">
        <v>1660</v>
      </c>
      <c r="O109" s="8" t="s">
        <v>3340</v>
      </c>
      <c r="P109" s="8" t="s">
        <v>1747</v>
      </c>
      <c r="Q109" s="8" t="s">
        <v>2480</v>
      </c>
      <c r="R109" s="8" t="s">
        <v>2624</v>
      </c>
      <c r="S109" s="8" t="s">
        <v>3878</v>
      </c>
      <c r="T109" s="3" t="s">
        <v>3719</v>
      </c>
      <c r="U109" s="3" t="s">
        <v>5057</v>
      </c>
      <c r="V109" s="3" t="s">
        <v>1847</v>
      </c>
      <c r="W109" s="3" t="s">
        <v>2916</v>
      </c>
      <c r="X109" s="44" t="s">
        <v>4664</v>
      </c>
      <c r="Y109" s="3" t="s">
        <v>1939</v>
      </c>
      <c r="Z109" s="3" t="s">
        <v>1939</v>
      </c>
      <c r="AA109" s="3" t="s">
        <v>1193</v>
      </c>
      <c r="AB109" s="3" t="s">
        <v>1193</v>
      </c>
      <c r="AC109" s="3" t="s">
        <v>2042</v>
      </c>
      <c r="AD109" s="3" t="s">
        <v>4434</v>
      </c>
      <c r="AE109" s="3" t="s">
        <v>4560</v>
      </c>
      <c r="AF109" s="3" t="s">
        <v>4192</v>
      </c>
      <c r="AG109" s="3" t="s">
        <v>2104</v>
      </c>
    </row>
    <row r="110" spans="1:33" ht="45" x14ac:dyDescent="0.25">
      <c r="A110" s="15" t="s">
        <v>792</v>
      </c>
      <c r="B110" s="15" t="s">
        <v>780</v>
      </c>
      <c r="C110" s="9" t="s">
        <v>948</v>
      </c>
      <c r="D110" s="18" t="s">
        <v>3111</v>
      </c>
      <c r="E110" s="18" t="s">
        <v>1266</v>
      </c>
      <c r="F110" s="9" t="s">
        <v>3980</v>
      </c>
      <c r="G110" s="8" t="s">
        <v>4023</v>
      </c>
      <c r="H110" s="16" t="s">
        <v>2305</v>
      </c>
      <c r="I110" s="8" t="s">
        <v>1474</v>
      </c>
      <c r="J110" s="16" t="s">
        <v>1367</v>
      </c>
      <c r="K110" s="16" t="s">
        <v>1576</v>
      </c>
      <c r="L110" s="8" t="s">
        <v>4891</v>
      </c>
      <c r="M110" s="8" t="s">
        <v>3624</v>
      </c>
      <c r="N110" s="8" t="s">
        <v>1661</v>
      </c>
      <c r="O110" s="8" t="s">
        <v>3341</v>
      </c>
      <c r="P110" s="8" t="s">
        <v>1748</v>
      </c>
      <c r="Q110" s="8" t="s">
        <v>2481</v>
      </c>
      <c r="R110" s="8" t="s">
        <v>2625</v>
      </c>
      <c r="S110" s="8" t="s">
        <v>4981</v>
      </c>
      <c r="T110" s="3" t="s">
        <v>3720</v>
      </c>
      <c r="U110" s="3" t="s">
        <v>5058</v>
      </c>
      <c r="V110" s="3" t="s">
        <v>1848</v>
      </c>
      <c r="W110" s="3" t="s">
        <v>2917</v>
      </c>
      <c r="X110" s="44" t="s">
        <v>4665</v>
      </c>
      <c r="Y110" s="3" t="s">
        <v>4291</v>
      </c>
      <c r="Z110" s="3" t="s">
        <v>1940</v>
      </c>
      <c r="AA110" s="3" t="s">
        <v>3824</v>
      </c>
      <c r="AB110" s="3" t="s">
        <v>4074</v>
      </c>
      <c r="AC110" s="3" t="s">
        <v>2043</v>
      </c>
      <c r="AD110" s="3" t="s">
        <v>4435</v>
      </c>
      <c r="AE110" s="3" t="s">
        <v>4561</v>
      </c>
      <c r="AF110" s="3" t="s">
        <v>4193</v>
      </c>
      <c r="AG110" s="3" t="s">
        <v>4799</v>
      </c>
    </row>
    <row r="111" spans="1:33" x14ac:dyDescent="0.25">
      <c r="A111" s="15" t="s">
        <v>791</v>
      </c>
      <c r="B111" s="15" t="s">
        <v>120</v>
      </c>
      <c r="C111" s="9" t="s">
        <v>120</v>
      </c>
      <c r="D111" s="8" t="s">
        <v>3112</v>
      </c>
      <c r="E111" s="8" t="s">
        <v>352</v>
      </c>
      <c r="F111" s="9" t="s">
        <v>404</v>
      </c>
      <c r="G111" s="8" t="s">
        <v>403</v>
      </c>
      <c r="H111" s="16" t="s">
        <v>2306</v>
      </c>
      <c r="I111" s="8" t="s">
        <v>507</v>
      </c>
      <c r="J111" s="16" t="s">
        <v>578</v>
      </c>
      <c r="K111" s="16" t="s">
        <v>456</v>
      </c>
      <c r="L111" s="8" t="s">
        <v>4892</v>
      </c>
      <c r="M111" s="8" t="s">
        <v>3625</v>
      </c>
      <c r="N111" s="8" t="s">
        <v>4732</v>
      </c>
      <c r="O111" s="8" t="s">
        <v>3342</v>
      </c>
      <c r="P111" s="8" t="s">
        <v>545</v>
      </c>
      <c r="Q111" s="8" t="s">
        <v>2482</v>
      </c>
      <c r="R111" s="8" t="s">
        <v>2626</v>
      </c>
      <c r="S111" s="8" t="s">
        <v>2717</v>
      </c>
      <c r="T111" s="3" t="s">
        <v>3721</v>
      </c>
      <c r="U111" s="3" t="s">
        <v>5059</v>
      </c>
      <c r="V111" s="3" t="s">
        <v>695</v>
      </c>
      <c r="W111" s="3" t="s">
        <v>2918</v>
      </c>
      <c r="X111" s="44" t="s">
        <v>2999</v>
      </c>
      <c r="Y111" s="3" t="s">
        <v>443</v>
      </c>
      <c r="Z111" s="3" t="s">
        <v>154</v>
      </c>
      <c r="AA111" s="3" t="s">
        <v>3825</v>
      </c>
      <c r="AB111" s="3" t="s">
        <v>362</v>
      </c>
      <c r="AC111" s="3" t="s">
        <v>204</v>
      </c>
      <c r="AD111" s="3" t="s">
        <v>4436</v>
      </c>
      <c r="AE111" s="3" t="s">
        <v>4562</v>
      </c>
      <c r="AF111" s="3" t="s">
        <v>4194</v>
      </c>
      <c r="AG111" s="3" t="s">
        <v>474</v>
      </c>
    </row>
    <row r="112" spans="1:33" ht="30" x14ac:dyDescent="0.25">
      <c r="A112" s="15" t="s">
        <v>791</v>
      </c>
      <c r="B112" s="15" t="s">
        <v>48</v>
      </c>
      <c r="C112" s="9" t="s">
        <v>48</v>
      </c>
      <c r="D112" s="8" t="s">
        <v>3113</v>
      </c>
      <c r="E112" s="8" t="s">
        <v>223</v>
      </c>
      <c r="F112" s="9" t="s">
        <v>406</v>
      </c>
      <c r="G112" s="8" t="s">
        <v>405</v>
      </c>
      <c r="H112" s="16" t="s">
        <v>2307</v>
      </c>
      <c r="I112" s="8" t="s">
        <v>508</v>
      </c>
      <c r="J112" s="16" t="s">
        <v>579</v>
      </c>
      <c r="K112" s="16" t="s">
        <v>267</v>
      </c>
      <c r="L112" s="8" t="s">
        <v>4893</v>
      </c>
      <c r="M112" s="8" t="s">
        <v>3626</v>
      </c>
      <c r="N112" s="8" t="s">
        <v>623</v>
      </c>
      <c r="O112" s="8" t="s">
        <v>3343</v>
      </c>
      <c r="P112" s="8" t="s">
        <v>546</v>
      </c>
      <c r="Q112" s="8" t="s">
        <v>2483</v>
      </c>
      <c r="R112" s="8" t="s">
        <v>2627</v>
      </c>
      <c r="S112" s="8" t="s">
        <v>2718</v>
      </c>
      <c r="T112" s="3" t="s">
        <v>3722</v>
      </c>
      <c r="U112" s="3" t="s">
        <v>5060</v>
      </c>
      <c r="V112" s="3" t="s">
        <v>696</v>
      </c>
      <c r="W112" s="3" t="s">
        <v>2919</v>
      </c>
      <c r="X112" s="44" t="s">
        <v>4666</v>
      </c>
      <c r="Y112" s="3" t="s">
        <v>155</v>
      </c>
      <c r="Z112" s="3" t="s">
        <v>155</v>
      </c>
      <c r="AA112" s="3" t="s">
        <v>137</v>
      </c>
      <c r="AB112" s="3" t="s">
        <v>363</v>
      </c>
      <c r="AC112" s="3" t="s">
        <v>633</v>
      </c>
      <c r="AD112" s="3" t="s">
        <v>4437</v>
      </c>
      <c r="AE112" s="3" t="s">
        <v>4563</v>
      </c>
      <c r="AF112" s="3" t="s">
        <v>4195</v>
      </c>
      <c r="AG112" s="3" t="s">
        <v>485</v>
      </c>
    </row>
    <row r="113" spans="1:33" x14ac:dyDescent="0.25">
      <c r="A113" s="15" t="s">
        <v>791</v>
      </c>
      <c r="B113" s="15" t="s">
        <v>794</v>
      </c>
      <c r="C113" s="9" t="s">
        <v>794</v>
      </c>
      <c r="D113" s="8" t="s">
        <v>3114</v>
      </c>
      <c r="E113" s="8" t="s">
        <v>1267</v>
      </c>
      <c r="F113" s="9" t="s">
        <v>1156</v>
      </c>
      <c r="G113" s="8" t="s">
        <v>1156</v>
      </c>
      <c r="H113" s="16" t="s">
        <v>2308</v>
      </c>
      <c r="I113" s="8" t="s">
        <v>1475</v>
      </c>
      <c r="J113" s="16" t="s">
        <v>1368</v>
      </c>
      <c r="K113" s="16" t="s">
        <v>1577</v>
      </c>
      <c r="L113" s="8" t="s">
        <v>2383</v>
      </c>
      <c r="M113" s="8" t="s">
        <v>3627</v>
      </c>
      <c r="N113" s="8" t="s">
        <v>1662</v>
      </c>
      <c r="O113" s="8" t="s">
        <v>3344</v>
      </c>
      <c r="P113" s="8" t="s">
        <v>1749</v>
      </c>
      <c r="Q113" s="8" t="s">
        <v>2484</v>
      </c>
      <c r="R113" s="8" t="s">
        <v>2628</v>
      </c>
      <c r="S113" s="8" t="s">
        <v>2719</v>
      </c>
      <c r="T113" s="3" t="s">
        <v>3723</v>
      </c>
      <c r="U113" s="3" t="s">
        <v>5061</v>
      </c>
      <c r="V113" s="3" t="s">
        <v>1849</v>
      </c>
      <c r="W113" s="3" t="s">
        <v>2920</v>
      </c>
      <c r="X113" s="44" t="s">
        <v>3000</v>
      </c>
      <c r="Y113" s="3" t="s">
        <v>1941</v>
      </c>
      <c r="Z113" s="3" t="s">
        <v>1941</v>
      </c>
      <c r="AA113" s="3" t="s">
        <v>1092</v>
      </c>
      <c r="AB113" s="3" t="s">
        <v>1092</v>
      </c>
      <c r="AC113" s="3" t="s">
        <v>2044</v>
      </c>
      <c r="AD113" s="3" t="s">
        <v>4438</v>
      </c>
      <c r="AE113" s="3" t="s">
        <v>4564</v>
      </c>
      <c r="AF113" s="3" t="s">
        <v>4196</v>
      </c>
      <c r="AG113" s="3" t="s">
        <v>2105</v>
      </c>
    </row>
    <row r="114" spans="1:33" ht="30" x14ac:dyDescent="0.25">
      <c r="A114" s="15" t="s">
        <v>791</v>
      </c>
      <c r="B114" s="15" t="s">
        <v>835</v>
      </c>
      <c r="C114" s="9" t="s">
        <v>49</v>
      </c>
      <c r="D114" s="8" t="s">
        <v>3115</v>
      </c>
      <c r="E114" s="8" t="s">
        <v>224</v>
      </c>
      <c r="F114" s="9" t="s">
        <v>408</v>
      </c>
      <c r="G114" s="8" t="s">
        <v>407</v>
      </c>
      <c r="H114" s="16" t="s">
        <v>2309</v>
      </c>
      <c r="I114" s="8" t="s">
        <v>509</v>
      </c>
      <c r="J114" s="16" t="s">
        <v>580</v>
      </c>
      <c r="K114" s="16" t="s">
        <v>457</v>
      </c>
      <c r="L114" s="8" t="s">
        <v>4894</v>
      </c>
      <c r="M114" s="8" t="s">
        <v>3628</v>
      </c>
      <c r="N114" s="8" t="s">
        <v>4733</v>
      </c>
      <c r="O114" s="8" t="s">
        <v>3345</v>
      </c>
      <c r="P114" s="8" t="s">
        <v>547</v>
      </c>
      <c r="Q114" s="8" t="s">
        <v>2485</v>
      </c>
      <c r="R114" s="8" t="s">
        <v>2629</v>
      </c>
      <c r="S114" s="8" t="s">
        <v>2720</v>
      </c>
      <c r="T114" s="3" t="s">
        <v>2778</v>
      </c>
      <c r="U114" s="3" t="s">
        <v>5062</v>
      </c>
      <c r="V114" s="3" t="s">
        <v>697</v>
      </c>
      <c r="W114" s="3" t="s">
        <v>2921</v>
      </c>
      <c r="X114" s="44" t="s">
        <v>4667</v>
      </c>
      <c r="Y114" s="3" t="s">
        <v>156</v>
      </c>
      <c r="Z114" s="3" t="s">
        <v>165</v>
      </c>
      <c r="AA114" s="3" t="s">
        <v>138</v>
      </c>
      <c r="AB114" s="3" t="s">
        <v>4075</v>
      </c>
      <c r="AC114" s="3" t="s">
        <v>634</v>
      </c>
      <c r="AD114" s="3" t="s">
        <v>4439</v>
      </c>
      <c r="AE114" s="3" t="s">
        <v>3505</v>
      </c>
      <c r="AF114" s="3" t="s">
        <v>4197</v>
      </c>
      <c r="AG114" s="3" t="s">
        <v>193</v>
      </c>
    </row>
    <row r="115" spans="1:33" ht="30" x14ac:dyDescent="0.25">
      <c r="A115" s="15" t="s">
        <v>791</v>
      </c>
      <c r="B115" s="15" t="s">
        <v>836</v>
      </c>
      <c r="C115" s="9" t="s">
        <v>50</v>
      </c>
      <c r="D115" s="8" t="s">
        <v>3116</v>
      </c>
      <c r="E115" s="8" t="s">
        <v>373</v>
      </c>
      <c r="F115" s="9" t="s">
        <v>410</v>
      </c>
      <c r="G115" s="8" t="s">
        <v>409</v>
      </c>
      <c r="H115" s="16" t="s">
        <v>2310</v>
      </c>
      <c r="I115" s="8" t="s">
        <v>510</v>
      </c>
      <c r="J115" s="16" t="s">
        <v>581</v>
      </c>
      <c r="K115" s="16" t="s">
        <v>458</v>
      </c>
      <c r="L115" s="8" t="s">
        <v>4895</v>
      </c>
      <c r="M115" s="8" t="s">
        <v>3629</v>
      </c>
      <c r="N115" s="8" t="s">
        <v>4734</v>
      </c>
      <c r="O115" s="8" t="s">
        <v>3346</v>
      </c>
      <c r="P115" s="8" t="s">
        <v>548</v>
      </c>
      <c r="Q115" s="8" t="s">
        <v>2486</v>
      </c>
      <c r="R115" s="8" t="s">
        <v>2630</v>
      </c>
      <c r="S115" s="8" t="s">
        <v>3879</v>
      </c>
      <c r="T115" s="3" t="s">
        <v>3680</v>
      </c>
      <c r="U115" s="3" t="s">
        <v>5063</v>
      </c>
      <c r="V115" s="3" t="s">
        <v>698</v>
      </c>
      <c r="W115" s="3" t="s">
        <v>2922</v>
      </c>
      <c r="X115" s="44" t="s">
        <v>4668</v>
      </c>
      <c r="Y115" s="3" t="s">
        <v>157</v>
      </c>
      <c r="Z115" s="3" t="s">
        <v>166</v>
      </c>
      <c r="AA115" s="3" t="s">
        <v>139</v>
      </c>
      <c r="AB115" s="3" t="s">
        <v>4076</v>
      </c>
      <c r="AC115" s="3" t="s">
        <v>205</v>
      </c>
      <c r="AD115" s="3" t="s">
        <v>4440</v>
      </c>
      <c r="AE115" s="3" t="s">
        <v>3506</v>
      </c>
      <c r="AF115" s="3" t="s">
        <v>4198</v>
      </c>
      <c r="AG115" s="3" t="s">
        <v>475</v>
      </c>
    </row>
    <row r="116" spans="1:33" ht="30" x14ac:dyDescent="0.25">
      <c r="A116" s="15" t="s">
        <v>791</v>
      </c>
      <c r="B116" s="15" t="s">
        <v>51</v>
      </c>
      <c r="C116" s="9" t="s">
        <v>51</v>
      </c>
      <c r="D116" s="8" t="s">
        <v>3117</v>
      </c>
      <c r="E116" s="8" t="s">
        <v>374</v>
      </c>
      <c r="F116" s="9" t="s">
        <v>412</v>
      </c>
      <c r="G116" s="8" t="s">
        <v>411</v>
      </c>
      <c r="H116" s="16" t="s">
        <v>2311</v>
      </c>
      <c r="I116" s="8" t="s">
        <v>511</v>
      </c>
      <c r="J116" s="16" t="s">
        <v>582</v>
      </c>
      <c r="K116" s="16" t="s">
        <v>459</v>
      </c>
      <c r="L116" s="8" t="s">
        <v>4896</v>
      </c>
      <c r="M116" s="8" t="s">
        <v>3630</v>
      </c>
      <c r="N116" s="8" t="s">
        <v>613</v>
      </c>
      <c r="O116" s="8" t="s">
        <v>3347</v>
      </c>
      <c r="P116" s="8" t="s">
        <v>549</v>
      </c>
      <c r="Q116" s="8" t="s">
        <v>2487</v>
      </c>
      <c r="R116" s="8" t="s">
        <v>2631</v>
      </c>
      <c r="S116" s="8" t="s">
        <v>3880</v>
      </c>
      <c r="T116" s="3" t="s">
        <v>3724</v>
      </c>
      <c r="U116" s="3" t="s">
        <v>5064</v>
      </c>
      <c r="V116" s="3" t="s">
        <v>699</v>
      </c>
      <c r="W116" s="3" t="s">
        <v>2923</v>
      </c>
      <c r="X116" s="44" t="s">
        <v>4669</v>
      </c>
      <c r="Y116" s="3" t="s">
        <v>444</v>
      </c>
      <c r="Z116" s="3" t="s">
        <v>439</v>
      </c>
      <c r="AA116" s="3" t="s">
        <v>3826</v>
      </c>
      <c r="AB116" s="3" t="s">
        <v>379</v>
      </c>
      <c r="AC116" s="3" t="s">
        <v>206</v>
      </c>
      <c r="AD116" s="3" t="s">
        <v>4441</v>
      </c>
      <c r="AE116" s="3" t="s">
        <v>4565</v>
      </c>
      <c r="AF116" s="3" t="s">
        <v>4199</v>
      </c>
      <c r="AG116" s="3" t="s">
        <v>476</v>
      </c>
    </row>
    <row r="117" spans="1:33" ht="30" x14ac:dyDescent="0.25">
      <c r="A117" s="15" t="s">
        <v>791</v>
      </c>
      <c r="B117" s="15" t="s">
        <v>52</v>
      </c>
      <c r="C117" s="9" t="s">
        <v>52</v>
      </c>
      <c r="D117" s="8" t="s">
        <v>3118</v>
      </c>
      <c r="E117" s="8" t="s">
        <v>375</v>
      </c>
      <c r="F117" s="9" t="s">
        <v>414</v>
      </c>
      <c r="G117" s="8" t="s">
        <v>413</v>
      </c>
      <c r="H117" s="16" t="s">
        <v>2312</v>
      </c>
      <c r="I117" s="8" t="s">
        <v>512</v>
      </c>
      <c r="J117" s="16" t="s">
        <v>583</v>
      </c>
      <c r="K117" s="16" t="s">
        <v>460</v>
      </c>
      <c r="L117" s="8" t="s">
        <v>4897</v>
      </c>
      <c r="M117" s="8" t="s">
        <v>3631</v>
      </c>
      <c r="N117" s="8" t="s">
        <v>624</v>
      </c>
      <c r="O117" s="8" t="s">
        <v>3348</v>
      </c>
      <c r="P117" s="8" t="s">
        <v>550</v>
      </c>
      <c r="Q117" s="8" t="s">
        <v>2488</v>
      </c>
      <c r="R117" s="8" t="s">
        <v>2632</v>
      </c>
      <c r="S117" s="8" t="s">
        <v>3881</v>
      </c>
      <c r="T117" s="3" t="s">
        <v>3725</v>
      </c>
      <c r="U117" s="3" t="s">
        <v>5065</v>
      </c>
      <c r="V117" s="3" t="s">
        <v>700</v>
      </c>
      <c r="W117" s="3" t="s">
        <v>2924</v>
      </c>
      <c r="X117" s="44" t="s">
        <v>3001</v>
      </c>
      <c r="Y117" s="3" t="s">
        <v>4292</v>
      </c>
      <c r="Z117" s="3" t="s">
        <v>595</v>
      </c>
      <c r="AA117" s="3" t="s">
        <v>140</v>
      </c>
      <c r="AB117" s="3" t="s">
        <v>380</v>
      </c>
      <c r="AC117" s="3" t="s">
        <v>207</v>
      </c>
      <c r="AD117" s="3" t="s">
        <v>4442</v>
      </c>
      <c r="AE117" s="3" t="s">
        <v>4566</v>
      </c>
      <c r="AF117" s="3" t="s">
        <v>4200</v>
      </c>
      <c r="AG117" s="3" t="s">
        <v>477</v>
      </c>
    </row>
    <row r="118" spans="1:33" ht="45" x14ac:dyDescent="0.25">
      <c r="A118" s="15" t="s">
        <v>791</v>
      </c>
      <c r="B118" s="15" t="s">
        <v>795</v>
      </c>
      <c r="C118" s="9" t="s">
        <v>47</v>
      </c>
      <c r="D118" s="8" t="s">
        <v>3119</v>
      </c>
      <c r="E118" s="8" t="s">
        <v>222</v>
      </c>
      <c r="F118" s="9" t="s">
        <v>402</v>
      </c>
      <c r="G118" s="8" t="s">
        <v>402</v>
      </c>
      <c r="H118" s="16" t="s">
        <v>2313</v>
      </c>
      <c r="I118" s="8" t="s">
        <v>506</v>
      </c>
      <c r="J118" s="16" t="s">
        <v>577</v>
      </c>
      <c r="K118" s="16" t="s">
        <v>455</v>
      </c>
      <c r="L118" s="8" t="s">
        <v>4898</v>
      </c>
      <c r="M118" s="8" t="s">
        <v>3632</v>
      </c>
      <c r="N118" s="8" t="s">
        <v>612</v>
      </c>
      <c r="O118" s="8" t="s">
        <v>3349</v>
      </c>
      <c r="P118" s="8" t="s">
        <v>544</v>
      </c>
      <c r="Q118" s="8" t="s">
        <v>2489</v>
      </c>
      <c r="R118" s="8" t="s">
        <v>2633</v>
      </c>
      <c r="S118" s="8" t="s">
        <v>3882</v>
      </c>
      <c r="T118" s="3" t="s">
        <v>3681</v>
      </c>
      <c r="U118" s="3" t="s">
        <v>5066</v>
      </c>
      <c r="V118" s="3" t="s">
        <v>694</v>
      </c>
      <c r="W118" s="3" t="s">
        <v>2925</v>
      </c>
      <c r="X118" s="44" t="s">
        <v>3002</v>
      </c>
      <c r="Y118" s="3" t="s">
        <v>4293</v>
      </c>
      <c r="Z118" s="3" t="s">
        <v>153</v>
      </c>
      <c r="AA118" s="3" t="s">
        <v>3827</v>
      </c>
      <c r="AB118" s="3" t="s">
        <v>232</v>
      </c>
      <c r="AC118" s="3" t="s">
        <v>632</v>
      </c>
      <c r="AD118" s="3" t="s">
        <v>4443</v>
      </c>
      <c r="AE118" s="3" t="s">
        <v>4567</v>
      </c>
      <c r="AF118" s="3" t="s">
        <v>4201</v>
      </c>
      <c r="AG118" s="3" t="s">
        <v>473</v>
      </c>
    </row>
    <row r="119" spans="1:33" ht="30" x14ac:dyDescent="0.25">
      <c r="A119" s="15" t="s">
        <v>791</v>
      </c>
      <c r="B119" s="15" t="s">
        <v>796</v>
      </c>
      <c r="C119" s="9" t="s">
        <v>3904</v>
      </c>
      <c r="D119" s="8" t="s">
        <v>3905</v>
      </c>
      <c r="E119" s="8" t="s">
        <v>3903</v>
      </c>
      <c r="F119" s="9" t="s">
        <v>1157</v>
      </c>
      <c r="G119" s="8" t="s">
        <v>2170</v>
      </c>
      <c r="H119" s="16" t="s">
        <v>3906</v>
      </c>
      <c r="I119" s="8" t="s">
        <v>3907</v>
      </c>
      <c r="J119" s="16" t="s">
        <v>3908</v>
      </c>
      <c r="K119" s="16" t="s">
        <v>3909</v>
      </c>
      <c r="L119" s="8" t="s">
        <v>3910</v>
      </c>
      <c r="M119" s="8" t="s">
        <v>3911</v>
      </c>
      <c r="N119" s="8" t="s">
        <v>3912</v>
      </c>
      <c r="O119" s="8" t="s">
        <v>3913</v>
      </c>
      <c r="P119" s="8" t="s">
        <v>3914</v>
      </c>
      <c r="Q119" s="8" t="s">
        <v>3915</v>
      </c>
      <c r="R119" s="8" t="s">
        <v>3916</v>
      </c>
      <c r="S119" s="8" t="s">
        <v>4982</v>
      </c>
      <c r="T119" s="3" t="s">
        <v>3726</v>
      </c>
      <c r="U119" s="3" t="s">
        <v>3917</v>
      </c>
      <c r="V119" s="3" t="s">
        <v>3918</v>
      </c>
      <c r="W119" s="3" t="s">
        <v>3919</v>
      </c>
      <c r="X119" s="44" t="s">
        <v>3920</v>
      </c>
      <c r="Y119" s="3" t="s">
        <v>4294</v>
      </c>
      <c r="Z119" s="3" t="s">
        <v>4051</v>
      </c>
      <c r="AA119" s="3" t="s">
        <v>3921</v>
      </c>
      <c r="AB119" s="3" t="s">
        <v>4322</v>
      </c>
      <c r="AC119" s="3" t="s">
        <v>3922</v>
      </c>
      <c r="AD119" s="3" t="s">
        <v>4444</v>
      </c>
      <c r="AE119" s="3" t="s">
        <v>3923</v>
      </c>
      <c r="AF119" s="3" t="s">
        <v>4202</v>
      </c>
      <c r="AG119" s="3" t="s">
        <v>3924</v>
      </c>
    </row>
    <row r="120" spans="1:33" ht="45" x14ac:dyDescent="0.25">
      <c r="A120" s="15" t="s">
        <v>791</v>
      </c>
      <c r="B120" s="15" t="s">
        <v>797</v>
      </c>
      <c r="C120" s="9" t="s">
        <v>798</v>
      </c>
      <c r="D120" s="8" t="s">
        <v>3120</v>
      </c>
      <c r="E120" s="8" t="s">
        <v>1268</v>
      </c>
      <c r="F120" s="9" t="s">
        <v>1158</v>
      </c>
      <c r="G120" s="8" t="s">
        <v>2171</v>
      </c>
      <c r="H120" s="16" t="s">
        <v>2314</v>
      </c>
      <c r="I120" s="8" t="s">
        <v>1476</v>
      </c>
      <c r="J120" s="16" t="s">
        <v>1369</v>
      </c>
      <c r="K120" s="16" t="s">
        <v>1578</v>
      </c>
      <c r="L120" s="8" t="s">
        <v>4899</v>
      </c>
      <c r="M120" s="8" t="s">
        <v>3633</v>
      </c>
      <c r="N120" s="8" t="s">
        <v>1663</v>
      </c>
      <c r="O120" s="8" t="s">
        <v>3350</v>
      </c>
      <c r="P120" s="8" t="s">
        <v>1750</v>
      </c>
      <c r="Q120" s="8" t="s">
        <v>2490</v>
      </c>
      <c r="R120" s="8" t="s">
        <v>2634</v>
      </c>
      <c r="S120" s="8" t="s">
        <v>2721</v>
      </c>
      <c r="T120" s="3" t="s">
        <v>3682</v>
      </c>
      <c r="U120" s="3" t="s">
        <v>5067</v>
      </c>
      <c r="V120" s="3" t="s">
        <v>1850</v>
      </c>
      <c r="W120" s="3" t="s">
        <v>2926</v>
      </c>
      <c r="X120" s="44" t="s">
        <v>4670</v>
      </c>
      <c r="Y120" s="3" t="s">
        <v>4295</v>
      </c>
      <c r="Z120" s="3" t="s">
        <v>1942</v>
      </c>
      <c r="AA120" s="3" t="s">
        <v>3828</v>
      </c>
      <c r="AB120" s="3" t="s">
        <v>4077</v>
      </c>
      <c r="AC120" s="3" t="s">
        <v>2045</v>
      </c>
      <c r="AD120" s="3" t="s">
        <v>4445</v>
      </c>
      <c r="AE120" s="3" t="s">
        <v>4568</v>
      </c>
      <c r="AF120" s="3" t="s">
        <v>4203</v>
      </c>
      <c r="AG120" s="3" t="s">
        <v>2106</v>
      </c>
    </row>
    <row r="121" spans="1:33" ht="30" x14ac:dyDescent="0.25">
      <c r="A121" s="15" t="s">
        <v>791</v>
      </c>
      <c r="B121" s="15" t="s">
        <v>799</v>
      </c>
      <c r="C121" s="9" t="s">
        <v>800</v>
      </c>
      <c r="D121" s="8" t="s">
        <v>3121</v>
      </c>
      <c r="E121" s="8" t="s">
        <v>1269</v>
      </c>
      <c r="F121" s="9" t="s">
        <v>3981</v>
      </c>
      <c r="G121" s="8" t="s">
        <v>4024</v>
      </c>
      <c r="H121" s="16" t="s">
        <v>2315</v>
      </c>
      <c r="I121" s="8" t="s">
        <v>1477</v>
      </c>
      <c r="J121" s="16" t="s">
        <v>1370</v>
      </c>
      <c r="K121" s="16" t="s">
        <v>1579</v>
      </c>
      <c r="L121" s="8" t="s">
        <v>4900</v>
      </c>
      <c r="M121" s="8" t="s">
        <v>3634</v>
      </c>
      <c r="N121" s="8" t="s">
        <v>1664</v>
      </c>
      <c r="O121" s="8" t="s">
        <v>3351</v>
      </c>
      <c r="P121" s="8" t="s">
        <v>1751</v>
      </c>
      <c r="Q121" s="8" t="s">
        <v>2491</v>
      </c>
      <c r="R121" s="8" t="s">
        <v>2635</v>
      </c>
      <c r="S121" s="8" t="s">
        <v>3883</v>
      </c>
      <c r="T121" s="3" t="s">
        <v>3727</v>
      </c>
      <c r="U121" s="3" t="s">
        <v>2824</v>
      </c>
      <c r="V121" s="3" t="s">
        <v>1851</v>
      </c>
      <c r="W121" s="3" t="s">
        <v>2927</v>
      </c>
      <c r="X121" s="44" t="s">
        <v>4671</v>
      </c>
      <c r="Y121" s="3" t="s">
        <v>4296</v>
      </c>
      <c r="Z121" s="3" t="s">
        <v>1943</v>
      </c>
      <c r="AA121" s="3" t="s">
        <v>3829</v>
      </c>
      <c r="AB121" s="3" t="s">
        <v>1194</v>
      </c>
      <c r="AC121" s="3" t="s">
        <v>2046</v>
      </c>
      <c r="AD121" s="3" t="s">
        <v>4446</v>
      </c>
      <c r="AE121" s="3" t="s">
        <v>4569</v>
      </c>
      <c r="AF121" s="3" t="s">
        <v>4204</v>
      </c>
      <c r="AG121" s="3" t="s">
        <v>2107</v>
      </c>
    </row>
    <row r="122" spans="1:33" ht="30" x14ac:dyDescent="0.25">
      <c r="A122" s="15" t="s">
        <v>791</v>
      </c>
      <c r="B122" s="15" t="s">
        <v>801</v>
      </c>
      <c r="C122" s="9" t="s">
        <v>801</v>
      </c>
      <c r="D122" s="8" t="s">
        <v>3122</v>
      </c>
      <c r="E122" s="8" t="s">
        <v>4829</v>
      </c>
      <c r="F122" s="9" t="s">
        <v>3982</v>
      </c>
      <c r="G122" s="8" t="s">
        <v>4025</v>
      </c>
      <c r="H122" s="16" t="s">
        <v>2316</v>
      </c>
      <c r="I122" s="8" t="s">
        <v>1478</v>
      </c>
      <c r="J122" s="16" t="s">
        <v>1371</v>
      </c>
      <c r="K122" s="16" t="s">
        <v>1580</v>
      </c>
      <c r="L122" s="8" t="s">
        <v>4901</v>
      </c>
      <c r="M122" s="8" t="s">
        <v>3635</v>
      </c>
      <c r="N122" s="8" t="s">
        <v>1665</v>
      </c>
      <c r="O122" s="8" t="s">
        <v>3352</v>
      </c>
      <c r="P122" s="8" t="s">
        <v>1752</v>
      </c>
      <c r="Q122" s="8" t="s">
        <v>2492</v>
      </c>
      <c r="R122" s="8" t="s">
        <v>2636</v>
      </c>
      <c r="S122" s="8" t="s">
        <v>3884</v>
      </c>
      <c r="T122" s="3" t="s">
        <v>3728</v>
      </c>
      <c r="U122" s="3" t="s">
        <v>5068</v>
      </c>
      <c r="V122" s="3" t="s">
        <v>1852</v>
      </c>
      <c r="W122" s="3" t="s">
        <v>2928</v>
      </c>
      <c r="X122" s="44" t="s">
        <v>4672</v>
      </c>
      <c r="Y122" s="3" t="s">
        <v>4297</v>
      </c>
      <c r="Z122" s="3" t="s">
        <v>1944</v>
      </c>
      <c r="AA122" s="3" t="s">
        <v>3830</v>
      </c>
      <c r="AB122" s="3" t="s">
        <v>4814</v>
      </c>
      <c r="AC122" s="3" t="s">
        <v>2047</v>
      </c>
      <c r="AD122" s="3" t="s">
        <v>4447</v>
      </c>
      <c r="AE122" s="3" t="s">
        <v>3507</v>
      </c>
      <c r="AF122" s="3" t="s">
        <v>4205</v>
      </c>
      <c r="AG122" s="3" t="s">
        <v>2108</v>
      </c>
    </row>
    <row r="123" spans="1:33" ht="30" x14ac:dyDescent="0.25">
      <c r="A123" s="15" t="s">
        <v>791</v>
      </c>
      <c r="B123" s="15" t="s">
        <v>802</v>
      </c>
      <c r="C123" s="9" t="s">
        <v>803</v>
      </c>
      <c r="D123" s="8" t="s">
        <v>3123</v>
      </c>
      <c r="E123" s="8" t="s">
        <v>4830</v>
      </c>
      <c r="F123" s="9" t="s">
        <v>1159</v>
      </c>
      <c r="G123" s="8" t="s">
        <v>2172</v>
      </c>
      <c r="H123" s="16" t="s">
        <v>2317</v>
      </c>
      <c r="I123" s="8" t="s">
        <v>1479</v>
      </c>
      <c r="J123" s="16" t="s">
        <v>1372</v>
      </c>
      <c r="K123" s="16" t="s">
        <v>1581</v>
      </c>
      <c r="L123" s="8" t="s">
        <v>4902</v>
      </c>
      <c r="M123" s="8" t="s">
        <v>3636</v>
      </c>
      <c r="N123" s="8" t="s">
        <v>1666</v>
      </c>
      <c r="O123" s="8" t="s">
        <v>3353</v>
      </c>
      <c r="P123" s="8" t="s">
        <v>1753</v>
      </c>
      <c r="Q123" s="8" t="s">
        <v>2493</v>
      </c>
      <c r="R123" s="8" t="s">
        <v>2637</v>
      </c>
      <c r="S123" s="8" t="s">
        <v>3885</v>
      </c>
      <c r="T123" s="3" t="s">
        <v>3729</v>
      </c>
      <c r="U123" s="3" t="s">
        <v>5069</v>
      </c>
      <c r="V123" s="3" t="s">
        <v>1853</v>
      </c>
      <c r="W123" s="3" t="s">
        <v>2929</v>
      </c>
      <c r="X123" s="44" t="s">
        <v>3003</v>
      </c>
      <c r="Y123" s="3" t="s">
        <v>4298</v>
      </c>
      <c r="Z123" s="3" t="s">
        <v>1945</v>
      </c>
      <c r="AA123" s="3" t="s">
        <v>3831</v>
      </c>
      <c r="AB123" s="3" t="s">
        <v>4815</v>
      </c>
      <c r="AC123" s="3" t="s">
        <v>2048</v>
      </c>
      <c r="AD123" s="3" t="s">
        <v>4448</v>
      </c>
      <c r="AE123" s="3" t="s">
        <v>3508</v>
      </c>
      <c r="AF123" s="3" t="s">
        <v>4206</v>
      </c>
      <c r="AG123" s="3" t="s">
        <v>2109</v>
      </c>
    </row>
    <row r="124" spans="1:33" ht="30" x14ac:dyDescent="0.25">
      <c r="A124" s="15" t="s">
        <v>791</v>
      </c>
      <c r="B124" s="15" t="s">
        <v>98</v>
      </c>
      <c r="C124" s="9" t="s">
        <v>98</v>
      </c>
      <c r="D124" s="8" t="s">
        <v>3124</v>
      </c>
      <c r="E124" s="8" t="s">
        <v>355</v>
      </c>
      <c r="F124" s="9" t="s">
        <v>420</v>
      </c>
      <c r="G124" s="8" t="s">
        <v>419</v>
      </c>
      <c r="H124" s="16" t="s">
        <v>2318</v>
      </c>
      <c r="I124" s="8" t="s">
        <v>517</v>
      </c>
      <c r="J124" s="16" t="s">
        <v>587</v>
      </c>
      <c r="K124" s="16" t="s">
        <v>463</v>
      </c>
      <c r="L124" s="8" t="s">
        <v>4903</v>
      </c>
      <c r="M124" s="8" t="s">
        <v>3637</v>
      </c>
      <c r="N124" s="8" t="s">
        <v>4735</v>
      </c>
      <c r="O124" s="8" t="s">
        <v>3354</v>
      </c>
      <c r="P124" s="8" t="s">
        <v>555</v>
      </c>
      <c r="Q124" s="8" t="s">
        <v>2494</v>
      </c>
      <c r="R124" s="8" t="s">
        <v>2638</v>
      </c>
      <c r="S124" s="8" t="s">
        <v>2722</v>
      </c>
      <c r="T124" s="3" t="s">
        <v>3683</v>
      </c>
      <c r="U124" s="3" t="s">
        <v>5070</v>
      </c>
      <c r="V124" s="3" t="s">
        <v>705</v>
      </c>
      <c r="W124" s="3" t="s">
        <v>2930</v>
      </c>
      <c r="X124" s="44" t="s">
        <v>3004</v>
      </c>
      <c r="Y124" s="3" t="s">
        <v>4252</v>
      </c>
      <c r="Z124" s="3" t="s">
        <v>158</v>
      </c>
      <c r="AA124" s="3" t="s">
        <v>141</v>
      </c>
      <c r="AB124" s="3" t="s">
        <v>364</v>
      </c>
      <c r="AC124" s="3" t="s">
        <v>208</v>
      </c>
      <c r="AD124" s="3" t="s">
        <v>4449</v>
      </c>
      <c r="AE124" s="3" t="s">
        <v>4570</v>
      </c>
      <c r="AF124" s="3" t="s">
        <v>4207</v>
      </c>
      <c r="AG124" s="3" t="s">
        <v>480</v>
      </c>
    </row>
    <row r="125" spans="1:33" ht="30" x14ac:dyDescent="0.25">
      <c r="A125" s="15" t="s">
        <v>791</v>
      </c>
      <c r="B125" s="15" t="s">
        <v>804</v>
      </c>
      <c r="C125" s="9" t="s">
        <v>805</v>
      </c>
      <c r="D125" s="8" t="s">
        <v>3125</v>
      </c>
      <c r="E125" s="8" t="s">
        <v>1270</v>
      </c>
      <c r="F125" s="9" t="s">
        <v>1160</v>
      </c>
      <c r="G125" s="8" t="s">
        <v>2173</v>
      </c>
      <c r="H125" s="16" t="s">
        <v>2319</v>
      </c>
      <c r="I125" s="8" t="s">
        <v>1480</v>
      </c>
      <c r="J125" s="16" t="s">
        <v>1373</v>
      </c>
      <c r="K125" s="16" t="s">
        <v>1582</v>
      </c>
      <c r="L125" s="8" t="s">
        <v>4904</v>
      </c>
      <c r="M125" s="8" t="s">
        <v>3638</v>
      </c>
      <c r="N125" s="8" t="s">
        <v>1667</v>
      </c>
      <c r="O125" s="8" t="s">
        <v>3355</v>
      </c>
      <c r="P125" s="8" t="s">
        <v>1754</v>
      </c>
      <c r="Q125" s="8" t="s">
        <v>2495</v>
      </c>
      <c r="R125" s="8" t="s">
        <v>2639</v>
      </c>
      <c r="S125" s="8" t="s">
        <v>3886</v>
      </c>
      <c r="T125" s="3" t="s">
        <v>3730</v>
      </c>
      <c r="U125" s="3" t="s">
        <v>2825</v>
      </c>
      <c r="V125" s="3" t="s">
        <v>1854</v>
      </c>
      <c r="W125" s="3" t="s">
        <v>2931</v>
      </c>
      <c r="X125" s="44" t="s">
        <v>3005</v>
      </c>
      <c r="Y125" s="3" t="s">
        <v>4253</v>
      </c>
      <c r="Z125" s="3" t="s">
        <v>1946</v>
      </c>
      <c r="AA125" s="3" t="s">
        <v>3832</v>
      </c>
      <c r="AB125" s="3" t="s">
        <v>4078</v>
      </c>
      <c r="AC125" s="3" t="s">
        <v>2049</v>
      </c>
      <c r="AD125" s="3" t="s">
        <v>4450</v>
      </c>
      <c r="AE125" s="3" t="s">
        <v>4571</v>
      </c>
      <c r="AF125" s="3" t="s">
        <v>4208</v>
      </c>
      <c r="AG125" s="3" t="s">
        <v>2110</v>
      </c>
    </row>
    <row r="126" spans="1:33" ht="30" x14ac:dyDescent="0.25">
      <c r="A126" s="15" t="s">
        <v>791</v>
      </c>
      <c r="B126" s="15" t="s">
        <v>806</v>
      </c>
      <c r="C126" s="9" t="s">
        <v>807</v>
      </c>
      <c r="D126" s="8" t="s">
        <v>3126</v>
      </c>
      <c r="E126" s="8" t="s">
        <v>1271</v>
      </c>
      <c r="F126" s="9" t="s">
        <v>1161</v>
      </c>
      <c r="G126" s="8" t="s">
        <v>2174</v>
      </c>
      <c r="H126" s="16" t="s">
        <v>2320</v>
      </c>
      <c r="I126" s="8" t="s">
        <v>1481</v>
      </c>
      <c r="J126" s="16" t="s">
        <v>1374</v>
      </c>
      <c r="K126" s="16" t="s">
        <v>1583</v>
      </c>
      <c r="L126" s="8" t="s">
        <v>2384</v>
      </c>
      <c r="M126" s="8" t="s">
        <v>3639</v>
      </c>
      <c r="N126" s="8" t="s">
        <v>1668</v>
      </c>
      <c r="O126" s="8" t="s">
        <v>3356</v>
      </c>
      <c r="P126" s="8" t="s">
        <v>1755</v>
      </c>
      <c r="Q126" s="8" t="s">
        <v>2496</v>
      </c>
      <c r="R126" s="8" t="s">
        <v>2640</v>
      </c>
      <c r="S126" s="8" t="s">
        <v>3887</v>
      </c>
      <c r="T126" s="3" t="s">
        <v>2779</v>
      </c>
      <c r="U126" s="3" t="s">
        <v>2826</v>
      </c>
      <c r="V126" s="3" t="s">
        <v>1855</v>
      </c>
      <c r="W126" s="3" t="s">
        <v>2932</v>
      </c>
      <c r="X126" s="44" t="s">
        <v>4673</v>
      </c>
      <c r="Y126" s="3" t="s">
        <v>1947</v>
      </c>
      <c r="Z126" s="3" t="s">
        <v>1947</v>
      </c>
      <c r="AA126" s="3" t="s">
        <v>1195</v>
      </c>
      <c r="AB126" s="3" t="s">
        <v>1195</v>
      </c>
      <c r="AC126" s="3" t="s">
        <v>2050</v>
      </c>
      <c r="AD126" s="3" t="s">
        <v>4451</v>
      </c>
      <c r="AE126" s="3" t="s">
        <v>3509</v>
      </c>
      <c r="AF126" s="3" t="s">
        <v>4209</v>
      </c>
      <c r="AG126" s="3" t="s">
        <v>2111</v>
      </c>
    </row>
    <row r="127" spans="1:33" ht="30" x14ac:dyDescent="0.25">
      <c r="A127" s="15" t="s">
        <v>791</v>
      </c>
      <c r="B127" s="15" t="s">
        <v>808</v>
      </c>
      <c r="C127" s="9" t="s">
        <v>809</v>
      </c>
      <c r="D127" s="8" t="s">
        <v>3127</v>
      </c>
      <c r="E127" s="8" t="s">
        <v>1272</v>
      </c>
      <c r="F127" s="9" t="s">
        <v>3983</v>
      </c>
      <c r="G127" s="8" t="s">
        <v>4026</v>
      </c>
      <c r="H127" s="16" t="s">
        <v>2321</v>
      </c>
      <c r="I127" s="8" t="s">
        <v>1482</v>
      </c>
      <c r="J127" s="16" t="s">
        <v>1375</v>
      </c>
      <c r="K127" s="16" t="s">
        <v>1584</v>
      </c>
      <c r="L127" s="8" t="s">
        <v>4905</v>
      </c>
      <c r="M127" s="8" t="s">
        <v>3640</v>
      </c>
      <c r="N127" s="8" t="s">
        <v>4736</v>
      </c>
      <c r="O127" s="8" t="s">
        <v>3357</v>
      </c>
      <c r="P127" s="8" t="s">
        <v>1756</v>
      </c>
      <c r="Q127" s="8" t="s">
        <v>2497</v>
      </c>
      <c r="R127" s="8" t="s">
        <v>2641</v>
      </c>
      <c r="S127" s="8" t="s">
        <v>2723</v>
      </c>
      <c r="T127" s="3" t="s">
        <v>3731</v>
      </c>
      <c r="U127" s="3" t="s">
        <v>2827</v>
      </c>
      <c r="V127" s="3" t="s">
        <v>1856</v>
      </c>
      <c r="W127" s="3" t="s">
        <v>2933</v>
      </c>
      <c r="X127" s="44" t="s">
        <v>3006</v>
      </c>
      <c r="Y127" s="3" t="s">
        <v>4254</v>
      </c>
      <c r="Z127" s="3" t="s">
        <v>1948</v>
      </c>
      <c r="AA127" s="3" t="s">
        <v>1093</v>
      </c>
      <c r="AB127" s="3" t="s">
        <v>4079</v>
      </c>
      <c r="AC127" s="3" t="s">
        <v>2051</v>
      </c>
      <c r="AD127" s="3" t="s">
        <v>4452</v>
      </c>
      <c r="AE127" s="3" t="s">
        <v>3510</v>
      </c>
      <c r="AF127" s="3" t="s">
        <v>4210</v>
      </c>
      <c r="AG127" s="3" t="s">
        <v>2112</v>
      </c>
    </row>
    <row r="128" spans="1:33" ht="45" x14ac:dyDescent="0.25">
      <c r="A128" s="15" t="s">
        <v>792</v>
      </c>
      <c r="B128" s="15" t="s">
        <v>781</v>
      </c>
      <c r="C128" s="9" t="s">
        <v>781</v>
      </c>
      <c r="D128" s="18" t="s">
        <v>3128</v>
      </c>
      <c r="E128" s="18" t="s">
        <v>1273</v>
      </c>
      <c r="F128" s="9" t="s">
        <v>1162</v>
      </c>
      <c r="G128" s="8" t="s">
        <v>2175</v>
      </c>
      <c r="H128" s="16" t="s">
        <v>2322</v>
      </c>
      <c r="I128" s="8" t="s">
        <v>1483</v>
      </c>
      <c r="J128" s="16" t="s">
        <v>1376</v>
      </c>
      <c r="K128" s="16" t="s">
        <v>1585</v>
      </c>
      <c r="L128" s="8" t="s">
        <v>4906</v>
      </c>
      <c r="M128" s="8" t="s">
        <v>3641</v>
      </c>
      <c r="N128" s="8" t="s">
        <v>1669</v>
      </c>
      <c r="O128" s="8" t="s">
        <v>3358</v>
      </c>
      <c r="P128" s="8" t="s">
        <v>1757</v>
      </c>
      <c r="Q128" s="8" t="s">
        <v>2498</v>
      </c>
      <c r="R128" s="8" t="s">
        <v>2642</v>
      </c>
      <c r="S128" s="8" t="s">
        <v>3888</v>
      </c>
      <c r="T128" s="3" t="s">
        <v>2780</v>
      </c>
      <c r="U128" s="3" t="s">
        <v>2828</v>
      </c>
      <c r="V128" s="3" t="s">
        <v>1857</v>
      </c>
      <c r="W128" s="3" t="s">
        <v>2934</v>
      </c>
      <c r="X128" s="44" t="s">
        <v>4674</v>
      </c>
      <c r="Y128" s="3" t="s">
        <v>1949</v>
      </c>
      <c r="Z128" s="3" t="s">
        <v>1949</v>
      </c>
      <c r="AA128" s="3" t="s">
        <v>1094</v>
      </c>
      <c r="AB128" s="3" t="s">
        <v>1094</v>
      </c>
      <c r="AC128" s="3" t="s">
        <v>2052</v>
      </c>
      <c r="AD128" s="3" t="s">
        <v>4453</v>
      </c>
      <c r="AE128" s="3" t="s">
        <v>3511</v>
      </c>
      <c r="AF128" s="3" t="s">
        <v>4211</v>
      </c>
      <c r="AG128" s="3" t="s">
        <v>2113</v>
      </c>
    </row>
    <row r="129" spans="1:33" ht="30" x14ac:dyDescent="0.25">
      <c r="A129" s="15" t="s">
        <v>915</v>
      </c>
      <c r="B129" s="15" t="s">
        <v>914</v>
      </c>
      <c r="C129" s="9" t="s">
        <v>914</v>
      </c>
      <c r="D129" s="18" t="s">
        <v>3129</v>
      </c>
      <c r="E129" s="18" t="s">
        <v>1274</v>
      </c>
      <c r="F129" s="9" t="s">
        <v>1163</v>
      </c>
      <c r="G129" s="8" t="s">
        <v>2176</v>
      </c>
      <c r="H129" s="16" t="s">
        <v>2323</v>
      </c>
      <c r="I129" s="8" t="s">
        <v>1484</v>
      </c>
      <c r="J129" s="16" t="s">
        <v>1377</v>
      </c>
      <c r="K129" s="16" t="s">
        <v>1586</v>
      </c>
      <c r="L129" s="8" t="s">
        <v>2385</v>
      </c>
      <c r="M129" s="8" t="s">
        <v>3642</v>
      </c>
      <c r="N129" s="8" t="s">
        <v>1670</v>
      </c>
      <c r="O129" s="8" t="s">
        <v>3359</v>
      </c>
      <c r="P129" s="8" t="s">
        <v>1758</v>
      </c>
      <c r="Q129" s="8" t="s">
        <v>2499</v>
      </c>
      <c r="R129" s="8" t="s">
        <v>2643</v>
      </c>
      <c r="S129" s="8" t="s">
        <v>2724</v>
      </c>
      <c r="T129" s="3" t="s">
        <v>2781</v>
      </c>
      <c r="U129" s="3" t="s">
        <v>5071</v>
      </c>
      <c r="V129" s="3" t="s">
        <v>1858</v>
      </c>
      <c r="W129" s="3" t="s">
        <v>2935</v>
      </c>
      <c r="X129" s="44" t="s">
        <v>3007</v>
      </c>
      <c r="Y129" s="3" t="s">
        <v>4255</v>
      </c>
      <c r="Z129" s="3" t="s">
        <v>1950</v>
      </c>
      <c r="AA129" s="3" t="s">
        <v>1095</v>
      </c>
      <c r="AB129" s="3" t="s">
        <v>1095</v>
      </c>
      <c r="AC129" s="3" t="s">
        <v>2053</v>
      </c>
      <c r="AD129" s="3" t="s">
        <v>4454</v>
      </c>
      <c r="AE129" s="3" t="s">
        <v>3512</v>
      </c>
      <c r="AF129" s="3" t="s">
        <v>4212</v>
      </c>
      <c r="AG129" s="3" t="s">
        <v>2114</v>
      </c>
    </row>
    <row r="130" spans="1:33" ht="45" x14ac:dyDescent="0.25">
      <c r="A130" s="15" t="s">
        <v>792</v>
      </c>
      <c r="B130" s="15" t="s">
        <v>903</v>
      </c>
      <c r="C130" s="9" t="s">
        <v>903</v>
      </c>
      <c r="D130" s="18" t="s">
        <v>3130</v>
      </c>
      <c r="E130" s="18" t="s">
        <v>1275</v>
      </c>
      <c r="F130" s="9" t="s">
        <v>1164</v>
      </c>
      <c r="G130" s="8" t="s">
        <v>2177</v>
      </c>
      <c r="H130" s="16" t="s">
        <v>2324</v>
      </c>
      <c r="I130" s="8" t="s">
        <v>1485</v>
      </c>
      <c r="J130" s="16" t="s">
        <v>1378</v>
      </c>
      <c r="K130" s="16" t="s">
        <v>1587</v>
      </c>
      <c r="L130" s="8" t="s">
        <v>4907</v>
      </c>
      <c r="M130" s="8" t="s">
        <v>3643</v>
      </c>
      <c r="N130" s="8" t="s">
        <v>4737</v>
      </c>
      <c r="O130" s="8" t="s">
        <v>3360</v>
      </c>
      <c r="P130" s="8" t="s">
        <v>1759</v>
      </c>
      <c r="Q130" s="8" t="s">
        <v>2500</v>
      </c>
      <c r="R130" s="8" t="s">
        <v>2644</v>
      </c>
      <c r="S130" s="8" t="s">
        <v>2725</v>
      </c>
      <c r="T130" s="3" t="s">
        <v>3772</v>
      </c>
      <c r="U130" s="3" t="s">
        <v>5072</v>
      </c>
      <c r="V130" s="3" t="s">
        <v>1859</v>
      </c>
      <c r="W130" s="3" t="s">
        <v>2936</v>
      </c>
      <c r="X130" s="44" t="s">
        <v>4675</v>
      </c>
      <c r="Y130" s="3" t="s">
        <v>4256</v>
      </c>
      <c r="Z130" s="3" t="s">
        <v>1951</v>
      </c>
      <c r="AA130" s="3" t="s">
        <v>1096</v>
      </c>
      <c r="AB130" s="3" t="s">
        <v>4080</v>
      </c>
      <c r="AC130" s="3" t="s">
        <v>2054</v>
      </c>
      <c r="AD130" s="3" t="s">
        <v>4455</v>
      </c>
      <c r="AE130" s="3" t="s">
        <v>3513</v>
      </c>
      <c r="AF130" s="3" t="s">
        <v>4213</v>
      </c>
      <c r="AG130" s="3" t="s">
        <v>4800</v>
      </c>
    </row>
    <row r="131" spans="1:33" ht="45" x14ac:dyDescent="0.25">
      <c r="A131" s="15" t="s">
        <v>791</v>
      </c>
      <c r="B131" s="15" t="s">
        <v>810</v>
      </c>
      <c r="C131" s="9" t="s">
        <v>810</v>
      </c>
      <c r="D131" s="8" t="s">
        <v>3131</v>
      </c>
      <c r="E131" s="8" t="s">
        <v>1276</v>
      </c>
      <c r="F131" s="9" t="s">
        <v>1165</v>
      </c>
      <c r="G131" s="8" t="s">
        <v>2178</v>
      </c>
      <c r="H131" s="16" t="s">
        <v>2325</v>
      </c>
      <c r="I131" s="8" t="s">
        <v>1486</v>
      </c>
      <c r="J131" s="16" t="s">
        <v>1379</v>
      </c>
      <c r="K131" s="16" t="s">
        <v>1588</v>
      </c>
      <c r="L131" s="8" t="s">
        <v>4908</v>
      </c>
      <c r="M131" s="8" t="s">
        <v>3644</v>
      </c>
      <c r="N131" s="8" t="s">
        <v>1671</v>
      </c>
      <c r="O131" s="8" t="s">
        <v>3361</v>
      </c>
      <c r="P131" s="8" t="s">
        <v>1760</v>
      </c>
      <c r="Q131" s="8" t="s">
        <v>2501</v>
      </c>
      <c r="R131" s="8" t="s">
        <v>2645</v>
      </c>
      <c r="S131" s="8" t="s">
        <v>3889</v>
      </c>
      <c r="T131" s="3" t="s">
        <v>2782</v>
      </c>
      <c r="U131" s="3" t="s">
        <v>2829</v>
      </c>
      <c r="V131" s="3" t="s">
        <v>1860</v>
      </c>
      <c r="W131" s="3" t="s">
        <v>2937</v>
      </c>
      <c r="X131" s="44" t="s">
        <v>4676</v>
      </c>
      <c r="Y131" s="3" t="s">
        <v>1952</v>
      </c>
      <c r="Z131" s="3" t="s">
        <v>1952</v>
      </c>
      <c r="AA131" s="3" t="s">
        <v>1196</v>
      </c>
      <c r="AB131" s="3" t="s">
        <v>1196</v>
      </c>
      <c r="AC131" s="3" t="s">
        <v>2055</v>
      </c>
      <c r="AD131" s="3" t="s">
        <v>4456</v>
      </c>
      <c r="AE131" s="3" t="s">
        <v>4572</v>
      </c>
      <c r="AF131" s="3" t="s">
        <v>4214</v>
      </c>
      <c r="AG131" s="3" t="s">
        <v>2115</v>
      </c>
    </row>
    <row r="132" spans="1:33" ht="45" x14ac:dyDescent="0.25">
      <c r="A132" s="15" t="s">
        <v>791</v>
      </c>
      <c r="B132" s="15" t="s">
        <v>811</v>
      </c>
      <c r="C132" s="9" t="s">
        <v>811</v>
      </c>
      <c r="D132" s="8" t="s">
        <v>3132</v>
      </c>
      <c r="E132" s="8" t="s">
        <v>1277</v>
      </c>
      <c r="F132" s="9" t="s">
        <v>1166</v>
      </c>
      <c r="G132" s="8" t="s">
        <v>2179</v>
      </c>
      <c r="H132" s="16" t="s">
        <v>2326</v>
      </c>
      <c r="I132" s="8" t="s">
        <v>1487</v>
      </c>
      <c r="J132" s="16" t="s">
        <v>1380</v>
      </c>
      <c r="K132" s="16" t="s">
        <v>1589</v>
      </c>
      <c r="L132" s="8" t="s">
        <v>4909</v>
      </c>
      <c r="M132" s="8" t="s">
        <v>3645</v>
      </c>
      <c r="N132" s="8" t="s">
        <v>1672</v>
      </c>
      <c r="O132" s="8" t="s">
        <v>3362</v>
      </c>
      <c r="P132" s="8" t="s">
        <v>1761</v>
      </c>
      <c r="Q132" s="8" t="s">
        <v>2502</v>
      </c>
      <c r="R132" s="8" t="s">
        <v>2646</v>
      </c>
      <c r="S132" s="8" t="s">
        <v>3890</v>
      </c>
      <c r="T132" s="3" t="s">
        <v>2783</v>
      </c>
      <c r="U132" s="3" t="s">
        <v>5073</v>
      </c>
      <c r="V132" s="3" t="s">
        <v>1861</v>
      </c>
      <c r="W132" s="3" t="s">
        <v>2938</v>
      </c>
      <c r="X132" s="44" t="s">
        <v>4677</v>
      </c>
      <c r="Y132" s="3" t="s">
        <v>1953</v>
      </c>
      <c r="Z132" s="3" t="s">
        <v>1953</v>
      </c>
      <c r="AA132" s="3" t="s">
        <v>3833</v>
      </c>
      <c r="AB132" s="3" t="s">
        <v>3833</v>
      </c>
      <c r="AC132" s="3" t="s">
        <v>2056</v>
      </c>
      <c r="AD132" s="3" t="s">
        <v>4457</v>
      </c>
      <c r="AE132" s="3" t="s">
        <v>4573</v>
      </c>
      <c r="AF132" s="3" t="s">
        <v>4215</v>
      </c>
      <c r="AG132" s="3" t="s">
        <v>2116</v>
      </c>
    </row>
    <row r="133" spans="1:33" ht="30" x14ac:dyDescent="0.25">
      <c r="A133" s="15" t="s">
        <v>791</v>
      </c>
      <c r="B133" s="15" t="s">
        <v>812</v>
      </c>
      <c r="C133" s="9" t="s">
        <v>812</v>
      </c>
      <c r="D133" s="8" t="s">
        <v>3133</v>
      </c>
      <c r="E133" s="8" t="s">
        <v>1278</v>
      </c>
      <c r="F133" s="9" t="s">
        <v>1167</v>
      </c>
      <c r="G133" s="8" t="s">
        <v>2180</v>
      </c>
      <c r="H133" s="16" t="s">
        <v>2327</v>
      </c>
      <c r="I133" s="8" t="s">
        <v>1488</v>
      </c>
      <c r="J133" s="16" t="s">
        <v>1381</v>
      </c>
      <c r="K133" s="16" t="s">
        <v>1590</v>
      </c>
      <c r="L133" s="8" t="s">
        <v>4910</v>
      </c>
      <c r="M133" s="8" t="s">
        <v>3646</v>
      </c>
      <c r="N133" s="8" t="s">
        <v>1673</v>
      </c>
      <c r="O133" s="8" t="s">
        <v>3363</v>
      </c>
      <c r="P133" s="8" t="s">
        <v>1762</v>
      </c>
      <c r="Q133" s="8" t="s">
        <v>2503</v>
      </c>
      <c r="R133" s="8" t="s">
        <v>2647</v>
      </c>
      <c r="S133" s="8" t="s">
        <v>3891</v>
      </c>
      <c r="T133" s="3" t="s">
        <v>3732</v>
      </c>
      <c r="U133" s="3" t="s">
        <v>2830</v>
      </c>
      <c r="V133" s="3" t="s">
        <v>1862</v>
      </c>
      <c r="W133" s="3" t="s">
        <v>2939</v>
      </c>
      <c r="X133" s="44" t="s">
        <v>4678</v>
      </c>
      <c r="Y133" s="3" t="s">
        <v>4299</v>
      </c>
      <c r="Z133" s="3" t="s">
        <v>1954</v>
      </c>
      <c r="AA133" s="3" t="s">
        <v>3834</v>
      </c>
      <c r="AB133" s="3" t="s">
        <v>4081</v>
      </c>
      <c r="AC133" s="3" t="s">
        <v>2057</v>
      </c>
      <c r="AD133" s="3" t="s">
        <v>4458</v>
      </c>
      <c r="AE133" s="3" t="s">
        <v>4574</v>
      </c>
      <c r="AF133" s="3" t="s">
        <v>4216</v>
      </c>
      <c r="AG133" s="3" t="s">
        <v>2117</v>
      </c>
    </row>
    <row r="134" spans="1:33" ht="30" x14ac:dyDescent="0.25">
      <c r="A134" s="15" t="s">
        <v>791</v>
      </c>
      <c r="B134" s="15" t="s">
        <v>813</v>
      </c>
      <c r="C134" s="9" t="s">
        <v>813</v>
      </c>
      <c r="D134" s="8" t="s">
        <v>3134</v>
      </c>
      <c r="E134" s="8" t="s">
        <v>1279</v>
      </c>
      <c r="F134" s="9" t="s">
        <v>1168</v>
      </c>
      <c r="G134" s="8" t="s">
        <v>2181</v>
      </c>
      <c r="H134" s="16" t="s">
        <v>2328</v>
      </c>
      <c r="I134" s="8" t="s">
        <v>1489</v>
      </c>
      <c r="J134" s="16" t="s">
        <v>1382</v>
      </c>
      <c r="K134" s="16" t="s">
        <v>1591</v>
      </c>
      <c r="L134" s="8" t="s">
        <v>4911</v>
      </c>
      <c r="M134" s="8" t="s">
        <v>3647</v>
      </c>
      <c r="N134" s="8" t="s">
        <v>1674</v>
      </c>
      <c r="O134" s="8" t="s">
        <v>3364</v>
      </c>
      <c r="P134" s="8" t="s">
        <v>1763</v>
      </c>
      <c r="Q134" s="8" t="s">
        <v>2504</v>
      </c>
      <c r="R134" s="8" t="s">
        <v>2648</v>
      </c>
      <c r="S134" s="8" t="s">
        <v>2726</v>
      </c>
      <c r="T134" s="3" t="s">
        <v>3733</v>
      </c>
      <c r="U134" s="3" t="s">
        <v>5074</v>
      </c>
      <c r="V134" s="3" t="s">
        <v>1863</v>
      </c>
      <c r="W134" s="3" t="s">
        <v>2940</v>
      </c>
      <c r="X134" s="44" t="s">
        <v>4679</v>
      </c>
      <c r="Y134" s="3" t="s">
        <v>1955</v>
      </c>
      <c r="Z134" s="3" t="s">
        <v>1955</v>
      </c>
      <c r="AA134" s="3" t="s">
        <v>1097</v>
      </c>
      <c r="AB134" s="3" t="s">
        <v>1097</v>
      </c>
      <c r="AC134" s="3" t="s">
        <v>2058</v>
      </c>
      <c r="AD134" s="3" t="s">
        <v>4459</v>
      </c>
      <c r="AE134" s="3" t="s">
        <v>4575</v>
      </c>
      <c r="AF134" s="3" t="s">
        <v>4217</v>
      </c>
      <c r="AG134" s="3" t="s">
        <v>2118</v>
      </c>
    </row>
    <row r="135" spans="1:33" x14ac:dyDescent="0.25">
      <c r="A135" s="15" t="s">
        <v>915</v>
      </c>
      <c r="B135" s="15" t="s">
        <v>921</v>
      </c>
      <c r="C135" s="9" t="s">
        <v>921</v>
      </c>
      <c r="D135" s="8" t="s">
        <v>3135</v>
      </c>
      <c r="E135" s="8" t="s">
        <v>1280</v>
      </c>
      <c r="F135" s="9" t="s">
        <v>3984</v>
      </c>
      <c r="G135" s="8" t="s">
        <v>4027</v>
      </c>
      <c r="H135" s="16" t="s">
        <v>2329</v>
      </c>
      <c r="I135" s="8" t="s">
        <v>1490</v>
      </c>
      <c r="J135" s="16" t="s">
        <v>1383</v>
      </c>
      <c r="K135" s="16" t="s">
        <v>1592</v>
      </c>
      <c r="L135" s="8" t="s">
        <v>2386</v>
      </c>
      <c r="M135" s="8" t="s">
        <v>3648</v>
      </c>
      <c r="N135" s="8" t="s">
        <v>1675</v>
      </c>
      <c r="O135" s="8" t="s">
        <v>3365</v>
      </c>
      <c r="P135" s="8" t="s">
        <v>1764</v>
      </c>
      <c r="Q135" s="8" t="s">
        <v>2505</v>
      </c>
      <c r="R135" s="8" t="s">
        <v>2649</v>
      </c>
      <c r="S135" s="8" t="s">
        <v>2727</v>
      </c>
      <c r="T135" s="3" t="s">
        <v>3684</v>
      </c>
      <c r="U135" s="3" t="s">
        <v>5075</v>
      </c>
      <c r="V135" s="3" t="s">
        <v>1864</v>
      </c>
      <c r="W135" s="3" t="s">
        <v>2941</v>
      </c>
      <c r="X135" s="44" t="s">
        <v>4680</v>
      </c>
      <c r="Y135" s="3" t="s">
        <v>1956</v>
      </c>
      <c r="Z135" s="3" t="s">
        <v>1956</v>
      </c>
      <c r="AA135" s="3" t="s">
        <v>1098</v>
      </c>
      <c r="AB135" s="3" t="s">
        <v>1098</v>
      </c>
      <c r="AC135" s="3" t="s">
        <v>2059</v>
      </c>
      <c r="AD135" s="3" t="s">
        <v>4460</v>
      </c>
      <c r="AE135" s="3" t="s">
        <v>4576</v>
      </c>
      <c r="AF135" s="3" t="s">
        <v>4218</v>
      </c>
      <c r="AG135" s="3" t="s">
        <v>2119</v>
      </c>
    </row>
    <row r="136" spans="1:33" ht="135" x14ac:dyDescent="0.25">
      <c r="A136" s="15" t="s">
        <v>71</v>
      </c>
      <c r="B136" s="15" t="s">
        <v>922</v>
      </c>
      <c r="C136" s="9" t="s">
        <v>959</v>
      </c>
      <c r="D136" s="8" t="s">
        <v>3136</v>
      </c>
      <c r="E136" s="8" t="s">
        <v>1281</v>
      </c>
      <c r="F136" s="9" t="s">
        <v>1169</v>
      </c>
      <c r="G136" s="8" t="s">
        <v>2182</v>
      </c>
      <c r="H136" s="16" t="s">
        <v>2330</v>
      </c>
      <c r="I136" s="8" t="s">
        <v>1491</v>
      </c>
      <c r="J136" s="16" t="s">
        <v>1384</v>
      </c>
      <c r="K136" s="16" t="s">
        <v>1593</v>
      </c>
      <c r="L136" s="8" t="s">
        <v>4912</v>
      </c>
      <c r="M136" s="8" t="s">
        <v>3649</v>
      </c>
      <c r="N136" s="8" t="s">
        <v>4738</v>
      </c>
      <c r="O136" s="8" t="s">
        <v>3366</v>
      </c>
      <c r="P136" s="8" t="s">
        <v>1765</v>
      </c>
      <c r="Q136" s="8" t="s">
        <v>2506</v>
      </c>
      <c r="R136" s="8" t="s">
        <v>2650</v>
      </c>
      <c r="S136" s="8" t="s">
        <v>3892</v>
      </c>
      <c r="T136" s="3" t="s">
        <v>3734</v>
      </c>
      <c r="U136" s="3" t="s">
        <v>5076</v>
      </c>
      <c r="V136" s="3" t="s">
        <v>1865</v>
      </c>
      <c r="W136" s="3" t="s">
        <v>2942</v>
      </c>
      <c r="X136" s="44" t="s">
        <v>4681</v>
      </c>
      <c r="Y136" s="3" t="s">
        <v>4300</v>
      </c>
      <c r="Z136" s="3" t="s">
        <v>1957</v>
      </c>
      <c r="AA136" s="3" t="s">
        <v>3835</v>
      </c>
      <c r="AB136" s="3" t="s">
        <v>3835</v>
      </c>
      <c r="AC136" s="3" t="s">
        <v>2060</v>
      </c>
      <c r="AD136" s="3" t="s">
        <v>4461</v>
      </c>
      <c r="AE136" s="3" t="s">
        <v>4577</v>
      </c>
      <c r="AF136" s="3" t="s">
        <v>4219</v>
      </c>
      <c r="AG136" s="3" t="s">
        <v>4801</v>
      </c>
    </row>
    <row r="137" spans="1:33" ht="30" x14ac:dyDescent="0.25">
      <c r="A137" s="15" t="s">
        <v>791</v>
      </c>
      <c r="B137" s="15" t="s">
        <v>814</v>
      </c>
      <c r="C137" s="9" t="s">
        <v>814</v>
      </c>
      <c r="D137" s="8" t="s">
        <v>3137</v>
      </c>
      <c r="E137" s="8" t="s">
        <v>1282</v>
      </c>
      <c r="F137" s="9" t="s">
        <v>3985</v>
      </c>
      <c r="G137" s="8" t="s">
        <v>4028</v>
      </c>
      <c r="H137" s="16" t="s">
        <v>2331</v>
      </c>
      <c r="I137" s="8" t="s">
        <v>1492</v>
      </c>
      <c r="J137" s="16" t="s">
        <v>1385</v>
      </c>
      <c r="K137" s="16" t="s">
        <v>1594</v>
      </c>
      <c r="L137" s="8" t="s">
        <v>2387</v>
      </c>
      <c r="M137" s="8" t="s">
        <v>3650</v>
      </c>
      <c r="N137" s="8" t="s">
        <v>4739</v>
      </c>
      <c r="O137" s="8" t="s">
        <v>3367</v>
      </c>
      <c r="P137" s="8" t="s">
        <v>1766</v>
      </c>
      <c r="Q137" s="8" t="s">
        <v>2507</v>
      </c>
      <c r="R137" s="8" t="s">
        <v>2651</v>
      </c>
      <c r="S137" s="8" t="s">
        <v>2728</v>
      </c>
      <c r="T137" s="3" t="s">
        <v>3773</v>
      </c>
      <c r="U137" s="3" t="s">
        <v>2831</v>
      </c>
      <c r="V137" s="3" t="s">
        <v>1866</v>
      </c>
      <c r="W137" s="3" t="s">
        <v>2943</v>
      </c>
      <c r="X137" s="44" t="s">
        <v>4682</v>
      </c>
      <c r="Y137" s="3" t="s">
        <v>1958</v>
      </c>
      <c r="Z137" s="3" t="s">
        <v>1958</v>
      </c>
      <c r="AA137" s="3" t="s">
        <v>3836</v>
      </c>
      <c r="AB137" s="3" t="s">
        <v>1099</v>
      </c>
      <c r="AC137" s="3" t="s">
        <v>2061</v>
      </c>
      <c r="AD137" s="3" t="s">
        <v>4462</v>
      </c>
      <c r="AE137" s="3" t="s">
        <v>4578</v>
      </c>
      <c r="AF137" s="3" t="s">
        <v>4220</v>
      </c>
      <c r="AG137" s="3" t="s">
        <v>2120</v>
      </c>
    </row>
    <row r="138" spans="1:33" ht="30" x14ac:dyDescent="0.25">
      <c r="A138" s="15" t="s">
        <v>792</v>
      </c>
      <c r="B138" s="15" t="s">
        <v>847</v>
      </c>
      <c r="C138" s="9" t="s">
        <v>847</v>
      </c>
      <c r="D138" s="8" t="s">
        <v>3138</v>
      </c>
      <c r="E138" s="8" t="s">
        <v>1283</v>
      </c>
      <c r="F138" s="9" t="s">
        <v>1170</v>
      </c>
      <c r="G138" s="8" t="s">
        <v>2183</v>
      </c>
      <c r="H138" s="16" t="s">
        <v>2332</v>
      </c>
      <c r="I138" s="8" t="s">
        <v>1493</v>
      </c>
      <c r="J138" s="16" t="s">
        <v>1386</v>
      </c>
      <c r="K138" s="16" t="s">
        <v>1595</v>
      </c>
      <c r="L138" s="8" t="s">
        <v>4913</v>
      </c>
      <c r="M138" s="8" t="s">
        <v>3651</v>
      </c>
      <c r="N138" s="8" t="s">
        <v>1676</v>
      </c>
      <c r="O138" s="8" t="s">
        <v>3368</v>
      </c>
      <c r="P138" s="8" t="s">
        <v>1767</v>
      </c>
      <c r="Q138" s="8" t="s">
        <v>2508</v>
      </c>
      <c r="R138" s="8" t="s">
        <v>2652</v>
      </c>
      <c r="S138" s="8" t="s">
        <v>2729</v>
      </c>
      <c r="T138" s="3" t="s">
        <v>1170</v>
      </c>
      <c r="U138" s="3" t="s">
        <v>5077</v>
      </c>
      <c r="V138" s="3" t="s">
        <v>1867</v>
      </c>
      <c r="W138" s="3" t="s">
        <v>2944</v>
      </c>
      <c r="X138" s="44" t="s">
        <v>4683</v>
      </c>
      <c r="Y138" s="3" t="s">
        <v>1100</v>
      </c>
      <c r="Z138" s="3" t="s">
        <v>1100</v>
      </c>
      <c r="AA138" s="3" t="s">
        <v>3837</v>
      </c>
      <c r="AB138" s="3" t="s">
        <v>1100</v>
      </c>
      <c r="AC138" s="3" t="s">
        <v>2062</v>
      </c>
      <c r="AD138" s="3" t="s">
        <v>4463</v>
      </c>
      <c r="AE138" s="3" t="s">
        <v>3514</v>
      </c>
      <c r="AF138" s="3" t="s">
        <v>4221</v>
      </c>
      <c r="AG138" s="3" t="s">
        <v>2121</v>
      </c>
    </row>
    <row r="139" spans="1:33" ht="60" x14ac:dyDescent="0.25">
      <c r="A139" s="15" t="s">
        <v>791</v>
      </c>
      <c r="B139" s="15" t="s">
        <v>271</v>
      </c>
      <c r="C139" s="9" t="s">
        <v>271</v>
      </c>
      <c r="D139" s="8" t="s">
        <v>3139</v>
      </c>
      <c r="E139" s="8" t="s">
        <v>354</v>
      </c>
      <c r="F139" s="9" t="s">
        <v>418</v>
      </c>
      <c r="G139" s="8" t="s">
        <v>417</v>
      </c>
      <c r="H139" s="16" t="s">
        <v>2333</v>
      </c>
      <c r="I139" s="8" t="s">
        <v>516</v>
      </c>
      <c r="J139" s="16" t="s">
        <v>586</v>
      </c>
      <c r="K139" s="16" t="s">
        <v>462</v>
      </c>
      <c r="L139" s="8" t="s">
        <v>4914</v>
      </c>
      <c r="M139" s="8" t="s">
        <v>3652</v>
      </c>
      <c r="N139" s="8" t="s">
        <v>4740</v>
      </c>
      <c r="O139" s="8" t="s">
        <v>3369</v>
      </c>
      <c r="P139" s="8" t="s">
        <v>554</v>
      </c>
      <c r="Q139" s="8" t="s">
        <v>2509</v>
      </c>
      <c r="R139" s="8" t="s">
        <v>2653</v>
      </c>
      <c r="S139" s="8" t="s">
        <v>3893</v>
      </c>
      <c r="T139" s="3" t="s">
        <v>3735</v>
      </c>
      <c r="U139" s="3" t="s">
        <v>5078</v>
      </c>
      <c r="V139" s="3" t="s">
        <v>704</v>
      </c>
      <c r="W139" s="3" t="s">
        <v>2945</v>
      </c>
      <c r="X139" s="44" t="s">
        <v>4684</v>
      </c>
      <c r="Y139" s="3" t="s">
        <v>4301</v>
      </c>
      <c r="Z139" s="3" t="s">
        <v>281</v>
      </c>
      <c r="AA139" s="3" t="s">
        <v>279</v>
      </c>
      <c r="AB139" s="3" t="s">
        <v>4082</v>
      </c>
      <c r="AC139" s="3" t="s">
        <v>636</v>
      </c>
      <c r="AD139" s="3" t="s">
        <v>4464</v>
      </c>
      <c r="AE139" s="3" t="s">
        <v>3515</v>
      </c>
      <c r="AF139" s="3" t="s">
        <v>4222</v>
      </c>
      <c r="AG139" s="3" t="s">
        <v>479</v>
      </c>
    </row>
    <row r="140" spans="1:33" ht="30" x14ac:dyDescent="0.25">
      <c r="A140" s="15" t="s">
        <v>791</v>
      </c>
      <c r="B140" s="15" t="s">
        <v>60</v>
      </c>
      <c r="C140" s="9" t="s">
        <v>60</v>
      </c>
      <c r="D140" s="11" t="s">
        <v>3140</v>
      </c>
      <c r="E140" s="11" t="s">
        <v>356</v>
      </c>
      <c r="F140" s="9" t="s">
        <v>421</v>
      </c>
      <c r="G140" s="8" t="s">
        <v>4029</v>
      </c>
      <c r="H140" s="16" t="s">
        <v>2334</v>
      </c>
      <c r="I140" s="8" t="s">
        <v>518</v>
      </c>
      <c r="J140" s="16" t="s">
        <v>588</v>
      </c>
      <c r="K140" s="16" t="s">
        <v>464</v>
      </c>
      <c r="L140" s="8" t="s">
        <v>4915</v>
      </c>
      <c r="M140" s="8" t="s">
        <v>3653</v>
      </c>
      <c r="N140" s="8" t="s">
        <v>248</v>
      </c>
      <c r="O140" s="8" t="s">
        <v>3370</v>
      </c>
      <c r="P140" s="8" t="s">
        <v>556</v>
      </c>
      <c r="Q140" s="11" t="s">
        <v>2510</v>
      </c>
      <c r="R140" s="8" t="s">
        <v>2654</v>
      </c>
      <c r="S140" s="8" t="s">
        <v>2730</v>
      </c>
      <c r="T140" s="3" t="s">
        <v>3736</v>
      </c>
      <c r="U140" s="3" t="s">
        <v>5079</v>
      </c>
      <c r="V140" s="3" t="s">
        <v>706</v>
      </c>
      <c r="W140" s="3" t="s">
        <v>2946</v>
      </c>
      <c r="X140" s="44" t="s">
        <v>4685</v>
      </c>
      <c r="Y140" s="3" t="s">
        <v>4257</v>
      </c>
      <c r="Z140" s="3" t="s">
        <v>167</v>
      </c>
      <c r="AA140" s="3" t="s">
        <v>142</v>
      </c>
      <c r="AB140" s="3" t="s">
        <v>142</v>
      </c>
      <c r="AC140" s="3" t="s">
        <v>209</v>
      </c>
      <c r="AD140" s="3" t="s">
        <v>4465</v>
      </c>
      <c r="AE140" s="3" t="s">
        <v>4579</v>
      </c>
      <c r="AF140" s="3" t="s">
        <v>4223</v>
      </c>
      <c r="AG140" s="3" t="s">
        <v>481</v>
      </c>
    </row>
    <row r="141" spans="1:33" ht="30" x14ac:dyDescent="0.25">
      <c r="A141" s="15" t="s">
        <v>791</v>
      </c>
      <c r="B141" s="15" t="s">
        <v>61</v>
      </c>
      <c r="C141" s="9" t="s">
        <v>61</v>
      </c>
      <c r="D141" s="8" t="s">
        <v>3141</v>
      </c>
      <c r="E141" s="8" t="s">
        <v>225</v>
      </c>
      <c r="F141" s="9" t="s">
        <v>423</v>
      </c>
      <c r="G141" s="8" t="s">
        <v>422</v>
      </c>
      <c r="H141" s="16" t="s">
        <v>2335</v>
      </c>
      <c r="I141" s="8" t="s">
        <v>519</v>
      </c>
      <c r="J141" s="16" t="s">
        <v>589</v>
      </c>
      <c r="K141" s="16" t="s">
        <v>465</v>
      </c>
      <c r="L141" s="8" t="s">
        <v>4916</v>
      </c>
      <c r="M141" s="8" t="s">
        <v>3654</v>
      </c>
      <c r="N141" s="8" t="s">
        <v>249</v>
      </c>
      <c r="O141" s="8" t="s">
        <v>3371</v>
      </c>
      <c r="P141" s="8" t="s">
        <v>557</v>
      </c>
      <c r="Q141" s="8" t="s">
        <v>2511</v>
      </c>
      <c r="R141" s="8" t="s">
        <v>2655</v>
      </c>
      <c r="S141" s="8" t="s">
        <v>3894</v>
      </c>
      <c r="T141" s="3" t="s">
        <v>3737</v>
      </c>
      <c r="U141" s="3" t="s">
        <v>5080</v>
      </c>
      <c r="V141" s="3" t="s">
        <v>707</v>
      </c>
      <c r="W141" s="3" t="s">
        <v>2947</v>
      </c>
      <c r="X141" s="44" t="s">
        <v>4686</v>
      </c>
      <c r="Y141" s="3" t="s">
        <v>4258</v>
      </c>
      <c r="Z141" s="3" t="s">
        <v>168</v>
      </c>
      <c r="AA141" s="3" t="s">
        <v>143</v>
      </c>
      <c r="AB141" s="3" t="s">
        <v>143</v>
      </c>
      <c r="AC141" s="3" t="s">
        <v>210</v>
      </c>
      <c r="AD141" s="3" t="s">
        <v>4466</v>
      </c>
      <c r="AE141" s="3" t="s">
        <v>3516</v>
      </c>
      <c r="AF141" s="3" t="s">
        <v>4224</v>
      </c>
      <c r="AG141" s="3" t="s">
        <v>482</v>
      </c>
    </row>
    <row r="142" spans="1:33" ht="30" x14ac:dyDescent="0.25">
      <c r="A142" s="15" t="s">
        <v>792</v>
      </c>
      <c r="B142" s="15" t="s">
        <v>848</v>
      </c>
      <c r="C142" s="9" t="s">
        <v>848</v>
      </c>
      <c r="D142" s="8" t="s">
        <v>3142</v>
      </c>
      <c r="E142" s="8" t="s">
        <v>1284</v>
      </c>
      <c r="F142" s="9" t="s">
        <v>1171</v>
      </c>
      <c r="G142" s="8" t="s">
        <v>2184</v>
      </c>
      <c r="H142" s="16" t="s">
        <v>2336</v>
      </c>
      <c r="I142" s="8" t="s">
        <v>1494</v>
      </c>
      <c r="J142" s="16" t="s">
        <v>1387</v>
      </c>
      <c r="K142" s="16" t="s">
        <v>1596</v>
      </c>
      <c r="L142" s="8" t="s">
        <v>4917</v>
      </c>
      <c r="M142" s="8" t="s">
        <v>3655</v>
      </c>
      <c r="N142" s="8" t="s">
        <v>1677</v>
      </c>
      <c r="O142" s="8" t="s">
        <v>3372</v>
      </c>
      <c r="P142" s="8" t="s">
        <v>1768</v>
      </c>
      <c r="Q142" s="8" t="s">
        <v>2512</v>
      </c>
      <c r="R142" s="8" t="s">
        <v>2656</v>
      </c>
      <c r="S142" s="8" t="s">
        <v>3895</v>
      </c>
      <c r="T142" s="3" t="s">
        <v>3738</v>
      </c>
      <c r="U142" s="3" t="s">
        <v>5081</v>
      </c>
      <c r="V142" s="3" t="s">
        <v>1868</v>
      </c>
      <c r="W142" s="3" t="s">
        <v>2948</v>
      </c>
      <c r="X142" s="44" t="s">
        <v>3008</v>
      </c>
      <c r="Y142" s="3" t="s">
        <v>3855</v>
      </c>
      <c r="Z142" s="3" t="s">
        <v>1959</v>
      </c>
      <c r="AA142" s="3" t="s">
        <v>3838</v>
      </c>
      <c r="AB142" s="3" t="s">
        <v>1101</v>
      </c>
      <c r="AC142" s="3" t="s">
        <v>2063</v>
      </c>
      <c r="AD142" s="3" t="s">
        <v>4467</v>
      </c>
      <c r="AE142" s="3" t="s">
        <v>4580</v>
      </c>
      <c r="AF142" s="3" t="s">
        <v>4225</v>
      </c>
      <c r="AG142" s="3" t="s">
        <v>2122</v>
      </c>
    </row>
    <row r="143" spans="1:33" ht="30" x14ac:dyDescent="0.25">
      <c r="A143" s="15" t="s">
        <v>791</v>
      </c>
      <c r="B143" s="15" t="s">
        <v>62</v>
      </c>
      <c r="C143" s="9" t="s">
        <v>62</v>
      </c>
      <c r="D143" s="8" t="s">
        <v>3143</v>
      </c>
      <c r="E143" s="8" t="s">
        <v>357</v>
      </c>
      <c r="F143" s="9" t="s">
        <v>3986</v>
      </c>
      <c r="G143" s="8" t="s">
        <v>4030</v>
      </c>
      <c r="H143" s="16" t="s">
        <v>2337</v>
      </c>
      <c r="I143" s="8" t="s">
        <v>521</v>
      </c>
      <c r="J143" s="16" t="s">
        <v>591</v>
      </c>
      <c r="K143" s="16" t="s">
        <v>679</v>
      </c>
      <c r="L143" s="8" t="s">
        <v>4918</v>
      </c>
      <c r="M143" s="8" t="s">
        <v>3656</v>
      </c>
      <c r="N143" s="8" t="s">
        <v>250</v>
      </c>
      <c r="O143" s="8" t="s">
        <v>3373</v>
      </c>
      <c r="P143" s="8" t="s">
        <v>559</v>
      </c>
      <c r="Q143" s="8" t="s">
        <v>2513</v>
      </c>
      <c r="R143" s="8" t="s">
        <v>2657</v>
      </c>
      <c r="S143" s="8" t="s">
        <v>2731</v>
      </c>
      <c r="T143" s="3" t="s">
        <v>3739</v>
      </c>
      <c r="U143" s="3" t="s">
        <v>5082</v>
      </c>
      <c r="V143" s="3" t="s">
        <v>708</v>
      </c>
      <c r="W143" s="3" t="s">
        <v>2949</v>
      </c>
      <c r="X143" s="44" t="s">
        <v>3009</v>
      </c>
      <c r="Y143" s="3" t="s">
        <v>447</v>
      </c>
      <c r="Z143" s="3" t="s">
        <v>169</v>
      </c>
      <c r="AA143" s="3" t="s">
        <v>3839</v>
      </c>
      <c r="AB143" s="3" t="s">
        <v>365</v>
      </c>
      <c r="AC143" s="3" t="s">
        <v>211</v>
      </c>
      <c r="AD143" s="3" t="s">
        <v>4468</v>
      </c>
      <c r="AE143" s="3" t="s">
        <v>4581</v>
      </c>
      <c r="AF143" s="3" t="s">
        <v>4226</v>
      </c>
      <c r="AG143" s="3" t="s">
        <v>483</v>
      </c>
    </row>
    <row r="144" spans="1:33" x14ac:dyDescent="0.25">
      <c r="A144" s="15" t="s">
        <v>71</v>
      </c>
      <c r="B144" s="15" t="s">
        <v>38</v>
      </c>
      <c r="C144" s="9" t="s">
        <v>290</v>
      </c>
      <c r="D144" s="11" t="s">
        <v>3144</v>
      </c>
      <c r="E144" s="11" t="s">
        <v>293</v>
      </c>
      <c r="F144" s="9" t="s">
        <v>3987</v>
      </c>
      <c r="G144" s="8" t="s">
        <v>415</v>
      </c>
      <c r="H144" s="16" t="s">
        <v>2338</v>
      </c>
      <c r="I144" s="8" t="s">
        <v>513</v>
      </c>
      <c r="J144" s="16" t="s">
        <v>292</v>
      </c>
      <c r="K144" s="16" t="s">
        <v>461</v>
      </c>
      <c r="L144" s="8" t="s">
        <v>4919</v>
      </c>
      <c r="M144" s="8" t="s">
        <v>3657</v>
      </c>
      <c r="N144" s="8" t="s">
        <v>4741</v>
      </c>
      <c r="O144" s="8" t="s">
        <v>3374</v>
      </c>
      <c r="P144" s="8" t="s">
        <v>551</v>
      </c>
      <c r="Q144" s="11" t="s">
        <v>2514</v>
      </c>
      <c r="R144" s="8" t="s">
        <v>2658</v>
      </c>
      <c r="S144" s="8" t="s">
        <v>2732</v>
      </c>
      <c r="T144" s="3" t="s">
        <v>3740</v>
      </c>
      <c r="U144" s="3" t="s">
        <v>5083</v>
      </c>
      <c r="V144" s="3" t="s">
        <v>701</v>
      </c>
      <c r="W144" s="3" t="s">
        <v>2950</v>
      </c>
      <c r="X144" s="44" t="s">
        <v>4687</v>
      </c>
      <c r="Y144" s="3" t="s">
        <v>445</v>
      </c>
      <c r="Z144" s="3" t="s">
        <v>294</v>
      </c>
      <c r="AA144" s="3" t="s">
        <v>381</v>
      </c>
      <c r="AB144" s="3" t="s">
        <v>381</v>
      </c>
      <c r="AC144" s="3" t="s">
        <v>295</v>
      </c>
      <c r="AD144" s="3" t="s">
        <v>4469</v>
      </c>
      <c r="AE144" s="3" t="s">
        <v>3517</v>
      </c>
      <c r="AF144" s="3" t="s">
        <v>4227</v>
      </c>
      <c r="AG144" s="3" t="s">
        <v>478</v>
      </c>
    </row>
    <row r="145" spans="1:33" x14ac:dyDescent="0.25">
      <c r="A145" s="15" t="s">
        <v>71</v>
      </c>
      <c r="B145" s="15" t="s">
        <v>39</v>
      </c>
      <c r="C145" s="9" t="s">
        <v>291</v>
      </c>
      <c r="D145" s="8" t="s">
        <v>3145</v>
      </c>
      <c r="E145" s="8" t="s">
        <v>353</v>
      </c>
      <c r="F145" s="9" t="s">
        <v>3988</v>
      </c>
      <c r="G145" s="8" t="s">
        <v>416</v>
      </c>
      <c r="H145" s="16" t="s">
        <v>2339</v>
      </c>
      <c r="I145" s="8" t="s">
        <v>514</v>
      </c>
      <c r="J145" s="16" t="s">
        <v>584</v>
      </c>
      <c r="K145" s="16" t="s">
        <v>677</v>
      </c>
      <c r="L145" s="8" t="s">
        <v>4920</v>
      </c>
      <c r="M145" s="8" t="s">
        <v>3658</v>
      </c>
      <c r="N145" s="8" t="s">
        <v>614</v>
      </c>
      <c r="O145" s="8" t="s">
        <v>3375</v>
      </c>
      <c r="P145" s="8" t="s">
        <v>552</v>
      </c>
      <c r="Q145" s="8" t="s">
        <v>2515</v>
      </c>
      <c r="R145" s="8" t="s">
        <v>2659</v>
      </c>
      <c r="S145" s="8" t="s">
        <v>2733</v>
      </c>
      <c r="T145" s="3" t="s">
        <v>3741</v>
      </c>
      <c r="U145" s="3" t="s">
        <v>5084</v>
      </c>
      <c r="V145" s="3" t="s">
        <v>702</v>
      </c>
      <c r="W145" s="3" t="s">
        <v>2951</v>
      </c>
      <c r="X145" s="44" t="s">
        <v>3010</v>
      </c>
      <c r="Y145" s="3" t="s">
        <v>446</v>
      </c>
      <c r="Z145" s="3" t="s">
        <v>643</v>
      </c>
      <c r="AA145" s="3" t="s">
        <v>382</v>
      </c>
      <c r="AB145" s="3" t="s">
        <v>382</v>
      </c>
      <c r="AC145" s="3" t="s">
        <v>635</v>
      </c>
      <c r="AD145" s="3" t="s">
        <v>4470</v>
      </c>
      <c r="AE145" s="3" t="s">
        <v>4582</v>
      </c>
      <c r="AF145" s="3" t="s">
        <v>4228</v>
      </c>
      <c r="AG145" s="3" t="s">
        <v>486</v>
      </c>
    </row>
    <row r="146" spans="1:33" ht="375" x14ac:dyDescent="0.25">
      <c r="A146" s="15" t="s">
        <v>71</v>
      </c>
      <c r="B146" s="15" t="s">
        <v>59</v>
      </c>
      <c r="C146" s="10" t="s">
        <v>113</v>
      </c>
      <c r="D146" s="8" t="s">
        <v>3146</v>
      </c>
      <c r="E146" s="8" t="s">
        <v>376</v>
      </c>
      <c r="F146" s="10" t="s">
        <v>3989</v>
      </c>
      <c r="G146" s="11" t="s">
        <v>4031</v>
      </c>
      <c r="H146" s="16" t="s">
        <v>2340</v>
      </c>
      <c r="I146" s="11" t="s">
        <v>515</v>
      </c>
      <c r="J146" s="16" t="s">
        <v>585</v>
      </c>
      <c r="K146" s="16" t="s">
        <v>644</v>
      </c>
      <c r="L146" s="8" t="s">
        <v>4959</v>
      </c>
      <c r="M146" s="8" t="s">
        <v>3659</v>
      </c>
      <c r="N146" s="11" t="s">
        <v>661</v>
      </c>
      <c r="O146" s="8" t="s">
        <v>3376</v>
      </c>
      <c r="P146" s="8" t="s">
        <v>553</v>
      </c>
      <c r="Q146" s="8" t="s">
        <v>2516</v>
      </c>
      <c r="R146" s="8" t="s">
        <v>2660</v>
      </c>
      <c r="S146" s="8" t="s">
        <v>4983</v>
      </c>
      <c r="T146" s="3" t="s">
        <v>3774</v>
      </c>
      <c r="U146" s="3" t="s">
        <v>5085</v>
      </c>
      <c r="V146" s="3" t="s">
        <v>703</v>
      </c>
      <c r="W146" s="3" t="s">
        <v>2952</v>
      </c>
      <c r="X146" s="44" t="s">
        <v>4688</v>
      </c>
      <c r="Y146" s="3" t="s">
        <v>4302</v>
      </c>
      <c r="Z146" s="3" t="s">
        <v>596</v>
      </c>
      <c r="AA146" s="3" t="s">
        <v>3840</v>
      </c>
      <c r="AB146" s="3" t="s">
        <v>4083</v>
      </c>
      <c r="AC146" s="3" t="s">
        <v>665</v>
      </c>
      <c r="AD146" s="3" t="s">
        <v>4471</v>
      </c>
      <c r="AE146" s="3" t="s">
        <v>4583</v>
      </c>
      <c r="AF146" s="3" t="s">
        <v>4229</v>
      </c>
      <c r="AG146" s="3" t="s">
        <v>4802</v>
      </c>
    </row>
    <row r="147" spans="1:33" ht="315" x14ac:dyDescent="0.25">
      <c r="A147" s="15" t="s">
        <v>71</v>
      </c>
      <c r="B147" s="15" t="s">
        <v>63</v>
      </c>
      <c r="C147" s="10" t="s">
        <v>114</v>
      </c>
      <c r="D147" s="8" t="s">
        <v>3147</v>
      </c>
      <c r="E147" s="8" t="s">
        <v>377</v>
      </c>
      <c r="F147" s="10" t="s">
        <v>3990</v>
      </c>
      <c r="G147" s="11" t="s">
        <v>4032</v>
      </c>
      <c r="H147" s="16" t="s">
        <v>2341</v>
      </c>
      <c r="I147" s="11" t="s">
        <v>520</v>
      </c>
      <c r="J147" s="16" t="s">
        <v>590</v>
      </c>
      <c r="K147" s="16" t="s">
        <v>678</v>
      </c>
      <c r="L147" s="8" t="s">
        <v>4921</v>
      </c>
      <c r="M147" s="8" t="s">
        <v>3660</v>
      </c>
      <c r="N147" s="11" t="s">
        <v>4742</v>
      </c>
      <c r="O147" s="8" t="s">
        <v>3377</v>
      </c>
      <c r="P147" s="8" t="s">
        <v>558</v>
      </c>
      <c r="Q147" s="8" t="s">
        <v>2517</v>
      </c>
      <c r="R147" s="8" t="s">
        <v>2661</v>
      </c>
      <c r="S147" s="8" t="s">
        <v>3896</v>
      </c>
      <c r="T147" s="3" t="s">
        <v>3775</v>
      </c>
      <c r="U147" s="3" t="s">
        <v>5086</v>
      </c>
      <c r="V147" s="3" t="s">
        <v>715</v>
      </c>
      <c r="W147" s="3" t="s">
        <v>2953</v>
      </c>
      <c r="X147" s="44" t="s">
        <v>4689</v>
      </c>
      <c r="Y147" s="3" t="s">
        <v>4259</v>
      </c>
      <c r="Z147" s="3" t="s">
        <v>645</v>
      </c>
      <c r="AA147" s="3" t="s">
        <v>3841</v>
      </c>
      <c r="AB147" s="3" t="s">
        <v>4323</v>
      </c>
      <c r="AC147" s="3" t="s">
        <v>637</v>
      </c>
      <c r="AD147" s="3" t="s">
        <v>4472</v>
      </c>
      <c r="AE147" s="3" t="s">
        <v>4584</v>
      </c>
      <c r="AF147" s="3" t="s">
        <v>4230</v>
      </c>
      <c r="AG147" s="3" t="s">
        <v>487</v>
      </c>
    </row>
    <row r="148" spans="1:33" ht="255" x14ac:dyDescent="0.25">
      <c r="A148" s="15" t="s">
        <v>71</v>
      </c>
      <c r="B148" s="15" t="s">
        <v>902</v>
      </c>
      <c r="C148" s="10" t="s">
        <v>958</v>
      </c>
      <c r="D148" s="8" t="s">
        <v>3148</v>
      </c>
      <c r="E148" s="8" t="s">
        <v>1285</v>
      </c>
      <c r="F148" s="10" t="s">
        <v>1172</v>
      </c>
      <c r="G148" s="11" t="s">
        <v>2185</v>
      </c>
      <c r="H148" s="16" t="s">
        <v>2342</v>
      </c>
      <c r="I148" s="11" t="s">
        <v>1495</v>
      </c>
      <c r="J148" s="16" t="s">
        <v>1388</v>
      </c>
      <c r="K148" s="16" t="s">
        <v>1597</v>
      </c>
      <c r="L148" s="8" t="s">
        <v>4922</v>
      </c>
      <c r="M148" s="8" t="s">
        <v>3661</v>
      </c>
      <c r="N148" s="11" t="s">
        <v>1678</v>
      </c>
      <c r="O148" s="8" t="s">
        <v>3378</v>
      </c>
      <c r="P148" s="8" t="s">
        <v>1769</v>
      </c>
      <c r="Q148" s="8" t="s">
        <v>2518</v>
      </c>
      <c r="R148" s="8" t="s">
        <v>2662</v>
      </c>
      <c r="S148" s="8" t="s">
        <v>3897</v>
      </c>
      <c r="T148" s="3" t="s">
        <v>3685</v>
      </c>
      <c r="U148" s="3" t="s">
        <v>5087</v>
      </c>
      <c r="V148" s="3" t="s">
        <v>1869</v>
      </c>
      <c r="W148" s="3" t="s">
        <v>2954</v>
      </c>
      <c r="X148" s="44" t="s">
        <v>4690</v>
      </c>
      <c r="Y148" s="3" t="s">
        <v>4303</v>
      </c>
      <c r="Z148" s="3" t="s">
        <v>1960</v>
      </c>
      <c r="AA148" s="3" t="s">
        <v>3842</v>
      </c>
      <c r="AB148" s="3" t="s">
        <v>4324</v>
      </c>
      <c r="AC148" s="3" t="s">
        <v>2064</v>
      </c>
      <c r="AD148" s="3" t="s">
        <v>4473</v>
      </c>
      <c r="AE148" s="3" t="s">
        <v>4585</v>
      </c>
      <c r="AF148" s="3" t="s">
        <v>4231</v>
      </c>
      <c r="AG148" s="3" t="s">
        <v>2123</v>
      </c>
    </row>
    <row r="149" spans="1:33" ht="195" x14ac:dyDescent="0.25">
      <c r="A149" s="15" t="s">
        <v>71</v>
      </c>
      <c r="B149" s="15" t="s">
        <v>892</v>
      </c>
      <c r="C149" s="10" t="s">
        <v>933</v>
      </c>
      <c r="D149" s="8" t="s">
        <v>3149</v>
      </c>
      <c r="E149" s="8" t="s">
        <v>1286</v>
      </c>
      <c r="F149" s="10" t="s">
        <v>1173</v>
      </c>
      <c r="G149" s="11" t="s">
        <v>2186</v>
      </c>
      <c r="H149" s="16" t="s">
        <v>2343</v>
      </c>
      <c r="I149" s="11" t="s">
        <v>1496</v>
      </c>
      <c r="J149" s="16" t="s">
        <v>1389</v>
      </c>
      <c r="K149" s="16" t="s">
        <v>1598</v>
      </c>
      <c r="L149" s="8" t="s">
        <v>4960</v>
      </c>
      <c r="M149" s="8" t="s">
        <v>3662</v>
      </c>
      <c r="N149" s="11" t="s">
        <v>1679</v>
      </c>
      <c r="O149" s="8" t="s">
        <v>3379</v>
      </c>
      <c r="P149" s="8" t="s">
        <v>1770</v>
      </c>
      <c r="Q149" s="8" t="s">
        <v>2519</v>
      </c>
      <c r="R149" s="8" t="s">
        <v>2663</v>
      </c>
      <c r="S149" s="8" t="s">
        <v>3898</v>
      </c>
      <c r="T149" s="3" t="s">
        <v>3776</v>
      </c>
      <c r="U149" s="3" t="s">
        <v>5088</v>
      </c>
      <c r="V149" s="3" t="s">
        <v>1870</v>
      </c>
      <c r="W149" s="3" t="s">
        <v>2955</v>
      </c>
      <c r="X149" s="44" t="s">
        <v>4691</v>
      </c>
      <c r="Y149" s="3" t="s">
        <v>4304</v>
      </c>
      <c r="Z149" s="3" t="s">
        <v>1961</v>
      </c>
      <c r="AA149" s="3" t="s">
        <v>3843</v>
      </c>
      <c r="AB149" s="3" t="s">
        <v>4084</v>
      </c>
      <c r="AC149" s="3" t="s">
        <v>2065</v>
      </c>
      <c r="AD149" s="3" t="s">
        <v>4474</v>
      </c>
      <c r="AE149" s="3" t="s">
        <v>4586</v>
      </c>
      <c r="AF149" s="3" t="s">
        <v>4232</v>
      </c>
      <c r="AG149" s="3" t="s">
        <v>4803</v>
      </c>
    </row>
    <row r="150" spans="1:33" ht="30" x14ac:dyDescent="0.25">
      <c r="A150" s="15" t="s">
        <v>71</v>
      </c>
      <c r="B150" s="15" t="s">
        <v>296</v>
      </c>
      <c r="C150" s="9" t="s">
        <v>886</v>
      </c>
      <c r="D150" s="8" t="s">
        <v>3150</v>
      </c>
      <c r="E150" s="8" t="s">
        <v>1287</v>
      </c>
      <c r="F150" s="9" t="s">
        <v>1174</v>
      </c>
      <c r="G150" s="8" t="s">
        <v>2187</v>
      </c>
      <c r="H150" s="16" t="s">
        <v>2344</v>
      </c>
      <c r="I150" s="8" t="s">
        <v>1497</v>
      </c>
      <c r="J150" s="16" t="s">
        <v>1390</v>
      </c>
      <c r="K150" s="16" t="s">
        <v>1599</v>
      </c>
      <c r="L150" s="8" t="s">
        <v>4923</v>
      </c>
      <c r="M150" s="8" t="s">
        <v>3663</v>
      </c>
      <c r="N150" s="8" t="s">
        <v>1680</v>
      </c>
      <c r="O150" s="8" t="s">
        <v>3380</v>
      </c>
      <c r="P150" s="8" t="s">
        <v>1771</v>
      </c>
      <c r="Q150" s="8" t="s">
        <v>2520</v>
      </c>
      <c r="R150" s="8" t="s">
        <v>2664</v>
      </c>
      <c r="S150" s="8" t="s">
        <v>3899</v>
      </c>
      <c r="T150" s="3" t="s">
        <v>3777</v>
      </c>
      <c r="U150" s="3" t="s">
        <v>5089</v>
      </c>
      <c r="V150" s="3" t="s">
        <v>1871</v>
      </c>
      <c r="W150" s="3" t="s">
        <v>2956</v>
      </c>
      <c r="X150" s="44" t="s">
        <v>4692</v>
      </c>
      <c r="Y150" s="3" t="s">
        <v>1962</v>
      </c>
      <c r="Z150" s="3" t="s">
        <v>1962</v>
      </c>
      <c r="AA150" s="3" t="s">
        <v>3844</v>
      </c>
      <c r="AB150" s="3" t="s">
        <v>1102</v>
      </c>
      <c r="AC150" s="3" t="s">
        <v>2066</v>
      </c>
      <c r="AD150" s="3" t="s">
        <v>4475</v>
      </c>
      <c r="AE150" s="3" t="s">
        <v>4587</v>
      </c>
      <c r="AF150" s="3" t="s">
        <v>4233</v>
      </c>
      <c r="AG150" s="3" t="s">
        <v>2124</v>
      </c>
    </row>
    <row r="151" spans="1:33" x14ac:dyDescent="0.25">
      <c r="A151" s="15" t="s">
        <v>71</v>
      </c>
      <c r="B151" s="15" t="s">
        <v>298</v>
      </c>
      <c r="C151" s="9" t="s">
        <v>297</v>
      </c>
      <c r="D151" s="8" t="s">
        <v>3151</v>
      </c>
      <c r="E151" s="8" t="s">
        <v>305</v>
      </c>
      <c r="F151" s="9" t="s">
        <v>424</v>
      </c>
      <c r="G151" s="8" t="s">
        <v>621</v>
      </c>
      <c r="H151" s="16" t="s">
        <v>2345</v>
      </c>
      <c r="I151" s="8" t="s">
        <v>309</v>
      </c>
      <c r="J151" s="16" t="s">
        <v>313</v>
      </c>
      <c r="K151" s="16" t="s">
        <v>315</v>
      </c>
      <c r="L151" s="8" t="s">
        <v>2388</v>
      </c>
      <c r="M151" s="8" t="s">
        <v>3664</v>
      </c>
      <c r="N151" s="8" t="s">
        <v>317</v>
      </c>
      <c r="O151" s="8" t="s">
        <v>3381</v>
      </c>
      <c r="P151" s="8" t="s">
        <v>560</v>
      </c>
      <c r="Q151" s="8" t="s">
        <v>2521</v>
      </c>
      <c r="R151" s="8" t="s">
        <v>2665</v>
      </c>
      <c r="S151" s="8" t="s">
        <v>2734</v>
      </c>
      <c r="T151" s="3" t="s">
        <v>2784</v>
      </c>
      <c r="U151" s="3" t="s">
        <v>2832</v>
      </c>
      <c r="V151" s="3" t="s">
        <v>709</v>
      </c>
      <c r="W151" s="3" t="s">
        <v>2957</v>
      </c>
      <c r="X151" s="44" t="s">
        <v>4693</v>
      </c>
      <c r="Y151" s="3" t="s">
        <v>323</v>
      </c>
      <c r="Z151" s="3" t="s">
        <v>323</v>
      </c>
      <c r="AA151" s="3" t="s">
        <v>366</v>
      </c>
      <c r="AB151" s="3" t="s">
        <v>366</v>
      </c>
      <c r="AC151" s="3" t="s">
        <v>334</v>
      </c>
      <c r="AD151" s="3" t="s">
        <v>4476</v>
      </c>
      <c r="AE151" s="3" t="s">
        <v>4588</v>
      </c>
      <c r="AF151" s="3" t="s">
        <v>4234</v>
      </c>
      <c r="AG151" s="3" t="s">
        <v>332</v>
      </c>
    </row>
    <row r="152" spans="1:33" x14ac:dyDescent="0.25">
      <c r="A152" s="15" t="s">
        <v>71</v>
      </c>
      <c r="B152" s="15" t="s">
        <v>299</v>
      </c>
      <c r="C152" s="9" t="s">
        <v>302</v>
      </c>
      <c r="D152" s="8" t="s">
        <v>3152</v>
      </c>
      <c r="E152" s="8" t="s">
        <v>306</v>
      </c>
      <c r="F152" s="9" t="s">
        <v>426</v>
      </c>
      <c r="G152" s="8" t="s">
        <v>425</v>
      </c>
      <c r="H152" s="16" t="s">
        <v>2346</v>
      </c>
      <c r="I152" s="8" t="s">
        <v>310</v>
      </c>
      <c r="J152" s="16" t="s">
        <v>592</v>
      </c>
      <c r="K152" s="16" t="s">
        <v>466</v>
      </c>
      <c r="L152" s="8" t="s">
        <v>4924</v>
      </c>
      <c r="M152" s="8" t="s">
        <v>3665</v>
      </c>
      <c r="N152" s="8" t="s">
        <v>318</v>
      </c>
      <c r="O152" s="8" t="s">
        <v>3382</v>
      </c>
      <c r="P152" s="8" t="s">
        <v>561</v>
      </c>
      <c r="Q152" s="8" t="s">
        <v>2522</v>
      </c>
      <c r="R152" s="8" t="s">
        <v>2666</v>
      </c>
      <c r="S152" s="8" t="s">
        <v>2735</v>
      </c>
      <c r="T152" s="3" t="s">
        <v>2785</v>
      </c>
      <c r="U152" s="3" t="s">
        <v>2833</v>
      </c>
      <c r="V152" s="3" t="s">
        <v>333</v>
      </c>
      <c r="W152" s="3" t="s">
        <v>2958</v>
      </c>
      <c r="X152" s="44" t="s">
        <v>4694</v>
      </c>
      <c r="Y152" s="3" t="s">
        <v>448</v>
      </c>
      <c r="Z152" s="3" t="s">
        <v>324</v>
      </c>
      <c r="AA152" s="3" t="s">
        <v>320</v>
      </c>
      <c r="AB152" s="3" t="s">
        <v>320</v>
      </c>
      <c r="AC152" s="3" t="s">
        <v>327</v>
      </c>
      <c r="AD152" s="3" t="s">
        <v>4477</v>
      </c>
      <c r="AE152" s="3" t="s">
        <v>3518</v>
      </c>
      <c r="AF152" s="3" t="s">
        <v>4235</v>
      </c>
      <c r="AG152" s="3" t="s">
        <v>331</v>
      </c>
    </row>
    <row r="153" spans="1:33" x14ac:dyDescent="0.25">
      <c r="A153" s="15" t="s">
        <v>71</v>
      </c>
      <c r="B153" s="15" t="s">
        <v>300</v>
      </c>
      <c r="C153" s="9" t="s">
        <v>303</v>
      </c>
      <c r="D153" s="8" t="s">
        <v>3153</v>
      </c>
      <c r="E153" s="8" t="s">
        <v>307</v>
      </c>
      <c r="F153" s="9" t="s">
        <v>428</v>
      </c>
      <c r="G153" s="8" t="s">
        <v>427</v>
      </c>
      <c r="H153" s="16" t="s">
        <v>2347</v>
      </c>
      <c r="I153" s="8" t="s">
        <v>311</v>
      </c>
      <c r="J153" s="16" t="s">
        <v>593</v>
      </c>
      <c r="K153" s="16" t="s">
        <v>467</v>
      </c>
      <c r="L153" s="8" t="s">
        <v>4925</v>
      </c>
      <c r="M153" s="8" t="s">
        <v>3666</v>
      </c>
      <c r="N153" s="8" t="s">
        <v>615</v>
      </c>
      <c r="O153" s="8" t="s">
        <v>3383</v>
      </c>
      <c r="P153" s="8" t="s">
        <v>562</v>
      </c>
      <c r="Q153" s="8" t="s">
        <v>2523</v>
      </c>
      <c r="R153" s="8" t="s">
        <v>2667</v>
      </c>
      <c r="S153" s="8" t="s">
        <v>2736</v>
      </c>
      <c r="T153" s="3" t="s">
        <v>2786</v>
      </c>
      <c r="U153" s="3" t="s">
        <v>5090</v>
      </c>
      <c r="V153" s="3" t="s">
        <v>710</v>
      </c>
      <c r="W153" s="3" t="s">
        <v>2959</v>
      </c>
      <c r="X153" s="44" t="s">
        <v>3011</v>
      </c>
      <c r="Y153" s="3" t="s">
        <v>321</v>
      </c>
      <c r="Z153" s="3" t="s">
        <v>321</v>
      </c>
      <c r="AA153" s="3" t="s">
        <v>321</v>
      </c>
      <c r="AB153" s="3" t="s">
        <v>321</v>
      </c>
      <c r="AC153" s="3" t="s">
        <v>328</v>
      </c>
      <c r="AD153" s="3" t="s">
        <v>4478</v>
      </c>
      <c r="AE153" s="3" t="s">
        <v>3519</v>
      </c>
      <c r="AF153" s="3" t="s">
        <v>4236</v>
      </c>
      <c r="AG153" s="3" t="s">
        <v>330</v>
      </c>
    </row>
    <row r="154" spans="1:33" x14ac:dyDescent="0.25">
      <c r="A154" s="15" t="s">
        <v>71</v>
      </c>
      <c r="B154" s="15" t="s">
        <v>301</v>
      </c>
      <c r="C154" s="9" t="s">
        <v>304</v>
      </c>
      <c r="D154" s="8" t="s">
        <v>3154</v>
      </c>
      <c r="E154" s="8" t="s">
        <v>308</v>
      </c>
      <c r="F154" s="9" t="s">
        <v>430</v>
      </c>
      <c r="G154" s="8" t="s">
        <v>429</v>
      </c>
      <c r="H154" s="16" t="s">
        <v>2348</v>
      </c>
      <c r="I154" s="8" t="s">
        <v>312</v>
      </c>
      <c r="J154" s="16" t="s">
        <v>314</v>
      </c>
      <c r="K154" s="16" t="s">
        <v>316</v>
      </c>
      <c r="L154" s="8" t="s">
        <v>2389</v>
      </c>
      <c r="M154" s="8" t="s">
        <v>3667</v>
      </c>
      <c r="N154" s="8" t="s">
        <v>319</v>
      </c>
      <c r="O154" s="8" t="s">
        <v>3384</v>
      </c>
      <c r="P154" s="8" t="s">
        <v>563</v>
      </c>
      <c r="Q154" s="8" t="s">
        <v>2524</v>
      </c>
      <c r="R154" s="8" t="s">
        <v>2668</v>
      </c>
      <c r="S154" s="8" t="s">
        <v>2737</v>
      </c>
      <c r="T154" s="3" t="s">
        <v>2787</v>
      </c>
      <c r="U154" s="3" t="s">
        <v>2834</v>
      </c>
      <c r="V154" s="3" t="s">
        <v>711</v>
      </c>
      <c r="W154" s="3" t="s">
        <v>2960</v>
      </c>
      <c r="X154" s="44" t="s">
        <v>4695</v>
      </c>
      <c r="Y154" s="3" t="s">
        <v>325</v>
      </c>
      <c r="Z154" s="3" t="s">
        <v>326</v>
      </c>
      <c r="AA154" s="3" t="s">
        <v>322</v>
      </c>
      <c r="AB154" s="3" t="s">
        <v>322</v>
      </c>
      <c r="AC154" s="3" t="s">
        <v>638</v>
      </c>
      <c r="AD154" s="3" t="s">
        <v>4479</v>
      </c>
      <c r="AE154" s="3" t="s">
        <v>3520</v>
      </c>
      <c r="AF154" s="3" t="s">
        <v>4237</v>
      </c>
      <c r="AG154" s="3" t="s">
        <v>329</v>
      </c>
    </row>
    <row r="155" spans="1:33" x14ac:dyDescent="0.25">
      <c r="A155" s="15" t="s">
        <v>71</v>
      </c>
      <c r="B155" s="15" t="s">
        <v>335</v>
      </c>
      <c r="C155" s="9" t="s">
        <v>336</v>
      </c>
      <c r="D155" s="9" t="s">
        <v>3155</v>
      </c>
      <c r="E155" s="9" t="s">
        <v>358</v>
      </c>
      <c r="F155" s="9" t="s">
        <v>2788</v>
      </c>
      <c r="G155" s="9" t="s">
        <v>2788</v>
      </c>
      <c r="H155" s="9" t="s">
        <v>338</v>
      </c>
      <c r="I155" s="9" t="s">
        <v>337</v>
      </c>
      <c r="J155" s="9" t="s">
        <v>338</v>
      </c>
      <c r="K155" s="9" t="s">
        <v>339</v>
      </c>
      <c r="L155" s="9" t="s">
        <v>4926</v>
      </c>
      <c r="M155" s="9" t="s">
        <v>336</v>
      </c>
      <c r="N155" s="8" t="s">
        <v>340</v>
      </c>
      <c r="O155" s="9" t="s">
        <v>3385</v>
      </c>
      <c r="P155" s="9" t="s">
        <v>564</v>
      </c>
      <c r="Q155" s="9" t="s">
        <v>2525</v>
      </c>
      <c r="R155" s="9" t="s">
        <v>2669</v>
      </c>
      <c r="S155" s="9" t="s">
        <v>2738</v>
      </c>
      <c r="T155" s="3" t="s">
        <v>2788</v>
      </c>
      <c r="U155" s="3" t="s">
        <v>5091</v>
      </c>
      <c r="V155" s="3" t="s">
        <v>712</v>
      </c>
      <c r="W155" s="3" t="s">
        <v>2525</v>
      </c>
      <c r="X155" s="44" t="s">
        <v>4696</v>
      </c>
      <c r="Y155" s="3" t="s">
        <v>342</v>
      </c>
      <c r="Z155" s="3" t="s">
        <v>342</v>
      </c>
      <c r="AA155" s="3" t="s">
        <v>341</v>
      </c>
      <c r="AB155" s="3" t="s">
        <v>341</v>
      </c>
      <c r="AC155" s="3" t="s">
        <v>343</v>
      </c>
      <c r="AD155" s="3" t="s">
        <v>4480</v>
      </c>
      <c r="AE155" s="3" t="s">
        <v>3521</v>
      </c>
      <c r="AF155" s="3" t="s">
        <v>4238</v>
      </c>
      <c r="AG155" s="3" t="s">
        <v>344</v>
      </c>
    </row>
    <row r="156" spans="1:33" x14ac:dyDescent="0.25">
      <c r="A156" s="15" t="s">
        <v>71</v>
      </c>
      <c r="B156" s="15" t="s">
        <v>128</v>
      </c>
      <c r="C156" s="9" t="s">
        <v>235</v>
      </c>
      <c r="D156" s="8" t="s">
        <v>3156</v>
      </c>
      <c r="E156" s="8" t="s">
        <v>276</v>
      </c>
      <c r="F156" s="9" t="s">
        <v>3991</v>
      </c>
      <c r="G156" s="8" t="s">
        <v>3991</v>
      </c>
      <c r="H156" s="8" t="s">
        <v>2349</v>
      </c>
      <c r="I156" s="8" t="s">
        <v>522</v>
      </c>
      <c r="J156" s="9" t="s">
        <v>179</v>
      </c>
      <c r="K156" s="9" t="s">
        <v>277</v>
      </c>
      <c r="L156" s="8" t="s">
        <v>2390</v>
      </c>
      <c r="M156" s="8" t="s">
        <v>3668</v>
      </c>
      <c r="N156" s="8" t="s">
        <v>278</v>
      </c>
      <c r="O156" s="8" t="s">
        <v>3386</v>
      </c>
      <c r="P156" s="8" t="s">
        <v>565</v>
      </c>
      <c r="Q156" s="8" t="s">
        <v>2526</v>
      </c>
      <c r="R156" s="8" t="s">
        <v>2670</v>
      </c>
      <c r="S156" s="8" t="s">
        <v>2739</v>
      </c>
      <c r="T156" s="3" t="s">
        <v>3742</v>
      </c>
      <c r="U156" s="3" t="s">
        <v>2835</v>
      </c>
      <c r="V156" s="3" t="s">
        <v>289</v>
      </c>
      <c r="W156" s="3" t="s">
        <v>2526</v>
      </c>
      <c r="X156" s="44" t="s">
        <v>3012</v>
      </c>
      <c r="Y156" s="3" t="s">
        <v>280</v>
      </c>
      <c r="Z156" s="3" t="s">
        <v>280</v>
      </c>
      <c r="AA156" s="3" t="s">
        <v>268</v>
      </c>
      <c r="AB156" s="3" t="s">
        <v>268</v>
      </c>
      <c r="AC156" s="3" t="s">
        <v>284</v>
      </c>
      <c r="AD156" s="3" t="s">
        <v>369</v>
      </c>
      <c r="AE156" s="3" t="s">
        <v>3522</v>
      </c>
      <c r="AF156" s="3" t="s">
        <v>4239</v>
      </c>
      <c r="AG156" s="3" t="s">
        <v>285</v>
      </c>
    </row>
    <row r="157" spans="1:33" ht="105" x14ac:dyDescent="0.25">
      <c r="A157" s="15" t="s">
        <v>71</v>
      </c>
      <c r="B157" s="15" t="s">
        <v>1056</v>
      </c>
      <c r="C157" s="9" t="s">
        <v>1057</v>
      </c>
      <c r="D157" s="8" t="s">
        <v>3157</v>
      </c>
      <c r="E157" s="8" t="s">
        <v>1288</v>
      </c>
      <c r="F157" s="9" t="s">
        <v>1175</v>
      </c>
      <c r="G157" s="8" t="s">
        <v>2188</v>
      </c>
      <c r="H157" s="8" t="s">
        <v>2350</v>
      </c>
      <c r="I157" s="8" t="s">
        <v>1498</v>
      </c>
      <c r="J157" s="9" t="s">
        <v>1391</v>
      </c>
      <c r="K157" s="9" t="s">
        <v>1600</v>
      </c>
      <c r="L157" s="8" t="s">
        <v>4927</v>
      </c>
      <c r="M157" s="8" t="str">
        <f>M2</f>
        <v>Française</v>
      </c>
      <c r="N157" s="8" t="s">
        <v>1681</v>
      </c>
      <c r="O157" s="8" t="s">
        <v>3387</v>
      </c>
      <c r="P157" s="8" t="s">
        <v>1772</v>
      </c>
      <c r="Q157" s="8" t="s">
        <v>2527</v>
      </c>
      <c r="R157" s="8" t="s">
        <v>2671</v>
      </c>
      <c r="S157" s="8" t="s">
        <v>3900</v>
      </c>
      <c r="T157" s="3" t="s">
        <v>3743</v>
      </c>
      <c r="U157" s="3" t="s">
        <v>5092</v>
      </c>
      <c r="V157" s="3" t="s">
        <v>1872</v>
      </c>
      <c r="W157" s="3" t="s">
        <v>2961</v>
      </c>
      <c r="X157" s="44" t="s">
        <v>4697</v>
      </c>
      <c r="Y157" s="3" t="s">
        <v>1963</v>
      </c>
      <c r="Z157" s="3" t="s">
        <v>1963</v>
      </c>
      <c r="AA157" s="3" t="s">
        <v>1103</v>
      </c>
      <c r="AB157" s="3" t="s">
        <v>1103</v>
      </c>
      <c r="AC157" s="3" t="s">
        <v>2067</v>
      </c>
      <c r="AD157" s="3" t="s">
        <v>4481</v>
      </c>
      <c r="AE157" s="3" t="s">
        <v>4589</v>
      </c>
      <c r="AF157" s="3" t="s">
        <v>4240</v>
      </c>
      <c r="AG157" s="3" t="s">
        <v>4804</v>
      </c>
    </row>
    <row r="158" spans="1:33" ht="60" x14ac:dyDescent="0.25">
      <c r="A158" s="15" t="s">
        <v>71</v>
      </c>
      <c r="B158" s="15" t="s">
        <v>115</v>
      </c>
      <c r="C158" s="9" t="s">
        <v>965</v>
      </c>
      <c r="D158" s="8" t="s">
        <v>3158</v>
      </c>
      <c r="E158" s="8" t="s">
        <v>1289</v>
      </c>
      <c r="F158" s="9" t="s">
        <v>1176</v>
      </c>
      <c r="G158" s="8" t="s">
        <v>2189</v>
      </c>
      <c r="H158" s="16" t="s">
        <v>2351</v>
      </c>
      <c r="I158" s="8" t="s">
        <v>1499</v>
      </c>
      <c r="J158" s="16" t="s">
        <v>1392</v>
      </c>
      <c r="K158" s="16" t="s">
        <v>1601</v>
      </c>
      <c r="L158" s="8" t="s">
        <v>4928</v>
      </c>
      <c r="M158" s="8" t="s">
        <v>3669</v>
      </c>
      <c r="N158" s="8" t="s">
        <v>1682</v>
      </c>
      <c r="O158" s="8" t="s">
        <v>3388</v>
      </c>
      <c r="P158" s="8" t="s">
        <v>1773</v>
      </c>
      <c r="Q158" s="8" t="s">
        <v>2528</v>
      </c>
      <c r="R158" s="8" t="s">
        <v>2672</v>
      </c>
      <c r="S158" s="8" t="s">
        <v>3901</v>
      </c>
      <c r="T158" s="3" t="s">
        <v>3778</v>
      </c>
      <c r="U158" s="3" t="s">
        <v>5093</v>
      </c>
      <c r="V158" s="3" t="s">
        <v>1873</v>
      </c>
      <c r="W158" s="3" t="s">
        <v>2962</v>
      </c>
      <c r="X158" s="44" t="s">
        <v>4698</v>
      </c>
      <c r="Y158" s="3" t="s">
        <v>1964</v>
      </c>
      <c r="Z158" s="3" t="s">
        <v>1964</v>
      </c>
      <c r="AA158" s="3" t="s">
        <v>1197</v>
      </c>
      <c r="AB158" s="3" t="s">
        <v>1197</v>
      </c>
      <c r="AC158" s="3" t="s">
        <v>2068</v>
      </c>
      <c r="AD158" s="3" t="s">
        <v>4482</v>
      </c>
      <c r="AE158" s="3" t="s">
        <v>3523</v>
      </c>
      <c r="AF158" s="3" t="s">
        <v>4241</v>
      </c>
      <c r="AG158" s="3" t="s">
        <v>4805</v>
      </c>
    </row>
    <row r="159" spans="1:33" ht="30" x14ac:dyDescent="0.25">
      <c r="A159" s="15" t="s">
        <v>71</v>
      </c>
      <c r="B159" s="15" t="s">
        <v>883</v>
      </c>
      <c r="C159" s="3" t="s">
        <v>1034</v>
      </c>
      <c r="D159" s="3" t="s">
        <v>3159</v>
      </c>
      <c r="E159" s="3" t="s">
        <v>1290</v>
      </c>
      <c r="F159" s="3" t="s">
        <v>1177</v>
      </c>
      <c r="G159" s="3" t="s">
        <v>2190</v>
      </c>
      <c r="H159" s="3" t="s">
        <v>2352</v>
      </c>
      <c r="I159" s="3" t="s">
        <v>1500</v>
      </c>
      <c r="J159" s="3" t="s">
        <v>1393</v>
      </c>
      <c r="K159" s="3" t="s">
        <v>1602</v>
      </c>
      <c r="L159" s="3" t="s">
        <v>4929</v>
      </c>
      <c r="M159" s="3" t="s">
        <v>3670</v>
      </c>
      <c r="N159" s="3" t="s">
        <v>1683</v>
      </c>
      <c r="O159" s="3" t="s">
        <v>3389</v>
      </c>
      <c r="P159" s="3" t="s">
        <v>1774</v>
      </c>
      <c r="Q159" s="3" t="s">
        <v>2529</v>
      </c>
      <c r="R159" s="3" t="s">
        <v>2673</v>
      </c>
      <c r="S159" s="3" t="s">
        <v>3902</v>
      </c>
      <c r="T159" s="3" t="s">
        <v>3779</v>
      </c>
      <c r="U159" s="3" t="s">
        <v>5094</v>
      </c>
      <c r="V159" s="3" t="s">
        <v>3447</v>
      </c>
      <c r="W159" s="3" t="s">
        <v>2963</v>
      </c>
      <c r="X159" s="44" t="s">
        <v>4699</v>
      </c>
      <c r="Y159" s="3" t="s">
        <v>1965</v>
      </c>
      <c r="Z159" s="3" t="s">
        <v>1965</v>
      </c>
      <c r="AA159" s="3" t="s">
        <v>1104</v>
      </c>
      <c r="AB159" s="3" t="s">
        <v>1104</v>
      </c>
      <c r="AC159" s="3" t="s">
        <v>2069</v>
      </c>
      <c r="AD159" s="3" t="s">
        <v>4483</v>
      </c>
      <c r="AE159" s="3" t="s">
        <v>4590</v>
      </c>
      <c r="AF159" s="3" t="s">
        <v>4242</v>
      </c>
      <c r="AG159" s="3" t="s">
        <v>4806</v>
      </c>
    </row>
    <row r="160" spans="1:33" ht="60" x14ac:dyDescent="0.25">
      <c r="A160" s="15" t="s">
        <v>71</v>
      </c>
      <c r="B160" s="15" t="s">
        <v>885</v>
      </c>
      <c r="C160" s="3" t="s">
        <v>932</v>
      </c>
      <c r="D160" s="3" t="s">
        <v>3160</v>
      </c>
      <c r="E160" s="3" t="s">
        <v>1291</v>
      </c>
      <c r="F160" s="3" t="s">
        <v>1178</v>
      </c>
      <c r="G160" s="3" t="s">
        <v>2191</v>
      </c>
      <c r="H160" s="3" t="s">
        <v>2353</v>
      </c>
      <c r="I160" s="3" t="s">
        <v>1501</v>
      </c>
      <c r="J160" s="3" t="s">
        <v>1394</v>
      </c>
      <c r="K160" s="3" t="s">
        <v>1603</v>
      </c>
      <c r="L160" s="3" t="s">
        <v>4961</v>
      </c>
      <c r="M160" s="3" t="s">
        <v>3671</v>
      </c>
      <c r="N160" s="3" t="s">
        <v>1684</v>
      </c>
      <c r="O160" s="3" t="s">
        <v>3390</v>
      </c>
      <c r="P160" s="3" t="s">
        <v>1775</v>
      </c>
      <c r="Q160" s="3" t="s">
        <v>2530</v>
      </c>
      <c r="R160" s="3" t="s">
        <v>2674</v>
      </c>
      <c r="S160" s="3" t="s">
        <v>2740</v>
      </c>
      <c r="T160" s="3" t="s">
        <v>3744</v>
      </c>
      <c r="U160" s="3" t="s">
        <v>5095</v>
      </c>
      <c r="V160" s="3" t="s">
        <v>1874</v>
      </c>
      <c r="W160" s="3" t="s">
        <v>2964</v>
      </c>
      <c r="X160" s="44" t="s">
        <v>4700</v>
      </c>
      <c r="Y160" s="3" t="s">
        <v>1966</v>
      </c>
      <c r="Z160" s="3" t="s">
        <v>1966</v>
      </c>
      <c r="AA160" s="3" t="s">
        <v>1198</v>
      </c>
      <c r="AB160" s="3" t="s">
        <v>4085</v>
      </c>
      <c r="AC160" s="3" t="s">
        <v>2070</v>
      </c>
      <c r="AD160" s="3" t="s">
        <v>4484</v>
      </c>
      <c r="AE160" s="3" t="s">
        <v>4591</v>
      </c>
      <c r="AF160" s="3" t="s">
        <v>4243</v>
      </c>
      <c r="AG160" s="3" t="s">
        <v>4807</v>
      </c>
    </row>
    <row r="161" spans="1:33" ht="30" x14ac:dyDescent="0.25">
      <c r="A161" s="15" t="s">
        <v>71</v>
      </c>
      <c r="B161" s="15" t="s">
        <v>884</v>
      </c>
      <c r="C161" s="3" t="s">
        <v>1035</v>
      </c>
      <c r="D161" s="3" t="s">
        <v>3161</v>
      </c>
      <c r="E161" s="3" t="s">
        <v>1292</v>
      </c>
      <c r="F161" s="3" t="s">
        <v>1179</v>
      </c>
      <c r="G161" s="3" t="s">
        <v>2192</v>
      </c>
      <c r="H161" s="3" t="s">
        <v>2354</v>
      </c>
      <c r="I161" s="3" t="s">
        <v>1502</v>
      </c>
      <c r="J161" s="3" t="s">
        <v>1395</v>
      </c>
      <c r="K161" s="3" t="s">
        <v>1604</v>
      </c>
      <c r="L161" s="3" t="s">
        <v>2391</v>
      </c>
      <c r="M161" s="3" t="s">
        <v>3672</v>
      </c>
      <c r="N161" s="3" t="s">
        <v>1685</v>
      </c>
      <c r="O161" s="3" t="s">
        <v>3391</v>
      </c>
      <c r="P161" s="3" t="s">
        <v>1776</v>
      </c>
      <c r="Q161" s="3" t="s">
        <v>2531</v>
      </c>
      <c r="R161" s="3" t="s">
        <v>2675</v>
      </c>
      <c r="S161" s="3" t="s">
        <v>2741</v>
      </c>
      <c r="T161" s="3" t="s">
        <v>2789</v>
      </c>
      <c r="U161" s="3" t="s">
        <v>2836</v>
      </c>
      <c r="V161" s="3" t="s">
        <v>1875</v>
      </c>
      <c r="W161" s="3" t="s">
        <v>2965</v>
      </c>
      <c r="X161" s="44" t="s">
        <v>3013</v>
      </c>
      <c r="Y161" s="3" t="s">
        <v>1967</v>
      </c>
      <c r="Z161" s="3" t="s">
        <v>1967</v>
      </c>
      <c r="AA161" s="3" t="s">
        <v>1105</v>
      </c>
      <c r="AB161" s="3" t="s">
        <v>1105</v>
      </c>
      <c r="AC161" s="3" t="s">
        <v>2071</v>
      </c>
      <c r="AD161" s="3" t="s">
        <v>4485</v>
      </c>
      <c r="AE161" s="3" t="s">
        <v>3524</v>
      </c>
      <c r="AF161" s="3" t="s">
        <v>4244</v>
      </c>
      <c r="AG161" s="3" t="s">
        <v>2125</v>
      </c>
    </row>
    <row r="162" spans="1:33" x14ac:dyDescent="0.25">
      <c r="A162" s="15" t="s">
        <v>71</v>
      </c>
      <c r="B162" s="15" t="s">
        <v>387</v>
      </c>
      <c r="C162" s="9" t="s">
        <v>1036</v>
      </c>
      <c r="D162" s="9" t="s">
        <v>3162</v>
      </c>
      <c r="E162" s="9" t="s">
        <v>1293</v>
      </c>
      <c r="F162" s="9" t="s">
        <v>1180</v>
      </c>
      <c r="G162" s="9" t="s">
        <v>2193</v>
      </c>
      <c r="H162" s="9" t="s">
        <v>2355</v>
      </c>
      <c r="I162" s="9" t="s">
        <v>1503</v>
      </c>
      <c r="J162" s="9" t="s">
        <v>1396</v>
      </c>
      <c r="K162" s="9" t="s">
        <v>1605</v>
      </c>
      <c r="L162" s="9" t="s">
        <v>2392</v>
      </c>
      <c r="M162" s="9" t="s">
        <v>3673</v>
      </c>
      <c r="N162" s="9" t="s">
        <v>1686</v>
      </c>
      <c r="O162" s="9" t="s">
        <v>3392</v>
      </c>
      <c r="P162" s="9" t="s">
        <v>1777</v>
      </c>
      <c r="Q162" s="9" t="s">
        <v>2532</v>
      </c>
      <c r="R162" s="9" t="s">
        <v>2676</v>
      </c>
      <c r="S162" s="9" t="s">
        <v>2742</v>
      </c>
      <c r="T162" s="3" t="s">
        <v>4497</v>
      </c>
      <c r="U162" s="3" t="s">
        <v>2837</v>
      </c>
      <c r="V162" s="3" t="s">
        <v>3448</v>
      </c>
      <c r="W162" s="3" t="s">
        <v>2532</v>
      </c>
      <c r="X162" s="44" t="s">
        <v>3014</v>
      </c>
      <c r="Y162" s="3" t="s">
        <v>1968</v>
      </c>
      <c r="Z162" s="3" t="s">
        <v>1968</v>
      </c>
      <c r="AA162" s="3" t="s">
        <v>1106</v>
      </c>
      <c r="AB162" s="3" t="s">
        <v>1106</v>
      </c>
      <c r="AC162" s="3" t="s">
        <v>2072</v>
      </c>
      <c r="AD162" s="3" t="s">
        <v>4486</v>
      </c>
      <c r="AE162" s="3" t="s">
        <v>3525</v>
      </c>
      <c r="AF162" s="3" t="s">
        <v>4245</v>
      </c>
      <c r="AG162" s="3" t="s">
        <v>2126</v>
      </c>
    </row>
    <row r="163" spans="1:33" x14ac:dyDescent="0.25">
      <c r="A163" s="15" t="s">
        <v>71</v>
      </c>
      <c r="B163" s="15" t="s">
        <v>893</v>
      </c>
      <c r="C163" s="3" t="s">
        <v>893</v>
      </c>
      <c r="D163" s="3" t="s">
        <v>3163</v>
      </c>
      <c r="E163" s="3" t="s">
        <v>1294</v>
      </c>
      <c r="F163" s="3" t="s">
        <v>1181</v>
      </c>
      <c r="G163" s="3" t="s">
        <v>2194</v>
      </c>
      <c r="H163" s="3" t="s">
        <v>2356</v>
      </c>
      <c r="I163" s="3" t="s">
        <v>1504</v>
      </c>
      <c r="J163" s="3" t="s">
        <v>1397</v>
      </c>
      <c r="K163" s="3" t="s">
        <v>1606</v>
      </c>
      <c r="L163" s="3" t="s">
        <v>4930</v>
      </c>
      <c r="M163" s="3" t="s">
        <v>3674</v>
      </c>
      <c r="N163" s="3" t="s">
        <v>1687</v>
      </c>
      <c r="O163" s="3" t="s">
        <v>3393</v>
      </c>
      <c r="P163" s="3" t="s">
        <v>1778</v>
      </c>
      <c r="Q163" s="3" t="s">
        <v>2533</v>
      </c>
      <c r="R163" s="3" t="s">
        <v>2677</v>
      </c>
      <c r="S163" s="3" t="s">
        <v>4942</v>
      </c>
      <c r="T163" s="3" t="s">
        <v>3745</v>
      </c>
      <c r="U163" s="3" t="s">
        <v>5096</v>
      </c>
      <c r="V163" s="3" t="s">
        <v>1876</v>
      </c>
      <c r="W163" s="3" t="s">
        <v>2966</v>
      </c>
      <c r="X163" s="44" t="s">
        <v>3015</v>
      </c>
      <c r="Y163" s="3" t="s">
        <v>1969</v>
      </c>
      <c r="Z163" s="3" t="s">
        <v>1969</v>
      </c>
      <c r="AA163" s="3" t="s">
        <v>1107</v>
      </c>
      <c r="AB163" s="3" t="s">
        <v>1107</v>
      </c>
      <c r="AC163" s="3" t="s">
        <v>2073</v>
      </c>
      <c r="AD163" s="3" t="s">
        <v>4487</v>
      </c>
      <c r="AE163" s="3" t="s">
        <v>4592</v>
      </c>
      <c r="AF163" s="3" t="s">
        <v>4246</v>
      </c>
      <c r="AG163" s="3" t="s">
        <v>2127</v>
      </c>
    </row>
    <row r="164" spans="1:33" s="2" customFormat="1" ht="30" x14ac:dyDescent="0.25">
      <c r="A164" s="17" t="s">
        <v>71</v>
      </c>
      <c r="B164" s="15" t="s">
        <v>384</v>
      </c>
      <c r="E164" s="2" t="s">
        <v>672</v>
      </c>
      <c r="F164" s="2" t="s">
        <v>4500</v>
      </c>
      <c r="G164" s="3" t="s">
        <v>4500</v>
      </c>
      <c r="I164" s="2" t="s">
        <v>523</v>
      </c>
      <c r="J164" s="2" t="s">
        <v>388</v>
      </c>
      <c r="K164" s="21" t="s">
        <v>468</v>
      </c>
      <c r="L164" s="2" t="s">
        <v>4962</v>
      </c>
      <c r="N164" s="2" t="s">
        <v>670</v>
      </c>
      <c r="P164" s="2" t="s">
        <v>666</v>
      </c>
      <c r="S164" s="2" t="s">
        <v>4499</v>
      </c>
      <c r="T164" s="2" t="s">
        <v>4498</v>
      </c>
      <c r="U164" s="2" t="s">
        <v>5097</v>
      </c>
      <c r="V164" s="2" t="s">
        <v>713</v>
      </c>
      <c r="X164" s="2" t="s">
        <v>4705</v>
      </c>
      <c r="Y164" s="2" t="s">
        <v>4308</v>
      </c>
      <c r="Z164" s="2" t="s">
        <v>597</v>
      </c>
      <c r="AA164" s="2" t="s">
        <v>3845</v>
      </c>
      <c r="AB164" s="2" t="s">
        <v>4325</v>
      </c>
      <c r="AC164" s="2" t="s">
        <v>370</v>
      </c>
      <c r="AD164" s="2" t="s">
        <v>4488</v>
      </c>
      <c r="AE164" s="2" t="s">
        <v>4502</v>
      </c>
      <c r="AG164" s="3" t="s">
        <v>484</v>
      </c>
    </row>
  </sheetData>
  <conditionalFormatting sqref="B1:B1048576">
    <cfRule type="duplicateValues" dxfId="2" priority="109"/>
  </conditionalFormatting>
  <conditionalFormatting sqref="C1:BB164">
    <cfRule type="containsBlanks" dxfId="1" priority="71">
      <formula>LEN(TRIM(C1))=0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19C82-A0F9-45B6-96E6-AFC6615E1430}">
  <dimension ref="A1:Q45"/>
  <sheetViews>
    <sheetView showGridLines="0" workbookViewId="0">
      <selection activeCell="H12" sqref="H12"/>
    </sheetView>
  </sheetViews>
  <sheetFormatPr defaultRowHeight="15" x14ac:dyDescent="0.25"/>
  <cols>
    <col min="1" max="1" width="28" style="27" customWidth="1"/>
    <col min="2" max="3" width="15" customWidth="1"/>
    <col min="4" max="5" width="22.7109375" style="40" customWidth="1"/>
    <col min="6" max="6" width="27.42578125" customWidth="1"/>
    <col min="7" max="7" width="30.42578125" customWidth="1"/>
    <col min="8" max="8" width="38.28515625" customWidth="1"/>
    <col min="9" max="17" width="15" customWidth="1"/>
  </cols>
  <sheetData>
    <row r="1" spans="1:17" s="2" customFormat="1" ht="54" customHeight="1" x14ac:dyDescent="0.25">
      <c r="A1" s="47" t="s">
        <v>2207</v>
      </c>
      <c r="B1" s="47"/>
      <c r="C1" s="47"/>
      <c r="D1" s="47"/>
      <c r="E1" s="47"/>
      <c r="F1" s="47"/>
      <c r="G1" s="47"/>
      <c r="H1" s="47"/>
      <c r="I1" s="3"/>
      <c r="J1" s="3"/>
      <c r="K1" s="3"/>
      <c r="L1" s="3"/>
      <c r="M1" s="3"/>
      <c r="N1" s="3"/>
      <c r="O1" s="3"/>
      <c r="P1" s="3"/>
      <c r="Q1" s="3"/>
    </row>
    <row r="2" spans="1:17" ht="54" customHeight="1" x14ac:dyDescent="0.25">
      <c r="A2" s="48" t="s">
        <v>3395</v>
      </c>
      <c r="B2" s="48" t="s">
        <v>1062</v>
      </c>
      <c r="C2" s="48" t="s">
        <v>3171</v>
      </c>
      <c r="D2" s="48" t="s">
        <v>3174</v>
      </c>
      <c r="E2" s="48"/>
      <c r="F2" s="48" t="s">
        <v>4812</v>
      </c>
      <c r="G2" s="48" t="s">
        <v>3176</v>
      </c>
      <c r="H2" s="48" t="s">
        <v>4813</v>
      </c>
    </row>
    <row r="3" spans="1:17" ht="56.25" customHeight="1" x14ac:dyDescent="0.25">
      <c r="A3" s="49"/>
      <c r="B3" s="49"/>
      <c r="C3" s="49"/>
      <c r="D3" s="41" t="s">
        <v>3175</v>
      </c>
      <c r="E3" s="41" t="s">
        <v>3177</v>
      </c>
      <c r="F3" s="49"/>
      <c r="G3" s="49"/>
      <c r="H3" s="49"/>
    </row>
    <row r="4" spans="1:17" ht="15" customHeight="1" x14ac:dyDescent="0.25">
      <c r="A4" s="34"/>
      <c r="B4" s="36"/>
      <c r="C4" s="36"/>
      <c r="D4" s="35"/>
      <c r="E4" s="35"/>
      <c r="F4" s="36"/>
      <c r="G4" s="36"/>
      <c r="H4" s="36"/>
    </row>
    <row r="5" spans="1:17" x14ac:dyDescent="0.25">
      <c r="A5" s="28" t="s">
        <v>3164</v>
      </c>
      <c r="B5" s="28" t="s">
        <v>3169</v>
      </c>
      <c r="C5" s="28" t="s">
        <v>3170</v>
      </c>
      <c r="D5" s="37" t="s">
        <v>3164</v>
      </c>
      <c r="E5" s="37" t="s">
        <v>3197</v>
      </c>
      <c r="F5" s="31" t="s">
        <v>4702</v>
      </c>
      <c r="G5" s="29"/>
      <c r="H5" s="29"/>
    </row>
    <row r="6" spans="1:17" x14ac:dyDescent="0.25">
      <c r="A6" s="30" t="s">
        <v>212</v>
      </c>
      <c r="B6" s="31" t="s">
        <v>2208</v>
      </c>
      <c r="C6" s="31" t="s">
        <v>3168</v>
      </c>
      <c r="D6" s="38" t="s">
        <v>212</v>
      </c>
      <c r="E6" s="38" t="s">
        <v>367</v>
      </c>
      <c r="F6" s="31" t="s">
        <v>3427</v>
      </c>
      <c r="G6" s="32" t="s">
        <v>4086</v>
      </c>
      <c r="H6" s="32" t="s">
        <v>4086</v>
      </c>
    </row>
    <row r="7" spans="1:17" x14ac:dyDescent="0.25">
      <c r="A7" s="30" t="s">
        <v>383</v>
      </c>
      <c r="B7" s="31" t="s">
        <v>2208</v>
      </c>
      <c r="C7" s="31" t="s">
        <v>3168</v>
      </c>
      <c r="D7" s="38" t="s">
        <v>383</v>
      </c>
      <c r="E7" s="38" t="s">
        <v>619</v>
      </c>
      <c r="F7" s="31" t="s">
        <v>4087</v>
      </c>
      <c r="G7" s="32" t="s">
        <v>4500</v>
      </c>
      <c r="H7" s="32" t="s">
        <v>4500</v>
      </c>
    </row>
    <row r="8" spans="1:17" x14ac:dyDescent="0.25">
      <c r="A8" s="30" t="s">
        <v>172</v>
      </c>
      <c r="B8" s="31" t="s">
        <v>2208</v>
      </c>
      <c r="C8" s="31" t="s">
        <v>3168</v>
      </c>
      <c r="D8" s="38" t="s">
        <v>172</v>
      </c>
      <c r="E8" s="38" t="s">
        <v>618</v>
      </c>
      <c r="F8" s="31" t="s">
        <v>4088</v>
      </c>
      <c r="G8" s="32" t="s">
        <v>4500</v>
      </c>
      <c r="H8" s="32" t="s">
        <v>4500</v>
      </c>
    </row>
    <row r="9" spans="1:17" x14ac:dyDescent="0.25">
      <c r="A9" s="31" t="s">
        <v>2357</v>
      </c>
      <c r="B9" s="31" t="s">
        <v>3169</v>
      </c>
      <c r="C9" s="31" t="s">
        <v>3168</v>
      </c>
      <c r="D9" s="38" t="s">
        <v>2357</v>
      </c>
      <c r="E9" s="38" t="s">
        <v>3188</v>
      </c>
      <c r="F9" s="31" t="s">
        <v>3427</v>
      </c>
      <c r="G9" s="32"/>
      <c r="H9" s="32"/>
    </row>
    <row r="10" spans="1:17" x14ac:dyDescent="0.25">
      <c r="A10" s="30" t="s">
        <v>112</v>
      </c>
      <c r="B10" s="31" t="s">
        <v>2208</v>
      </c>
      <c r="C10" s="31" t="s">
        <v>3168</v>
      </c>
      <c r="D10" s="38" t="s">
        <v>112</v>
      </c>
      <c r="E10" s="38" t="s">
        <v>256</v>
      </c>
      <c r="F10" s="31" t="s">
        <v>3427</v>
      </c>
      <c r="G10" s="32"/>
      <c r="H10" s="32"/>
    </row>
    <row r="11" spans="1:17" x14ac:dyDescent="0.25">
      <c r="A11" s="30" t="s">
        <v>111</v>
      </c>
      <c r="B11" s="31" t="s">
        <v>2208</v>
      </c>
      <c r="C11" s="31" t="s">
        <v>3168</v>
      </c>
      <c r="D11" s="38" t="s">
        <v>111</v>
      </c>
      <c r="E11" s="38" t="s">
        <v>184</v>
      </c>
      <c r="F11" s="31" t="s">
        <v>3427</v>
      </c>
      <c r="G11" s="32"/>
      <c r="H11" s="32"/>
    </row>
    <row r="12" spans="1:17" x14ac:dyDescent="0.25">
      <c r="A12" s="30" t="s">
        <v>110</v>
      </c>
      <c r="B12" s="31" t="s">
        <v>2208</v>
      </c>
      <c r="C12" s="31" t="s">
        <v>3168</v>
      </c>
      <c r="D12" s="38" t="s">
        <v>110</v>
      </c>
      <c r="E12" s="38" t="s">
        <v>255</v>
      </c>
      <c r="F12" s="31" t="s">
        <v>3427</v>
      </c>
      <c r="G12" s="46" t="s">
        <v>468</v>
      </c>
      <c r="H12" s="46" t="s">
        <v>4709</v>
      </c>
    </row>
    <row r="13" spans="1:17" x14ac:dyDescent="0.25">
      <c r="A13" s="31" t="s">
        <v>2393</v>
      </c>
      <c r="B13" s="31" t="s">
        <v>3169</v>
      </c>
      <c r="C13" s="31" t="s">
        <v>3168</v>
      </c>
      <c r="D13" s="38" t="s">
        <v>2393</v>
      </c>
      <c r="E13" s="38" t="s">
        <v>3189</v>
      </c>
      <c r="F13" s="31" t="s">
        <v>3427</v>
      </c>
      <c r="G13" s="32"/>
      <c r="H13" s="32"/>
    </row>
    <row r="14" spans="1:17" x14ac:dyDescent="0.25">
      <c r="A14" s="31" t="s">
        <v>3675</v>
      </c>
      <c r="B14" s="31" t="s">
        <v>3169</v>
      </c>
      <c r="C14" s="31" t="s">
        <v>3168</v>
      </c>
      <c r="D14" s="38" t="s">
        <v>3675</v>
      </c>
      <c r="E14" s="38" t="s">
        <v>3676</v>
      </c>
      <c r="F14" s="31" t="s">
        <v>3427</v>
      </c>
      <c r="G14" s="32"/>
      <c r="H14" s="32"/>
    </row>
    <row r="15" spans="1:17" x14ac:dyDescent="0.25">
      <c r="A15" s="30" t="s">
        <v>109</v>
      </c>
      <c r="B15" s="31" t="s">
        <v>2208</v>
      </c>
      <c r="C15" s="31" t="s">
        <v>3168</v>
      </c>
      <c r="D15" s="38" t="s">
        <v>109</v>
      </c>
      <c r="E15" s="38" t="s">
        <v>610</v>
      </c>
      <c r="F15" s="31" t="s">
        <v>3427</v>
      </c>
      <c r="G15" s="32" t="s">
        <v>4811</v>
      </c>
      <c r="H15" s="32" t="s">
        <v>4811</v>
      </c>
    </row>
    <row r="16" spans="1:17" x14ac:dyDescent="0.25">
      <c r="A16" s="33" t="s">
        <v>3241</v>
      </c>
      <c r="B16" s="32" t="s">
        <v>3169</v>
      </c>
      <c r="C16" s="32" t="s">
        <v>3168</v>
      </c>
      <c r="D16" s="39" t="s">
        <v>3241</v>
      </c>
      <c r="E16" s="39" t="s">
        <v>3242</v>
      </c>
      <c r="F16" s="32" t="s">
        <v>3427</v>
      </c>
      <c r="G16" s="32"/>
      <c r="H16" s="32"/>
    </row>
    <row r="17" spans="1:8" x14ac:dyDescent="0.25">
      <c r="A17" s="30" t="s">
        <v>524</v>
      </c>
      <c r="B17" s="31" t="s">
        <v>2208</v>
      </c>
      <c r="C17" s="31" t="s">
        <v>3168</v>
      </c>
      <c r="D17" s="38" t="s">
        <v>524</v>
      </c>
      <c r="E17" s="38" t="s">
        <v>524</v>
      </c>
      <c r="F17" s="31" t="s">
        <v>3427</v>
      </c>
      <c r="G17" s="32"/>
      <c r="H17" s="32"/>
    </row>
    <row r="18" spans="1:8" x14ac:dyDescent="0.25">
      <c r="A18" s="31" t="s">
        <v>2534</v>
      </c>
      <c r="B18" s="31" t="s">
        <v>3169</v>
      </c>
      <c r="C18" s="31" t="s">
        <v>3168</v>
      </c>
      <c r="D18" s="38" t="s">
        <v>2534</v>
      </c>
      <c r="E18" s="38" t="s">
        <v>3190</v>
      </c>
      <c r="F18" s="31" t="s">
        <v>4089</v>
      </c>
      <c r="G18" s="32"/>
      <c r="H18" s="32"/>
    </row>
    <row r="19" spans="1:8" x14ac:dyDescent="0.25">
      <c r="A19" s="31" t="s">
        <v>2678</v>
      </c>
      <c r="B19" s="31" t="s">
        <v>3169</v>
      </c>
      <c r="C19" s="31" t="s">
        <v>3168</v>
      </c>
      <c r="D19" s="38" t="s">
        <v>2678</v>
      </c>
      <c r="E19" s="38" t="s">
        <v>3191</v>
      </c>
      <c r="F19" s="31" t="s">
        <v>3427</v>
      </c>
      <c r="G19" s="32"/>
      <c r="H19" s="32"/>
    </row>
    <row r="20" spans="1:8" x14ac:dyDescent="0.25">
      <c r="A20" s="31" t="s">
        <v>2743</v>
      </c>
      <c r="B20" s="31" t="s">
        <v>3169</v>
      </c>
      <c r="C20" s="31" t="s">
        <v>3168</v>
      </c>
      <c r="D20" s="38" t="s">
        <v>2743</v>
      </c>
      <c r="E20" s="38" t="s">
        <v>3192</v>
      </c>
      <c r="F20" s="31" t="s">
        <v>3427</v>
      </c>
      <c r="G20" s="32"/>
      <c r="H20" s="32"/>
    </row>
    <row r="21" spans="1:8" x14ac:dyDescent="0.25">
      <c r="A21" s="31" t="s">
        <v>2790</v>
      </c>
      <c r="B21" s="31" t="s">
        <v>3169</v>
      </c>
      <c r="C21" s="31" t="s">
        <v>3168</v>
      </c>
      <c r="D21" s="38" t="s">
        <v>2790</v>
      </c>
      <c r="E21" s="38" t="s">
        <v>3193</v>
      </c>
      <c r="F21" s="31" t="s">
        <v>4090</v>
      </c>
      <c r="G21" s="32" t="s">
        <v>4501</v>
      </c>
      <c r="H21" s="32" t="s">
        <v>4496</v>
      </c>
    </row>
    <row r="22" spans="1:8" x14ac:dyDescent="0.25">
      <c r="A22" s="31" t="s">
        <v>3165</v>
      </c>
      <c r="B22" s="31" t="s">
        <v>3169</v>
      </c>
      <c r="C22" s="31" t="s">
        <v>3168</v>
      </c>
      <c r="D22" s="38" t="s">
        <v>3165</v>
      </c>
      <c r="E22" s="38" t="s">
        <v>3194</v>
      </c>
      <c r="F22" s="31" t="s">
        <v>4091</v>
      </c>
      <c r="G22" s="32"/>
      <c r="H22" s="32"/>
    </row>
    <row r="23" spans="1:8" x14ac:dyDescent="0.25">
      <c r="A23" s="30" t="s">
        <v>108</v>
      </c>
      <c r="B23" s="31" t="s">
        <v>2208</v>
      </c>
      <c r="C23" s="31" t="s">
        <v>3168</v>
      </c>
      <c r="D23" s="38" t="s">
        <v>108</v>
      </c>
      <c r="E23" s="38" t="s">
        <v>108</v>
      </c>
      <c r="F23" s="31" t="s">
        <v>3427</v>
      </c>
      <c r="G23" s="32"/>
      <c r="H23" s="32"/>
    </row>
    <row r="24" spans="1:8" x14ac:dyDescent="0.25">
      <c r="A24" s="31" t="s">
        <v>3166</v>
      </c>
      <c r="B24" s="31" t="s">
        <v>3169</v>
      </c>
      <c r="C24" s="31" t="s">
        <v>3168</v>
      </c>
      <c r="D24" s="38" t="s">
        <v>3166</v>
      </c>
      <c r="E24" s="38" t="s">
        <v>3195</v>
      </c>
      <c r="F24" s="31" t="s">
        <v>4089</v>
      </c>
      <c r="G24" s="32"/>
      <c r="H24" s="32"/>
    </row>
    <row r="25" spans="1:8" x14ac:dyDescent="0.25">
      <c r="A25" s="31" t="s">
        <v>3167</v>
      </c>
      <c r="B25" s="31" t="s">
        <v>3169</v>
      </c>
      <c r="C25" s="31" t="s">
        <v>3170</v>
      </c>
      <c r="D25" s="38" t="s">
        <v>3167</v>
      </c>
      <c r="E25" s="38" t="s">
        <v>3196</v>
      </c>
      <c r="F25" s="31" t="s">
        <v>4702</v>
      </c>
      <c r="G25" s="31" t="s">
        <v>4705</v>
      </c>
      <c r="H25" s="31" t="s">
        <v>4705</v>
      </c>
    </row>
    <row r="26" spans="1:8" x14ac:dyDescent="0.25">
      <c r="A26" s="30" t="s">
        <v>73</v>
      </c>
      <c r="B26" s="31" t="s">
        <v>2208</v>
      </c>
      <c r="C26" s="31" t="s">
        <v>3168</v>
      </c>
      <c r="D26" s="38" t="s">
        <v>73</v>
      </c>
      <c r="E26" s="38" t="s">
        <v>726</v>
      </c>
      <c r="F26" s="31" t="s">
        <v>3427</v>
      </c>
      <c r="G26" s="32" t="s">
        <v>4308</v>
      </c>
      <c r="H26" s="32" t="s">
        <v>4308</v>
      </c>
    </row>
    <row r="27" spans="1:8" x14ac:dyDescent="0.25">
      <c r="A27" s="30" t="s">
        <v>74</v>
      </c>
      <c r="B27" s="31" t="s">
        <v>2208</v>
      </c>
      <c r="C27" s="31" t="s">
        <v>3168</v>
      </c>
      <c r="D27" s="38" t="s">
        <v>74</v>
      </c>
      <c r="E27" s="38" t="s">
        <v>4042</v>
      </c>
      <c r="F27" s="31" t="s">
        <v>3427</v>
      </c>
      <c r="G27" s="32" t="s">
        <v>597</v>
      </c>
      <c r="H27" s="32" t="s">
        <v>597</v>
      </c>
    </row>
    <row r="28" spans="1:8" x14ac:dyDescent="0.25">
      <c r="A28" s="30" t="s">
        <v>270</v>
      </c>
      <c r="B28" s="31" t="s">
        <v>2208</v>
      </c>
      <c r="C28" s="31" t="s">
        <v>3168</v>
      </c>
      <c r="D28" s="38" t="s">
        <v>270</v>
      </c>
      <c r="E28" s="38" t="s">
        <v>727</v>
      </c>
      <c r="F28" s="31" t="s">
        <v>3427</v>
      </c>
      <c r="G28" s="32" t="s">
        <v>3845</v>
      </c>
      <c r="H28" s="32" t="s">
        <v>3845</v>
      </c>
    </row>
    <row r="29" spans="1:8" x14ac:dyDescent="0.25">
      <c r="A29" s="30" t="s">
        <v>269</v>
      </c>
      <c r="B29" s="31" t="s">
        <v>2208</v>
      </c>
      <c r="C29" s="31" t="s">
        <v>3168</v>
      </c>
      <c r="D29" s="38" t="s">
        <v>269</v>
      </c>
      <c r="E29" s="38" t="s">
        <v>728</v>
      </c>
      <c r="F29" s="31" t="s">
        <v>3427</v>
      </c>
      <c r="G29" s="32" t="s">
        <v>4086</v>
      </c>
      <c r="H29" s="32" t="s">
        <v>4086</v>
      </c>
    </row>
    <row r="30" spans="1:8" x14ac:dyDescent="0.25">
      <c r="A30" s="30" t="s">
        <v>107</v>
      </c>
      <c r="B30" s="31" t="s">
        <v>2208</v>
      </c>
      <c r="C30" s="31" t="s">
        <v>3168</v>
      </c>
      <c r="D30" s="38" t="s">
        <v>107</v>
      </c>
      <c r="E30" s="38" t="s">
        <v>625</v>
      </c>
      <c r="F30" s="31" t="s">
        <v>4092</v>
      </c>
      <c r="G30" s="32"/>
      <c r="H30" s="32"/>
    </row>
    <row r="31" spans="1:8" x14ac:dyDescent="0.25">
      <c r="A31" s="30" t="s">
        <v>91</v>
      </c>
      <c r="B31" s="31" t="s">
        <v>2208</v>
      </c>
      <c r="C31" s="31" t="s">
        <v>3168</v>
      </c>
      <c r="D31" s="38" t="s">
        <v>91</v>
      </c>
      <c r="E31" s="38" t="s">
        <v>185</v>
      </c>
      <c r="F31" s="31" t="s">
        <v>4093</v>
      </c>
      <c r="G31" s="32"/>
      <c r="H31" s="32"/>
    </row>
    <row r="32" spans="1:8" x14ac:dyDescent="0.25">
      <c r="A32" s="30" t="s">
        <v>3462</v>
      </c>
      <c r="B32" s="31" t="s">
        <v>2208</v>
      </c>
      <c r="C32" s="31" t="s">
        <v>3168</v>
      </c>
      <c r="D32" s="38" t="s">
        <v>3462</v>
      </c>
      <c r="E32" s="38" t="s">
        <v>3463</v>
      </c>
      <c r="F32" s="31" t="s">
        <v>3427</v>
      </c>
      <c r="G32" s="32" t="s">
        <v>4503</v>
      </c>
      <c r="H32" s="32" t="s">
        <v>4502</v>
      </c>
    </row>
    <row r="33" spans="1:8" x14ac:dyDescent="0.25">
      <c r="A33" s="30" t="s">
        <v>4250</v>
      </c>
      <c r="B33" s="31" t="s">
        <v>3169</v>
      </c>
      <c r="C33" s="31" t="s">
        <v>3168</v>
      </c>
      <c r="D33" s="38" t="s">
        <v>4250</v>
      </c>
      <c r="E33" s="38" t="s">
        <v>4251</v>
      </c>
      <c r="F33" s="31" t="s">
        <v>3427</v>
      </c>
      <c r="G33" s="32"/>
      <c r="H33" s="32"/>
    </row>
    <row r="34" spans="1:8" x14ac:dyDescent="0.25">
      <c r="A34" s="30" t="s">
        <v>106</v>
      </c>
      <c r="B34" s="31" t="s">
        <v>2208</v>
      </c>
      <c r="C34" s="31" t="s">
        <v>3168</v>
      </c>
      <c r="D34" s="38" t="s">
        <v>106</v>
      </c>
      <c r="E34" s="38" t="s">
        <v>469</v>
      </c>
      <c r="F34" s="31" t="s">
        <v>3427</v>
      </c>
      <c r="G34" s="32" t="s">
        <v>484</v>
      </c>
      <c r="H34" s="32" t="s">
        <v>484</v>
      </c>
    </row>
    <row r="35" spans="1:8" x14ac:dyDescent="0.25">
      <c r="A35" s="33"/>
      <c r="B35" s="32"/>
      <c r="C35" s="32"/>
      <c r="D35" s="39"/>
      <c r="E35" s="39"/>
      <c r="F35" s="32"/>
      <c r="G35" s="32"/>
      <c r="H35" s="32"/>
    </row>
    <row r="36" spans="1:8" x14ac:dyDescent="0.25">
      <c r="A36" s="33"/>
      <c r="B36" s="32"/>
      <c r="C36" s="32"/>
      <c r="D36" s="39"/>
      <c r="E36" s="39"/>
      <c r="F36" s="32"/>
      <c r="G36" s="32"/>
      <c r="H36" s="32"/>
    </row>
    <row r="37" spans="1:8" x14ac:dyDescent="0.25">
      <c r="A37" s="33"/>
      <c r="B37" s="32"/>
      <c r="C37" s="32"/>
      <c r="D37" s="39"/>
      <c r="E37" s="39"/>
      <c r="F37" s="32"/>
      <c r="G37" s="32"/>
      <c r="H37" s="32"/>
    </row>
    <row r="38" spans="1:8" x14ac:dyDescent="0.25">
      <c r="A38" s="33"/>
      <c r="B38" s="32"/>
      <c r="C38" s="32"/>
      <c r="D38" s="39"/>
      <c r="E38" s="39"/>
      <c r="F38" s="32"/>
      <c r="G38" s="32"/>
      <c r="H38" s="32"/>
    </row>
    <row r="39" spans="1:8" x14ac:dyDescent="0.25">
      <c r="A39" s="33"/>
      <c r="B39" s="32"/>
      <c r="C39" s="32"/>
      <c r="D39" s="39"/>
      <c r="E39" s="39"/>
      <c r="F39" s="32"/>
      <c r="G39" s="32"/>
      <c r="H39" s="32"/>
    </row>
    <row r="40" spans="1:8" x14ac:dyDescent="0.25">
      <c r="A40" s="33"/>
      <c r="B40" s="32"/>
      <c r="C40" s="32"/>
      <c r="D40" s="39"/>
      <c r="E40" s="39"/>
      <c r="F40" s="32"/>
      <c r="G40" s="32"/>
      <c r="H40" s="32"/>
    </row>
    <row r="41" spans="1:8" x14ac:dyDescent="0.25">
      <c r="A41" s="33"/>
      <c r="B41" s="32"/>
      <c r="C41" s="32"/>
      <c r="D41" s="39"/>
      <c r="E41" s="39"/>
      <c r="F41" s="32"/>
      <c r="G41" s="32"/>
      <c r="H41" s="32"/>
    </row>
    <row r="42" spans="1:8" x14ac:dyDescent="0.25">
      <c r="A42" s="33"/>
      <c r="B42" s="32"/>
      <c r="C42" s="32"/>
      <c r="D42" s="39"/>
      <c r="E42" s="39"/>
      <c r="F42" s="32"/>
      <c r="G42" s="32"/>
      <c r="H42" s="32"/>
    </row>
    <row r="43" spans="1:8" x14ac:dyDescent="0.25">
      <c r="A43" s="33"/>
      <c r="B43" s="32"/>
      <c r="C43" s="32"/>
      <c r="D43" s="39"/>
      <c r="E43" s="39"/>
      <c r="F43" s="32"/>
      <c r="G43" s="32"/>
      <c r="H43" s="32"/>
    </row>
    <row r="44" spans="1:8" x14ac:dyDescent="0.25">
      <c r="A44" s="33"/>
      <c r="B44" s="32"/>
      <c r="C44" s="32"/>
      <c r="D44" s="39"/>
      <c r="E44" s="39"/>
      <c r="F44" s="32"/>
      <c r="G44" s="32"/>
      <c r="H44" s="32"/>
    </row>
    <row r="45" spans="1:8" x14ac:dyDescent="0.25">
      <c r="A45" s="33"/>
      <c r="B45" s="32"/>
      <c r="C45" s="32"/>
      <c r="D45" s="39"/>
      <c r="E45" s="39"/>
      <c r="F45" s="32"/>
      <c r="G45" s="32"/>
      <c r="H45" s="32"/>
    </row>
  </sheetData>
  <autoFilter ref="A4:H4" xr:uid="{0D419C82-A0F9-45B6-96E6-AFC6615E1430}">
    <sortState xmlns:xlrd2="http://schemas.microsoft.com/office/spreadsheetml/2017/richdata2" ref="A5:H31">
      <sortCondition ref="A4"/>
    </sortState>
  </autoFilter>
  <mergeCells count="8">
    <mergeCell ref="A1:H1"/>
    <mergeCell ref="D2:E2"/>
    <mergeCell ref="B2:B3"/>
    <mergeCell ref="C2:C3"/>
    <mergeCell ref="F2:F3"/>
    <mergeCell ref="G2:G3"/>
    <mergeCell ref="H2:H3"/>
    <mergeCell ref="A2:A3"/>
  </mergeCells>
  <conditionalFormatting sqref="A5:A20">
    <cfRule type="containsBlanks" dxfId="0" priority="1">
      <formula>LEN(TRIM(A5))=0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7"/>
  <sheetViews>
    <sheetView topLeftCell="A7" workbookViewId="0">
      <selection activeCell="E31" sqref="E31"/>
    </sheetView>
  </sheetViews>
  <sheetFormatPr defaultRowHeight="15" x14ac:dyDescent="0.25"/>
  <cols>
    <col min="1" max="1" width="27.28515625" customWidth="1"/>
    <col min="2" max="2" width="13.5703125" customWidth="1"/>
    <col min="3" max="3" width="20.42578125" customWidth="1"/>
    <col min="5" max="5" width="67" customWidth="1"/>
    <col min="6" max="6" width="9.42578125" customWidth="1"/>
    <col min="7" max="8" width="14.5703125" customWidth="1"/>
    <col min="9" max="9" width="12.85546875" customWidth="1"/>
    <col min="10" max="10" width="78.7109375" customWidth="1"/>
  </cols>
  <sheetData>
    <row r="1" spans="1:11" x14ac:dyDescent="0.25">
      <c r="A1" s="4" t="s">
        <v>66</v>
      </c>
      <c r="B1" s="4" t="s">
        <v>92</v>
      </c>
      <c r="C1" s="4" t="s">
        <v>67</v>
      </c>
      <c r="D1" s="4" t="s">
        <v>68</v>
      </c>
      <c r="E1" s="4" t="s">
        <v>69</v>
      </c>
      <c r="F1" s="4" t="s">
        <v>3172</v>
      </c>
      <c r="G1" s="4" t="s">
        <v>3431</v>
      </c>
      <c r="H1" s="4" t="s">
        <v>4337</v>
      </c>
      <c r="I1" s="4" t="s">
        <v>3173</v>
      </c>
      <c r="J1" s="4" t="s">
        <v>3439</v>
      </c>
      <c r="K1" s="4"/>
    </row>
    <row r="2" spans="1:11" x14ac:dyDescent="0.25">
      <c r="A2" t="s">
        <v>180</v>
      </c>
      <c r="B2" t="s">
        <v>93</v>
      </c>
      <c r="C2" t="s">
        <v>20</v>
      </c>
      <c r="E2" t="s">
        <v>716</v>
      </c>
      <c r="F2" t="s">
        <v>3168</v>
      </c>
      <c r="H2" t="s">
        <v>4335</v>
      </c>
      <c r="I2" t="b">
        <v>1</v>
      </c>
      <c r="J2" t="s">
        <v>640</v>
      </c>
    </row>
    <row r="3" spans="1:11" x14ac:dyDescent="0.25">
      <c r="A3" t="s">
        <v>180</v>
      </c>
      <c r="B3" t="s">
        <v>93</v>
      </c>
      <c r="C3" t="s">
        <v>20</v>
      </c>
      <c r="D3" t="s">
        <v>3443</v>
      </c>
      <c r="E3" t="s">
        <v>717</v>
      </c>
      <c r="F3" t="s">
        <v>3168</v>
      </c>
      <c r="H3" t="s">
        <v>4335</v>
      </c>
      <c r="I3" t="b">
        <v>1</v>
      </c>
      <c r="J3" t="s">
        <v>640</v>
      </c>
    </row>
    <row r="4" spans="1:11" x14ac:dyDescent="0.25">
      <c r="A4" t="s">
        <v>180</v>
      </c>
      <c r="B4" t="s">
        <v>93</v>
      </c>
      <c r="C4" t="s">
        <v>20</v>
      </c>
      <c r="D4" t="s">
        <v>3444</v>
      </c>
      <c r="E4" t="s">
        <v>718</v>
      </c>
      <c r="F4" t="s">
        <v>3168</v>
      </c>
      <c r="H4" t="s">
        <v>4335</v>
      </c>
      <c r="I4" t="b">
        <v>1</v>
      </c>
      <c r="J4" t="s">
        <v>640</v>
      </c>
    </row>
    <row r="5" spans="1:11" x14ac:dyDescent="0.25">
      <c r="A5" t="s">
        <v>180</v>
      </c>
      <c r="B5" t="s">
        <v>93</v>
      </c>
      <c r="C5" t="s">
        <v>20</v>
      </c>
      <c r="D5" t="s">
        <v>3445</v>
      </c>
      <c r="E5" t="s">
        <v>719</v>
      </c>
      <c r="F5" t="s">
        <v>3168</v>
      </c>
      <c r="H5" t="s">
        <v>4335</v>
      </c>
      <c r="I5" t="b">
        <v>1</v>
      </c>
      <c r="J5" t="s">
        <v>640</v>
      </c>
    </row>
    <row r="6" spans="1:11" x14ac:dyDescent="0.25">
      <c r="A6" t="s">
        <v>172</v>
      </c>
      <c r="B6" t="s">
        <v>94</v>
      </c>
      <c r="C6" t="s">
        <v>226</v>
      </c>
      <c r="E6" t="s">
        <v>720</v>
      </c>
      <c r="F6" t="s">
        <v>3168</v>
      </c>
      <c r="H6" t="s">
        <v>4336</v>
      </c>
      <c r="I6" t="b">
        <v>1</v>
      </c>
      <c r="J6" t="s">
        <v>639</v>
      </c>
    </row>
    <row r="7" spans="1:11" x14ac:dyDescent="0.25">
      <c r="A7" t="s">
        <v>172</v>
      </c>
      <c r="B7" t="s">
        <v>94</v>
      </c>
      <c r="C7" t="s">
        <v>226</v>
      </c>
      <c r="D7" t="s">
        <v>3443</v>
      </c>
      <c r="E7" t="s">
        <v>720</v>
      </c>
      <c r="F7" t="s">
        <v>3168</v>
      </c>
      <c r="H7" t="s">
        <v>4336</v>
      </c>
      <c r="I7" t="b">
        <v>1</v>
      </c>
      <c r="J7" t="s">
        <v>639</v>
      </c>
    </row>
    <row r="8" spans="1:11" x14ac:dyDescent="0.25">
      <c r="A8" t="s">
        <v>172</v>
      </c>
      <c r="B8" t="s">
        <v>94</v>
      </c>
      <c r="C8" t="s">
        <v>226</v>
      </c>
      <c r="D8" t="s">
        <v>3444</v>
      </c>
      <c r="E8" t="s">
        <v>720</v>
      </c>
      <c r="F8" t="s">
        <v>3168</v>
      </c>
      <c r="H8" t="s">
        <v>4336</v>
      </c>
      <c r="I8" t="b">
        <v>1</v>
      </c>
      <c r="J8" t="s">
        <v>639</v>
      </c>
    </row>
    <row r="9" spans="1:11" x14ac:dyDescent="0.25">
      <c r="A9" t="s">
        <v>172</v>
      </c>
      <c r="B9" t="s">
        <v>94</v>
      </c>
      <c r="C9" t="s">
        <v>226</v>
      </c>
      <c r="D9" t="s">
        <v>3445</v>
      </c>
      <c r="E9" t="s">
        <v>720</v>
      </c>
      <c r="F9" t="s">
        <v>3168</v>
      </c>
      <c r="H9" t="s">
        <v>4336</v>
      </c>
      <c r="I9" t="b">
        <v>1</v>
      </c>
      <c r="J9" t="s">
        <v>639</v>
      </c>
    </row>
    <row r="10" spans="1:11" x14ac:dyDescent="0.25">
      <c r="A10" t="s">
        <v>383</v>
      </c>
      <c r="B10" t="s">
        <v>94</v>
      </c>
      <c r="C10" t="s">
        <v>431</v>
      </c>
      <c r="E10" t="s">
        <v>721</v>
      </c>
      <c r="F10" t="s">
        <v>3168</v>
      </c>
      <c r="H10" t="s">
        <v>4336</v>
      </c>
      <c r="I10" t="b">
        <v>1</v>
      </c>
      <c r="J10" t="s">
        <v>432</v>
      </c>
    </row>
    <row r="11" spans="1:11" x14ac:dyDescent="0.25">
      <c r="A11" t="s">
        <v>383</v>
      </c>
      <c r="B11" t="s">
        <v>94</v>
      </c>
      <c r="C11" t="s">
        <v>431</v>
      </c>
      <c r="D11" t="s">
        <v>3443</v>
      </c>
      <c r="E11" t="s">
        <v>721</v>
      </c>
      <c r="F11" t="s">
        <v>3168</v>
      </c>
      <c r="H11" t="s">
        <v>4336</v>
      </c>
      <c r="I11" t="b">
        <v>1</v>
      </c>
      <c r="J11" t="s">
        <v>432</v>
      </c>
    </row>
    <row r="12" spans="1:11" x14ac:dyDescent="0.25">
      <c r="A12" t="s">
        <v>383</v>
      </c>
      <c r="B12" t="s">
        <v>94</v>
      </c>
      <c r="C12" t="s">
        <v>431</v>
      </c>
      <c r="D12" t="s">
        <v>3444</v>
      </c>
      <c r="E12" t="s">
        <v>721</v>
      </c>
      <c r="F12" t="s">
        <v>3168</v>
      </c>
      <c r="H12" t="s">
        <v>4336</v>
      </c>
      <c r="I12" t="b">
        <v>1</v>
      </c>
      <c r="J12" t="s">
        <v>432</v>
      </c>
    </row>
    <row r="13" spans="1:11" x14ac:dyDescent="0.25">
      <c r="A13" t="s">
        <v>383</v>
      </c>
      <c r="B13" t="s">
        <v>94</v>
      </c>
      <c r="C13" t="s">
        <v>431</v>
      </c>
      <c r="D13" t="s">
        <v>3445</v>
      </c>
      <c r="E13" t="s">
        <v>721</v>
      </c>
      <c r="F13" t="s">
        <v>3168</v>
      </c>
      <c r="H13" t="s">
        <v>4336</v>
      </c>
      <c r="I13" t="b">
        <v>1</v>
      </c>
      <c r="J13" t="s">
        <v>432</v>
      </c>
    </row>
    <row r="14" spans="1:11" x14ac:dyDescent="0.25">
      <c r="A14" t="s">
        <v>2790</v>
      </c>
      <c r="B14" t="s">
        <v>94</v>
      </c>
      <c r="C14" t="s">
        <v>3435</v>
      </c>
      <c r="E14" t="s">
        <v>3433</v>
      </c>
      <c r="F14" t="s">
        <v>3168</v>
      </c>
      <c r="H14" t="s">
        <v>4336</v>
      </c>
      <c r="I14" t="b">
        <v>1</v>
      </c>
      <c r="J14" t="s">
        <v>3434</v>
      </c>
    </row>
    <row r="15" spans="1:11" x14ac:dyDescent="0.25">
      <c r="A15" t="s">
        <v>2790</v>
      </c>
      <c r="B15" t="s">
        <v>94</v>
      </c>
      <c r="C15" t="s">
        <v>3435</v>
      </c>
      <c r="D15" t="s">
        <v>3443</v>
      </c>
      <c r="E15" t="s">
        <v>3433</v>
      </c>
      <c r="F15" t="s">
        <v>3168</v>
      </c>
      <c r="H15" t="s">
        <v>4336</v>
      </c>
      <c r="I15" t="b">
        <v>1</v>
      </c>
      <c r="J15" t="s">
        <v>3434</v>
      </c>
    </row>
    <row r="16" spans="1:11" x14ac:dyDescent="0.25">
      <c r="A16" t="s">
        <v>2790</v>
      </c>
      <c r="B16" t="s">
        <v>94</v>
      </c>
      <c r="C16" t="s">
        <v>3435</v>
      </c>
      <c r="D16" t="s">
        <v>3444</v>
      </c>
      <c r="E16" t="s">
        <v>3433</v>
      </c>
      <c r="F16" t="s">
        <v>3168</v>
      </c>
      <c r="H16" t="s">
        <v>4336</v>
      </c>
      <c r="I16" t="b">
        <v>1</v>
      </c>
      <c r="J16" t="s">
        <v>3434</v>
      </c>
    </row>
    <row r="17" spans="1:10" x14ac:dyDescent="0.25">
      <c r="A17" t="s">
        <v>2790</v>
      </c>
      <c r="B17" t="s">
        <v>94</v>
      </c>
      <c r="C17" t="s">
        <v>3435</v>
      </c>
      <c r="D17" t="s">
        <v>3445</v>
      </c>
      <c r="E17" t="s">
        <v>3433</v>
      </c>
      <c r="F17" t="s">
        <v>3168</v>
      </c>
      <c r="H17" t="s">
        <v>4336</v>
      </c>
      <c r="I17" t="b">
        <v>1</v>
      </c>
      <c r="J17" t="s">
        <v>3434</v>
      </c>
    </row>
    <row r="18" spans="1:10" x14ac:dyDescent="0.25">
      <c r="A18" t="s">
        <v>3165</v>
      </c>
      <c r="B18" t="s">
        <v>94</v>
      </c>
      <c r="C18" t="s">
        <v>3437</v>
      </c>
      <c r="E18" t="s">
        <v>3438</v>
      </c>
      <c r="F18" t="s">
        <v>3168</v>
      </c>
      <c r="H18" t="s">
        <v>4335</v>
      </c>
      <c r="I18" t="b">
        <v>1</v>
      </c>
      <c r="J18" t="s">
        <v>3436</v>
      </c>
    </row>
    <row r="19" spans="1:10" x14ac:dyDescent="0.25">
      <c r="A19" t="s">
        <v>3165</v>
      </c>
      <c r="B19" t="s">
        <v>94</v>
      </c>
      <c r="C19" t="s">
        <v>3437</v>
      </c>
      <c r="D19" t="s">
        <v>3443</v>
      </c>
      <c r="E19" t="s">
        <v>3438</v>
      </c>
      <c r="F19" t="s">
        <v>3168</v>
      </c>
      <c r="H19" t="s">
        <v>4335</v>
      </c>
      <c r="I19" t="b">
        <v>1</v>
      </c>
      <c r="J19" t="s">
        <v>3436</v>
      </c>
    </row>
    <row r="20" spans="1:10" x14ac:dyDescent="0.25">
      <c r="A20" t="s">
        <v>3165</v>
      </c>
      <c r="B20" t="s">
        <v>94</v>
      </c>
      <c r="C20" t="s">
        <v>3437</v>
      </c>
      <c r="D20" t="s">
        <v>3444</v>
      </c>
      <c r="E20" t="s">
        <v>3438</v>
      </c>
      <c r="F20" t="s">
        <v>3168</v>
      </c>
      <c r="H20" t="s">
        <v>4335</v>
      </c>
      <c r="I20" t="b">
        <v>1</v>
      </c>
      <c r="J20" t="s">
        <v>3436</v>
      </c>
    </row>
    <row r="21" spans="1:10" x14ac:dyDescent="0.25">
      <c r="A21" t="s">
        <v>3165</v>
      </c>
      <c r="B21" t="s">
        <v>94</v>
      </c>
      <c r="C21" t="s">
        <v>3437</v>
      </c>
      <c r="D21" t="s">
        <v>3445</v>
      </c>
      <c r="E21" t="s">
        <v>3438</v>
      </c>
      <c r="F21" t="s">
        <v>3168</v>
      </c>
      <c r="H21" t="s">
        <v>4335</v>
      </c>
      <c r="I21" t="b">
        <v>1</v>
      </c>
      <c r="J21" t="s">
        <v>3436</v>
      </c>
    </row>
    <row r="22" spans="1:10" x14ac:dyDescent="0.25">
      <c r="A22" t="s">
        <v>91</v>
      </c>
      <c r="B22" t="s">
        <v>94</v>
      </c>
      <c r="C22" t="s">
        <v>4489</v>
      </c>
      <c r="E22" t="s">
        <v>4490</v>
      </c>
      <c r="F22" t="s">
        <v>3168</v>
      </c>
      <c r="G22" t="s">
        <v>4495</v>
      </c>
      <c r="H22" t="s">
        <v>4335</v>
      </c>
      <c r="I22" t="b">
        <v>1</v>
      </c>
      <c r="J22" t="s">
        <v>4494</v>
      </c>
    </row>
    <row r="23" spans="1:10" x14ac:dyDescent="0.25">
      <c r="A23" t="s">
        <v>91</v>
      </c>
      <c r="B23" t="s">
        <v>94</v>
      </c>
      <c r="C23" t="s">
        <v>4489</v>
      </c>
      <c r="D23" t="s">
        <v>3443</v>
      </c>
      <c r="E23" t="s">
        <v>4491</v>
      </c>
      <c r="F23" t="s">
        <v>3168</v>
      </c>
      <c r="G23" t="s">
        <v>4495</v>
      </c>
      <c r="H23" t="s">
        <v>4335</v>
      </c>
      <c r="I23" t="b">
        <v>1</v>
      </c>
      <c r="J23" t="s">
        <v>4494</v>
      </c>
    </row>
    <row r="24" spans="1:10" x14ac:dyDescent="0.25">
      <c r="A24" t="s">
        <v>91</v>
      </c>
      <c r="B24" t="s">
        <v>94</v>
      </c>
      <c r="C24" t="s">
        <v>4489</v>
      </c>
      <c r="D24" t="s">
        <v>3444</v>
      </c>
      <c r="E24" t="s">
        <v>4492</v>
      </c>
      <c r="F24" t="s">
        <v>3168</v>
      </c>
      <c r="G24" t="s">
        <v>4495</v>
      </c>
      <c r="H24" t="s">
        <v>4335</v>
      </c>
      <c r="I24" t="b">
        <v>1</v>
      </c>
      <c r="J24" t="s">
        <v>4494</v>
      </c>
    </row>
    <row r="25" spans="1:10" x14ac:dyDescent="0.25">
      <c r="A25" t="s">
        <v>91</v>
      </c>
      <c r="B25" t="s">
        <v>94</v>
      </c>
      <c r="C25" t="s">
        <v>4489</v>
      </c>
      <c r="D25" t="s">
        <v>3445</v>
      </c>
      <c r="E25" t="s">
        <v>4493</v>
      </c>
      <c r="F25" t="s">
        <v>3168</v>
      </c>
      <c r="G25" t="s">
        <v>4495</v>
      </c>
      <c r="H25" t="s">
        <v>4335</v>
      </c>
      <c r="I25" t="b">
        <v>1</v>
      </c>
      <c r="J25" t="s">
        <v>4494</v>
      </c>
    </row>
    <row r="26" spans="1:10" x14ac:dyDescent="0.25">
      <c r="A26" t="s">
        <v>107</v>
      </c>
      <c r="B26" t="s">
        <v>94</v>
      </c>
      <c r="C26" t="s">
        <v>3453</v>
      </c>
      <c r="E26" t="s">
        <v>3456</v>
      </c>
      <c r="F26" t="s">
        <v>3168</v>
      </c>
      <c r="G26" t="s">
        <v>3460</v>
      </c>
      <c r="H26" t="s">
        <v>4335</v>
      </c>
      <c r="I26" t="b">
        <v>1</v>
      </c>
      <c r="J26" t="s">
        <v>3458</v>
      </c>
    </row>
    <row r="27" spans="1:10" x14ac:dyDescent="0.25">
      <c r="A27" t="s">
        <v>107</v>
      </c>
      <c r="B27" t="s">
        <v>94</v>
      </c>
      <c r="C27" t="s">
        <v>3453</v>
      </c>
      <c r="D27" t="s">
        <v>3443</v>
      </c>
      <c r="E27" t="s">
        <v>3457</v>
      </c>
      <c r="F27" t="s">
        <v>3168</v>
      </c>
      <c r="G27" t="s">
        <v>3460</v>
      </c>
      <c r="H27" t="s">
        <v>4335</v>
      </c>
      <c r="I27" t="b">
        <v>1</v>
      </c>
      <c r="J27" t="s">
        <v>3459</v>
      </c>
    </row>
    <row r="28" spans="1:10" x14ac:dyDescent="0.25">
      <c r="A28" t="s">
        <v>107</v>
      </c>
      <c r="B28" t="s">
        <v>94</v>
      </c>
      <c r="C28" t="s">
        <v>3453</v>
      </c>
      <c r="D28" t="s">
        <v>3444</v>
      </c>
      <c r="E28" t="s">
        <v>3456</v>
      </c>
      <c r="F28" t="s">
        <v>3168</v>
      </c>
      <c r="G28" t="s">
        <v>3460</v>
      </c>
      <c r="H28" t="s">
        <v>4335</v>
      </c>
      <c r="I28" t="b">
        <v>1</v>
      </c>
      <c r="J28" t="s">
        <v>3458</v>
      </c>
    </row>
    <row r="29" spans="1:10" x14ac:dyDescent="0.25">
      <c r="A29" t="s">
        <v>107</v>
      </c>
      <c r="B29" t="s">
        <v>94</v>
      </c>
      <c r="C29" t="s">
        <v>3453</v>
      </c>
      <c r="D29" t="s">
        <v>3445</v>
      </c>
      <c r="E29" t="s">
        <v>3457</v>
      </c>
      <c r="F29" t="s">
        <v>3168</v>
      </c>
      <c r="G29" t="s">
        <v>3460</v>
      </c>
      <c r="H29" t="s">
        <v>4335</v>
      </c>
      <c r="I29" t="b">
        <v>1</v>
      </c>
      <c r="J29" t="s">
        <v>3459</v>
      </c>
    </row>
    <row r="30" spans="1:10" x14ac:dyDescent="0.25">
      <c r="A30" t="s">
        <v>3450</v>
      </c>
      <c r="B30" t="s">
        <v>94</v>
      </c>
      <c r="C30" t="s">
        <v>4702</v>
      </c>
      <c r="E30" t="s">
        <v>4707</v>
      </c>
      <c r="F30" t="s">
        <v>3170</v>
      </c>
      <c r="H30" t="s">
        <v>4335</v>
      </c>
      <c r="I30" t="b">
        <v>1</v>
      </c>
      <c r="J30" t="s">
        <v>4704</v>
      </c>
    </row>
    <row r="31" spans="1:10" x14ac:dyDescent="0.25">
      <c r="A31" t="s">
        <v>3450</v>
      </c>
      <c r="B31" t="s">
        <v>94</v>
      </c>
      <c r="C31" t="s">
        <v>4702</v>
      </c>
      <c r="D31" t="s">
        <v>3443</v>
      </c>
      <c r="E31" t="s">
        <v>4706</v>
      </c>
      <c r="F31" t="s">
        <v>3170</v>
      </c>
      <c r="H31" t="s">
        <v>4335</v>
      </c>
      <c r="I31" t="b">
        <v>1</v>
      </c>
      <c r="J31" t="s">
        <v>4703</v>
      </c>
    </row>
    <row r="32" spans="1:10" x14ac:dyDescent="0.25">
      <c r="A32" t="s">
        <v>3450</v>
      </c>
      <c r="B32" t="s">
        <v>94</v>
      </c>
      <c r="C32" t="s">
        <v>4702</v>
      </c>
      <c r="D32" t="s">
        <v>3444</v>
      </c>
      <c r="E32" t="s">
        <v>4708</v>
      </c>
      <c r="F32" t="s">
        <v>3170</v>
      </c>
      <c r="H32" t="s">
        <v>4335</v>
      </c>
      <c r="I32" t="b">
        <v>1</v>
      </c>
      <c r="J32" t="s">
        <v>4704</v>
      </c>
    </row>
    <row r="33" spans="1:10" x14ac:dyDescent="0.25">
      <c r="A33" t="s">
        <v>3450</v>
      </c>
      <c r="B33" t="s">
        <v>94</v>
      </c>
      <c r="C33" t="s">
        <v>4702</v>
      </c>
      <c r="D33" t="s">
        <v>3445</v>
      </c>
      <c r="E33" t="s">
        <v>4706</v>
      </c>
      <c r="F33" t="s">
        <v>3170</v>
      </c>
      <c r="H33" t="s">
        <v>4335</v>
      </c>
      <c r="I33" t="b">
        <v>1</v>
      </c>
      <c r="J33" t="s">
        <v>4703</v>
      </c>
    </row>
    <row r="34" spans="1:10" x14ac:dyDescent="0.25">
      <c r="A34" t="s">
        <v>3449</v>
      </c>
      <c r="B34" t="s">
        <v>94</v>
      </c>
      <c r="C34" t="s">
        <v>3441</v>
      </c>
      <c r="E34" t="s">
        <v>3454</v>
      </c>
      <c r="F34" t="s">
        <v>3168</v>
      </c>
      <c r="G34" t="s">
        <v>3432</v>
      </c>
      <c r="H34" t="s">
        <v>4335</v>
      </c>
      <c r="I34" t="b">
        <v>1</v>
      </c>
      <c r="J34" t="s">
        <v>3440</v>
      </c>
    </row>
    <row r="35" spans="1:10" x14ac:dyDescent="0.25">
      <c r="A35" t="s">
        <v>3449</v>
      </c>
      <c r="B35" t="s">
        <v>94</v>
      </c>
      <c r="C35" t="s">
        <v>3441</v>
      </c>
      <c r="D35" t="s">
        <v>3443</v>
      </c>
      <c r="E35" t="s">
        <v>3455</v>
      </c>
      <c r="F35" t="s">
        <v>3168</v>
      </c>
      <c r="G35" t="s">
        <v>3432</v>
      </c>
      <c r="H35" t="s">
        <v>4335</v>
      </c>
      <c r="I35" t="b">
        <v>1</v>
      </c>
      <c r="J35" t="s">
        <v>3442</v>
      </c>
    </row>
    <row r="36" spans="1:10" x14ac:dyDescent="0.25">
      <c r="A36" t="s">
        <v>3449</v>
      </c>
      <c r="B36" t="s">
        <v>94</v>
      </c>
      <c r="C36" t="s">
        <v>3441</v>
      </c>
      <c r="D36" t="s">
        <v>3444</v>
      </c>
      <c r="E36" t="s">
        <v>3454</v>
      </c>
      <c r="F36" t="s">
        <v>3168</v>
      </c>
      <c r="G36" t="s">
        <v>3432</v>
      </c>
      <c r="H36" t="s">
        <v>4335</v>
      </c>
      <c r="I36" t="b">
        <v>1</v>
      </c>
      <c r="J36" t="s">
        <v>3440</v>
      </c>
    </row>
    <row r="37" spans="1:10" x14ac:dyDescent="0.25">
      <c r="A37" t="s">
        <v>3449</v>
      </c>
      <c r="B37" t="s">
        <v>94</v>
      </c>
      <c r="C37" t="s">
        <v>3441</v>
      </c>
      <c r="D37" t="s">
        <v>3445</v>
      </c>
      <c r="E37" t="s">
        <v>3455</v>
      </c>
      <c r="F37" t="s">
        <v>3168</v>
      </c>
      <c r="G37" t="s">
        <v>3432</v>
      </c>
      <c r="H37" t="s">
        <v>4335</v>
      </c>
      <c r="I37" t="b">
        <v>1</v>
      </c>
      <c r="J37" t="s">
        <v>3442</v>
      </c>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policy_spatial</vt:lpstr>
      <vt:lpstr>spatial</vt:lpstr>
      <vt:lpstr>policy</vt:lpstr>
      <vt:lpstr>languages</vt:lpstr>
      <vt:lpstr>Translation Sign-off</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2024-09-23T01:28:47Z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