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PT 262 H01 Systems and Procedures\Group Project\"/>
    </mc:Choice>
  </mc:AlternateContent>
  <xr:revisionPtr revIDLastSave="0" documentId="13_ncr:1_{33EFF083-3046-4DAE-AE22-11107602EB7E}" xr6:coauthVersionLast="45" xr6:coauthVersionMax="45" xr10:uidLastSave="{00000000-0000-0000-0000-000000000000}"/>
  <bookViews>
    <workbookView xWindow="-120" yWindow="-120" windowWidth="29040" windowHeight="15840" activeTab="1" xr2:uid="{21541810-6C93-4281-9B41-9196FAE5685F}"/>
  </bookViews>
  <sheets>
    <sheet name="Bacch" sheetId="2" r:id="rId1"/>
    <sheet name="Hardware" sheetId="1" r:id="rId2"/>
    <sheet name="Software &amp; Licensing" sheetId="3" r:id="rId3"/>
    <sheet name="Wages &amp; Fe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E5" i="4" l="1"/>
  <c r="E6" i="4"/>
  <c r="E7" i="4"/>
  <c r="E4" i="4"/>
  <c r="F13" i="3" l="1"/>
  <c r="E1" i="4" l="1"/>
  <c r="C14" i="2" s="1"/>
  <c r="F5" i="3"/>
  <c r="F6" i="3"/>
  <c r="F7" i="3"/>
  <c r="F8" i="3"/>
  <c r="F9" i="3"/>
  <c r="F10" i="3"/>
  <c r="F11" i="3"/>
  <c r="F12" i="3"/>
  <c r="F14" i="3"/>
  <c r="F15" i="3"/>
  <c r="F16" i="3"/>
  <c r="F17" i="3"/>
  <c r="F18" i="3"/>
  <c r="F4" i="3"/>
  <c r="F1" i="3" l="1"/>
  <c r="C13" i="2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4" i="1"/>
  <c r="G1" i="1" l="1"/>
  <c r="C12" i="2" s="1"/>
  <c r="C16" i="2" s="1"/>
</calcChain>
</file>

<file path=xl/sharedStrings.xml><?xml version="1.0" encoding="utf-8"?>
<sst xmlns="http://schemas.openxmlformats.org/spreadsheetml/2006/main" count="122" uniqueCount="102">
  <si>
    <r>
      <rPr>
        <sz val="28"/>
        <color rgb="FF93A5A3"/>
        <rFont val="Calibri"/>
        <family val="2"/>
        <scheme val="minor"/>
      </rPr>
      <t>BACCH GROUP</t>
    </r>
    <r>
      <rPr>
        <sz val="28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2050 US-501, Conway, SC 29526
(843) 347-3186
contactus@bacchgroup.com</t>
    </r>
  </si>
  <si>
    <t>HARDWARE</t>
  </si>
  <si>
    <t>ITEM</t>
  </si>
  <si>
    <t>DESCRIPTION</t>
  </si>
  <si>
    <t>COST</t>
  </si>
  <si>
    <t>TAX</t>
  </si>
  <si>
    <t>SHIPPING</t>
  </si>
  <si>
    <t>QUANTITY</t>
  </si>
  <si>
    <t>TOTAL</t>
  </si>
  <si>
    <t>1-Gang 14 cu Work PVC Electrical Outlet</t>
  </si>
  <si>
    <t>Outlets box</t>
  </si>
  <si>
    <t>2-Gang 25 cu Work Electrical Outlet</t>
  </si>
  <si>
    <t>APC Smart-UPS 600Watt</t>
  </si>
  <si>
    <t>APC Smart-UPS 9000Watt</t>
  </si>
  <si>
    <t>Blue Cat6 Keystone RJ45</t>
  </si>
  <si>
    <t>Cat6 Cables (1000ft)</t>
  </si>
  <si>
    <t>Cables</t>
  </si>
  <si>
    <t>Power supply</t>
  </si>
  <si>
    <t>Keystone jacks</t>
  </si>
  <si>
    <t>Cisco 8841 gb IP Phone</t>
  </si>
  <si>
    <t>Phones</t>
  </si>
  <si>
    <t>Cisco C9300-48P-E</t>
  </si>
  <si>
    <t>Switch</t>
  </si>
  <si>
    <t>Cisco ISR 4321 Router</t>
  </si>
  <si>
    <t>Router</t>
  </si>
  <si>
    <t>Cisco Meraki MR20 AP</t>
  </si>
  <si>
    <t>Access point</t>
  </si>
  <si>
    <t>Cisco USC C240 M5 Rack server</t>
  </si>
  <si>
    <t>Server</t>
  </si>
  <si>
    <t>Citizen POS Thermal Printer</t>
  </si>
  <si>
    <t>Restaurant receipt printer</t>
  </si>
  <si>
    <t>EZ RJ45 Cat Connectors</t>
  </si>
  <si>
    <t>Connectors</t>
  </si>
  <si>
    <t>Fortinet Foortigate 200E</t>
  </si>
  <si>
    <t>Firewall</t>
  </si>
  <si>
    <t>Inspiron 24 5000 Touch All-In-One</t>
  </si>
  <si>
    <t>Desktop computers</t>
  </si>
  <si>
    <t>Lexmark MB 2338 adw</t>
  </si>
  <si>
    <t>Printers</t>
  </si>
  <si>
    <t>Middle Atlantic Punchdown</t>
  </si>
  <si>
    <t>Panel mount</t>
  </si>
  <si>
    <t>Onity HT RFID swipe key lock</t>
  </si>
  <si>
    <t>Door locks</t>
  </si>
  <si>
    <t>Rack Solutions Server Cabinet Enclosure</t>
  </si>
  <si>
    <t>Server rack enclosure</t>
  </si>
  <si>
    <t>Square Register</t>
  </si>
  <si>
    <t>POS Systems</t>
  </si>
  <si>
    <t>Trilogy DL2700 Keypad Lever Lock</t>
  </si>
  <si>
    <t>Tripp Lite 4 Port Quad Outlet</t>
  </si>
  <si>
    <t>Outlets plate</t>
  </si>
  <si>
    <t>Tripp Lite 8 Port Outlet</t>
  </si>
  <si>
    <t>ZOSI 4k 8MP Security Camera</t>
  </si>
  <si>
    <t>Security cameras</t>
  </si>
  <si>
    <t>OVERALL TOTAL</t>
  </si>
  <si>
    <t>CAPSTONE264HOTEL PROJECT TOTALS</t>
  </si>
  <si>
    <t>SOFTWARE &amp; LICENSING</t>
  </si>
  <si>
    <t>COST (monthly)</t>
  </si>
  <si>
    <t>Tax</t>
  </si>
  <si>
    <t>Azure</t>
  </si>
  <si>
    <t>Azure Cloud Backup</t>
  </si>
  <si>
    <t>Node</t>
  </si>
  <si>
    <t>Office 365 Business</t>
  </si>
  <si>
    <t>React</t>
  </si>
  <si>
    <t>Square POS</t>
  </si>
  <si>
    <t>vCenter Server</t>
  </si>
  <si>
    <t>vmWare with Vsphere 6.7</t>
  </si>
  <si>
    <t>Google Chrome</t>
  </si>
  <si>
    <t>Microsoft Edge</t>
  </si>
  <si>
    <t>Microsoft Outlook</t>
  </si>
  <si>
    <t>Server 2016 with Active Directory</t>
  </si>
  <si>
    <t>Windows 10</t>
  </si>
  <si>
    <t>Databases</t>
  </si>
  <si>
    <t>Data backup service</t>
  </si>
  <si>
    <t>Programming environment</t>
  </si>
  <si>
    <t>Office work</t>
  </si>
  <si>
    <t>Javascript library</t>
  </si>
  <si>
    <t>POS system software</t>
  </si>
  <si>
    <t>Server software</t>
  </si>
  <si>
    <t>Server virtualization</t>
  </si>
  <si>
    <t>Browser</t>
  </si>
  <si>
    <t>Email</t>
  </si>
  <si>
    <t>Operating system</t>
  </si>
  <si>
    <t>Spectrum</t>
  </si>
  <si>
    <t>Backup ISP</t>
  </si>
  <si>
    <t>WAGES &amp; FEES</t>
  </si>
  <si>
    <t>DURATION (in months)</t>
  </si>
  <si>
    <t>SPECIAL NOTES</t>
  </si>
  <si>
    <t>Software Engineers</t>
  </si>
  <si>
    <t>Network Engineers</t>
  </si>
  <si>
    <t>Training</t>
  </si>
  <si>
    <t>Maintenance</t>
  </si>
  <si>
    <t>Free for first 6 months</t>
  </si>
  <si>
    <t>TOTALS</t>
  </si>
  <si>
    <t>AT&amp;T</t>
  </si>
  <si>
    <t>Primary ISP</t>
  </si>
  <si>
    <t>Each of 3 software engineers make 35k/year</t>
  </si>
  <si>
    <t>Each of 2 networking engineers make 33k/year</t>
  </si>
  <si>
    <t>WARRANTIES *</t>
  </si>
  <si>
    <t>*warranty prices are included in overall totals</t>
  </si>
  <si>
    <t>Backup tape drive</t>
  </si>
  <si>
    <t>HP StoreEver LTO-5 Ultrium 3280 SAS</t>
  </si>
  <si>
    <t>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</si>
</sst>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93A5A3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3A5A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3A5A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 applyAlignment="1"/>
    <xf numFmtId="0" fontId="1" fillId="3" borderId="10" xfId="0" applyFont="1" applyFill="1" applyBorder="1" applyAlignment="1">
      <alignment horizontal="center" vertical="center"/>
    </xf>
    <xf numFmtId="0" fontId="0" fillId="0" borderId="11" xfId="0" applyBorder="1"/>
    <xf numFmtId="44" fontId="0" fillId="0" borderId="11" xfId="0" applyNumberFormat="1" applyBorder="1"/>
    <xf numFmtId="1" fontId="0" fillId="0" borderId="11" xfId="0" applyNumberFormat="1" applyBorder="1"/>
    <xf numFmtId="44" fontId="0" fillId="0" borderId="4" xfId="0" applyNumberFormat="1" applyBorder="1"/>
    <xf numFmtId="0" fontId="0" fillId="0" borderId="12" xfId="0" applyBorder="1"/>
    <xf numFmtId="44" fontId="0" fillId="0" borderId="12" xfId="0" applyNumberFormat="1" applyBorder="1"/>
    <xf numFmtId="1" fontId="0" fillId="0" borderId="12" xfId="0" applyNumberFormat="1" applyBorder="1"/>
    <xf numFmtId="0" fontId="0" fillId="0" borderId="5" xfId="0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3" borderId="10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/>
    </xf>
    <xf numFmtId="44" fontId="9" fillId="2" borderId="14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0" borderId="11" xfId="0" applyBorder="1" applyAlignment="1">
      <alignment horizontal="left"/>
    </xf>
    <xf numFmtId="44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left"/>
    </xf>
    <xf numFmtId="44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 vertical="center"/>
    </xf>
    <xf numFmtId="44" fontId="2" fillId="2" borderId="8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2" fillId="2" borderId="3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44" fontId="7" fillId="2" borderId="3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" formatCode="0"/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</dxf>
    <dxf>
      <numFmt numFmtId="1" formatCode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" formatCode="0"/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/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" formatCode="0"/>
      <border diagonalUp="0" diagonalDown="0" outline="0">
        <left/>
        <right/>
        <top/>
        <bottom/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 outline="0">
        <left/>
        <right/>
        <top/>
        <bottom/>
      </border>
    </dxf>
    <dxf>
      <border outline="0">
        <left style="thin">
          <color auto="1"/>
        </left>
        <bottom style="thin">
          <color auto="1"/>
        </bottom>
      </border>
    </dxf>
    <dxf>
      <numFmt numFmtId="34" formatCode="_(&quot;$&quot;* #,##0.00_);_(&quot;$&quot;* \(#,##0.00\);_(&quot;$&quot;* &quot;-&quot;??_);_(@_)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colors>
    <mruColors>
      <color rgb="FF93A5A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842963</xdr:colOff>
      <xdr:row>1</xdr:row>
      <xdr:rowOff>119064</xdr:rowOff>
    </xdr:from>
    <xdr:ext cx="1009650" cy="1009650"/>
    <xdr:pic>
      <xdr:nvPicPr>
        <xdr:cNvPr id="2" name="Picture 1">
          <a:extLst>
            <a:ext uri="{FF2B5EF4-FFF2-40B4-BE49-F238E27FC236}">
              <a16:creationId xmlns:a16="http://schemas.microsoft.com/office/drawing/2014/main" id="{7257EF18-A082-41D3-AFB8-214252FE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6" y="300039"/>
          <a:ext cx="1009650" cy="10096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02063-B5FC-47F7-9050-C8E1909EEAC9}" name="Table1" displayName="Table1" ref="A4:G28" headerRowCount="0" totalsRowShown="0" headerRowDxfId="36" tableBorderDxfId="35">
  <sortState xmlns:xlrd2="http://schemas.microsoft.com/office/spreadsheetml/2017/richdata2" ref="A4:G28">
    <sortCondition ref="A28"/>
  </sortState>
  <tableColumns count="7">
    <tableColumn id="1" xr3:uid="{086A7AFC-C0A9-4DF8-BA44-EA02679E62D4}" name="Column1" headerRowDxfId="34" dataDxfId="33"/>
    <tableColumn id="2" xr3:uid="{1EB2A2D9-9A48-4AC2-9E61-E2885E9296C6}" name="Column2" headerRowDxfId="32" dataDxfId="31"/>
    <tableColumn id="3" xr3:uid="{68E2D865-5647-4597-85A8-9A3892818FFF}" name="Column3" headerRowDxfId="30" dataDxfId="29"/>
    <tableColumn id="4" xr3:uid="{4F065FCD-FC6E-48CB-BCD2-BC479AB9B9A4}" name="Column4" headerRowDxfId="28" dataDxfId="27"/>
    <tableColumn id="5" xr3:uid="{27861168-F804-4B7D-B2D3-8B08E0BE6708}" name="Column5" headerRowDxfId="26" dataDxfId="25"/>
    <tableColumn id="6" xr3:uid="{0D95C3D9-D5F8-48B7-8C46-69921C347077}" name="Column6" headerRowDxfId="24" dataDxfId="23"/>
    <tableColumn id="7" xr3:uid="{764B7145-34F0-4DAB-A62F-4DA4696F6E7E}" name="Column7" headerRowDxfId="22" dataDxfId="21">
      <calculatedColumnFormula>(C4*F4)+D4+E4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0B5FE1-731F-4081-B115-B832F62A0A7B}" name="Table2" displayName="Table2" ref="A4:F18" headerRowCount="0" totalsRowShown="0" headerRowDxfId="20" tableBorderDxfId="19">
  <tableColumns count="6">
    <tableColumn id="1" xr3:uid="{2E1C68AB-3FE3-4CF3-9FE5-A1EE32EE8E04}" name="AT&amp;T" dataDxfId="18"/>
    <tableColumn id="2" xr3:uid="{AB3EF6C0-986E-4F8A-8E54-812595D5E54E}" name="Primary ISP" dataDxfId="17"/>
    <tableColumn id="3" xr3:uid="{69205AB6-6E9F-4BC1-B9F9-CB736F194FE1}" name=" $200.00 " headerRowDxfId="16" dataDxfId="15"/>
    <tableColumn id="4" xr3:uid="{9590AD58-96C3-4903-AD27-E6899175E326}" name=" $-   " headerRowDxfId="14" dataDxfId="13"/>
    <tableColumn id="5" xr3:uid="{BC8DF2E6-8FDC-4C51-94EB-9A47428F6631}" name="12" headerRowDxfId="12" dataDxfId="11"/>
    <tableColumn id="6" xr3:uid="{1F16276A-E896-442A-B4C8-77D7D60F71DA}" name=" $2,400.00 " headerRowDxfId="10" dataDxfId="9">
      <calculatedColumnFormula>(C4*E4)+D4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DD0483-E935-4E84-875D-AADA4E8CE9EC}" name="Table5" displayName="Table5" ref="A4:E7" headerRowCount="0" totalsRowShown="0" headerRowDxfId="8">
  <tableColumns count="5">
    <tableColumn id="1" xr3:uid="{4BCD0A7C-F969-4EDF-8759-C20EE857C915}" name="Column1" dataDxfId="7"/>
    <tableColumn id="2" xr3:uid="{18EDA7C3-65D1-4B07-A71F-254A73397527}" name="Column2" headerRowDxfId="6" dataDxfId="5"/>
    <tableColumn id="3" xr3:uid="{6C758FFE-99DB-47A8-895C-EF434BBC18AC}" name="Column3" headerRowDxfId="4" dataDxfId="3"/>
    <tableColumn id="4" xr3:uid="{5F76CE7A-7F35-466B-BD39-58D9DEB4BB85}" name="Column4" dataDxfId="2"/>
    <tableColumn id="5" xr3:uid="{9C2CA151-6B05-4CCA-BDFE-C314DDCA2640}" name="Column5" headerRowDxfId="1" dataDxfId="0">
      <calculatedColumnFormula>B4*C4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845F-3508-4C16-9675-6AD482C37B97}">
  <sheetPr>
    <tabColor rgb="FF93A5A3"/>
  </sheetPr>
  <dimension ref="A1:D18"/>
  <sheetViews>
    <sheetView workbookViewId="0">
      <selection activeCell="J18" sqref="J18"/>
    </sheetView>
  </sheetViews>
  <sheetFormatPr defaultRowHeight="15" x14ac:dyDescent="0.25"/>
  <cols>
    <col min="1" max="1" width="11.140625" customWidth="1"/>
    <col min="2" max="2" width="11.5703125" customWidth="1"/>
    <col min="3" max="3" width="14.7109375" customWidth="1"/>
    <col min="4" max="4" width="14.42578125" customWidth="1"/>
    <col min="8" max="8" width="17.42578125" customWidth="1"/>
  </cols>
  <sheetData>
    <row r="1" spans="1:4" ht="14.25" customHeight="1" x14ac:dyDescent="0.25">
      <c r="A1" s="16" t="s">
        <v>0</v>
      </c>
      <c r="B1" s="17"/>
      <c r="C1" s="17"/>
      <c r="D1" s="17"/>
    </row>
    <row r="2" spans="1:4" x14ac:dyDescent="0.25">
      <c r="A2" s="18"/>
      <c r="B2" s="19"/>
      <c r="C2" s="19"/>
      <c r="D2" s="19"/>
    </row>
    <row r="3" spans="1:4" x14ac:dyDescent="0.25">
      <c r="A3" s="18"/>
      <c r="B3" s="19"/>
      <c r="C3" s="19"/>
      <c r="D3" s="19"/>
    </row>
    <row r="4" spans="1:4" x14ac:dyDescent="0.25">
      <c r="A4" s="18"/>
      <c r="B4" s="19"/>
      <c r="C4" s="19"/>
      <c r="D4" s="19"/>
    </row>
    <row r="5" spans="1:4" x14ac:dyDescent="0.25">
      <c r="A5" s="18"/>
      <c r="B5" s="19"/>
      <c r="C5" s="19"/>
      <c r="D5" s="19"/>
    </row>
    <row r="6" spans="1:4" x14ac:dyDescent="0.25">
      <c r="A6" s="18"/>
      <c r="B6" s="19"/>
      <c r="C6" s="19"/>
      <c r="D6" s="19"/>
    </row>
    <row r="7" spans="1:4" x14ac:dyDescent="0.25">
      <c r="A7" s="18"/>
      <c r="B7" s="19"/>
      <c r="C7" s="19"/>
      <c r="D7" s="19"/>
    </row>
    <row r="8" spans="1:4" x14ac:dyDescent="0.25">
      <c r="A8" s="18"/>
      <c r="B8" s="19"/>
      <c r="C8" s="19"/>
      <c r="D8" s="19"/>
    </row>
    <row r="9" spans="1:4" ht="14.25" customHeight="1" x14ac:dyDescent="0.25">
      <c r="A9" s="20" t="s">
        <v>54</v>
      </c>
      <c r="B9" s="21"/>
      <c r="C9" s="21"/>
      <c r="D9" s="21"/>
    </row>
    <row r="10" spans="1:4" ht="14.25" customHeight="1" x14ac:dyDescent="0.25">
      <c r="A10" s="20"/>
      <c r="B10" s="21"/>
      <c r="C10" s="21"/>
      <c r="D10" s="21"/>
    </row>
    <row r="11" spans="1:4" ht="15.75" x14ac:dyDescent="0.25">
      <c r="A11" s="15" t="s">
        <v>2</v>
      </c>
      <c r="B11" s="15"/>
      <c r="C11" s="15" t="s">
        <v>92</v>
      </c>
      <c r="D11" s="15"/>
    </row>
    <row r="12" spans="1:4" x14ac:dyDescent="0.25">
      <c r="A12" s="25" t="s">
        <v>1</v>
      </c>
      <c r="B12" s="25"/>
      <c r="C12" s="27">
        <f>Hardware!G1</f>
        <v>73031.290000000008</v>
      </c>
      <c r="D12" s="28"/>
    </row>
    <row r="13" spans="1:4" x14ac:dyDescent="0.25">
      <c r="A13" s="26" t="s">
        <v>55</v>
      </c>
      <c r="B13" s="26"/>
      <c r="C13" s="29">
        <f>'Software &amp; Licensing'!F1</f>
        <v>59092.08</v>
      </c>
      <c r="D13" s="30"/>
    </row>
    <row r="14" spans="1:4" x14ac:dyDescent="0.25">
      <c r="A14" s="25" t="s">
        <v>84</v>
      </c>
      <c r="B14" s="25"/>
      <c r="C14" s="27">
        <f>'Wages &amp; Fees'!E1</f>
        <v>57000</v>
      </c>
      <c r="D14" s="28"/>
    </row>
    <row r="15" spans="1:4" x14ac:dyDescent="0.25">
      <c r="A15" s="31" t="s">
        <v>97</v>
      </c>
      <c r="B15" s="31"/>
      <c r="C15" s="32">
        <v>0</v>
      </c>
      <c r="D15" s="33"/>
    </row>
    <row r="16" spans="1:4" ht="15.75" x14ac:dyDescent="0.25">
      <c r="A16" s="22" t="s">
        <v>53</v>
      </c>
      <c r="B16" s="22"/>
      <c r="C16" s="23">
        <f>SUM(C12:D14)</f>
        <v>189123.37</v>
      </c>
      <c r="D16" s="24"/>
    </row>
    <row r="17" spans="1:4" x14ac:dyDescent="0.25">
      <c r="A17" s="14"/>
      <c r="B17" s="14"/>
      <c r="C17" s="14"/>
      <c r="D17" s="14"/>
    </row>
    <row r="18" spans="1:4" x14ac:dyDescent="0.25">
      <c r="A18" s="11" t="s">
        <v>98</v>
      </c>
      <c r="B18" s="12"/>
      <c r="C18" s="12"/>
      <c r="D18" s="13"/>
    </row>
  </sheetData>
  <mergeCells count="16">
    <mergeCell ref="A18:D18"/>
    <mergeCell ref="A17:D17"/>
    <mergeCell ref="A11:B11"/>
    <mergeCell ref="C11:D11"/>
    <mergeCell ref="A1:D8"/>
    <mergeCell ref="A9:D10"/>
    <mergeCell ref="A16:B16"/>
    <mergeCell ref="C16:D16"/>
    <mergeCell ref="A12:B12"/>
    <mergeCell ref="A13:B13"/>
    <mergeCell ref="A14:B14"/>
    <mergeCell ref="C12:D12"/>
    <mergeCell ref="C13:D13"/>
    <mergeCell ref="C14:D14"/>
    <mergeCell ref="A15:B15"/>
    <mergeCell ref="C15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B600-027C-42A2-B8F9-035C16FC1D4F}">
  <dimension ref="A1:H28"/>
  <sheetViews>
    <sheetView tabSelected="1" workbookViewId="0">
      <selection activeCell="F7" sqref="F7"/>
    </sheetView>
  </sheetViews>
  <sheetFormatPr defaultRowHeight="15" x14ac:dyDescent="0.25"/>
  <cols>
    <col min="1" max="1" width="37" bestFit="1" customWidth="1"/>
    <col min="2" max="2" width="24.28515625" bestFit="1" customWidth="1"/>
    <col min="3" max="3" width="12.5703125" customWidth="1"/>
    <col min="4" max="4" width="11.5703125" customWidth="1"/>
    <col min="5" max="5" width="11.42578125" customWidth="1"/>
    <col min="6" max="6" width="10.28515625" bestFit="1" customWidth="1"/>
    <col min="7" max="7" width="13.140625" customWidth="1"/>
    <col min="8" max="8" width="13.7109375" bestFit="1" customWidth="1"/>
  </cols>
  <sheetData>
    <row r="1" spans="1:8" ht="14.25" customHeight="1" x14ac:dyDescent="0.25">
      <c r="A1" s="36" t="s">
        <v>1</v>
      </c>
      <c r="B1" s="37"/>
      <c r="C1" s="37"/>
      <c r="D1" s="37"/>
      <c r="E1" s="37"/>
      <c r="F1" s="40" t="s">
        <v>53</v>
      </c>
      <c r="G1" s="34">
        <f>SUM(Table1[[#All],[Column7]])</f>
        <v>73031.290000000008</v>
      </c>
    </row>
    <row r="2" spans="1:8" ht="14.25" customHeight="1" x14ac:dyDescent="0.25">
      <c r="A2" s="38"/>
      <c r="B2" s="39"/>
      <c r="C2" s="39"/>
      <c r="D2" s="39"/>
      <c r="E2" s="39"/>
      <c r="F2" s="41"/>
      <c r="G2" s="35"/>
    </row>
    <row r="3" spans="1:8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8" x14ac:dyDescent="0.25">
      <c r="A4" s="3" t="s">
        <v>9</v>
      </c>
      <c r="B4" s="3" t="s">
        <v>10</v>
      </c>
      <c r="C4" s="4">
        <v>1.22</v>
      </c>
      <c r="D4" s="4">
        <v>21.2</v>
      </c>
      <c r="E4" s="4">
        <v>0</v>
      </c>
      <c r="F4" s="5">
        <v>218</v>
      </c>
      <c r="G4" s="4">
        <f t="shared" ref="G4:G28" si="0">(C4*F4)+D4+E4</f>
        <v>287.15999999999997</v>
      </c>
    </row>
    <row r="5" spans="1:8" x14ac:dyDescent="0.25">
      <c r="A5" s="3" t="s">
        <v>11</v>
      </c>
      <c r="B5" s="3" t="s">
        <v>10</v>
      </c>
      <c r="C5" s="4">
        <v>2.7</v>
      </c>
      <c r="D5" s="4">
        <v>4.72</v>
      </c>
      <c r="E5" s="4">
        <v>0</v>
      </c>
      <c r="F5" s="5">
        <v>22</v>
      </c>
      <c r="G5" s="4">
        <f t="shared" si="0"/>
        <v>64.12</v>
      </c>
    </row>
    <row r="6" spans="1:8" x14ac:dyDescent="0.25">
      <c r="A6" s="3" t="s">
        <v>12</v>
      </c>
      <c r="B6" s="3" t="s">
        <v>17</v>
      </c>
      <c r="C6" s="4">
        <v>370</v>
      </c>
      <c r="D6" s="4">
        <v>29.55</v>
      </c>
      <c r="E6" s="4">
        <v>0</v>
      </c>
      <c r="F6" s="5">
        <v>6</v>
      </c>
      <c r="G6" s="4">
        <f t="shared" si="0"/>
        <v>2249.5500000000002</v>
      </c>
      <c r="H6" s="1"/>
    </row>
    <row r="7" spans="1:8" x14ac:dyDescent="0.25">
      <c r="A7" s="3" t="s">
        <v>13</v>
      </c>
      <c r="B7" s="3" t="s">
        <v>17</v>
      </c>
      <c r="C7" s="4">
        <v>6006</v>
      </c>
      <c r="D7" s="4">
        <v>480.48</v>
      </c>
      <c r="E7" s="4">
        <v>0</v>
      </c>
      <c r="F7" s="5">
        <v>1</v>
      </c>
      <c r="G7" s="4">
        <f t="shared" si="0"/>
        <v>6486.48</v>
      </c>
      <c r="H7" s="1"/>
    </row>
    <row r="8" spans="1:8" x14ac:dyDescent="0.25">
      <c r="A8" s="3" t="s">
        <v>14</v>
      </c>
      <c r="B8" s="3" t="s">
        <v>18</v>
      </c>
      <c r="C8" s="4">
        <v>1.65</v>
      </c>
      <c r="D8" s="4">
        <v>265.36</v>
      </c>
      <c r="E8" s="4">
        <v>17.5</v>
      </c>
      <c r="F8" s="5">
        <v>2000</v>
      </c>
      <c r="G8" s="4">
        <f t="shared" si="0"/>
        <v>3582.86</v>
      </c>
      <c r="H8" s="1"/>
    </row>
    <row r="9" spans="1:8" ht="14.25" customHeight="1" x14ac:dyDescent="0.25">
      <c r="A9" s="3" t="s">
        <v>15</v>
      </c>
      <c r="B9" s="3" t="s">
        <v>16</v>
      </c>
      <c r="C9" s="4">
        <v>140</v>
      </c>
      <c r="D9" s="4">
        <v>672</v>
      </c>
      <c r="E9" s="4">
        <v>0</v>
      </c>
      <c r="F9" s="5">
        <v>60</v>
      </c>
      <c r="G9" s="4">
        <f t="shared" si="0"/>
        <v>9072</v>
      </c>
      <c r="H9" s="1"/>
    </row>
    <row r="10" spans="1:8" ht="14.25" customHeight="1" x14ac:dyDescent="0.25">
      <c r="A10" s="3" t="s">
        <v>19</v>
      </c>
      <c r="B10" s="3" t="s">
        <v>20</v>
      </c>
      <c r="C10" s="4">
        <v>169</v>
      </c>
      <c r="D10" s="4">
        <v>139.68</v>
      </c>
      <c r="E10" s="4">
        <v>56.12</v>
      </c>
      <c r="F10" s="5">
        <v>10</v>
      </c>
      <c r="G10" s="4">
        <f t="shared" si="0"/>
        <v>1885.8</v>
      </c>
      <c r="H10" s="1"/>
    </row>
    <row r="11" spans="1:8" x14ac:dyDescent="0.25">
      <c r="A11" s="3" t="s">
        <v>21</v>
      </c>
      <c r="B11" s="3" t="s">
        <v>22</v>
      </c>
      <c r="C11" s="4">
        <v>2135</v>
      </c>
      <c r="D11" s="4">
        <v>687.2</v>
      </c>
      <c r="E11" s="4">
        <v>50</v>
      </c>
      <c r="F11" s="5">
        <v>4</v>
      </c>
      <c r="G11" s="4">
        <f t="shared" si="0"/>
        <v>9277.2000000000007</v>
      </c>
      <c r="H11" s="1"/>
    </row>
    <row r="12" spans="1:8" x14ac:dyDescent="0.25">
      <c r="A12" s="3" t="s">
        <v>23</v>
      </c>
      <c r="B12" s="3" t="s">
        <v>24</v>
      </c>
      <c r="C12" s="4">
        <v>1170</v>
      </c>
      <c r="D12" s="4">
        <v>189.6</v>
      </c>
      <c r="E12" s="4">
        <v>30</v>
      </c>
      <c r="F12" s="5">
        <v>2</v>
      </c>
      <c r="G12" s="4">
        <f t="shared" si="0"/>
        <v>2559.6</v>
      </c>
      <c r="H12" s="1"/>
    </row>
    <row r="13" spans="1:8" x14ac:dyDescent="0.25">
      <c r="A13" s="3" t="s">
        <v>25</v>
      </c>
      <c r="B13" s="3" t="s">
        <v>26</v>
      </c>
      <c r="C13" s="4">
        <v>199</v>
      </c>
      <c r="D13" s="4">
        <v>239.6</v>
      </c>
      <c r="E13" s="4">
        <v>10</v>
      </c>
      <c r="F13" s="5">
        <v>15</v>
      </c>
      <c r="G13" s="4">
        <f t="shared" si="0"/>
        <v>3234.6</v>
      </c>
      <c r="H13" s="1"/>
    </row>
    <row r="14" spans="1:8" x14ac:dyDescent="0.25">
      <c r="A14" s="3" t="s">
        <v>27</v>
      </c>
      <c r="B14" s="3" t="s">
        <v>28</v>
      </c>
      <c r="C14" s="4">
        <v>11993</v>
      </c>
      <c r="D14" s="4">
        <v>961.04</v>
      </c>
      <c r="E14" s="4">
        <v>20</v>
      </c>
      <c r="F14" s="5">
        <v>1</v>
      </c>
      <c r="G14" s="4">
        <f t="shared" si="0"/>
        <v>12974.04</v>
      </c>
      <c r="H14" s="1"/>
    </row>
    <row r="15" spans="1:8" x14ac:dyDescent="0.25">
      <c r="A15" s="3" t="s">
        <v>29</v>
      </c>
      <c r="B15" s="3" t="s">
        <v>30</v>
      </c>
      <c r="C15" s="4">
        <v>142</v>
      </c>
      <c r="D15" s="4">
        <v>68.16</v>
      </c>
      <c r="E15" s="4">
        <v>0</v>
      </c>
      <c r="F15" s="5">
        <v>6</v>
      </c>
      <c r="G15" s="4">
        <f t="shared" si="0"/>
        <v>920.16</v>
      </c>
      <c r="H15" s="1"/>
    </row>
    <row r="16" spans="1:8" x14ac:dyDescent="0.25">
      <c r="A16" s="3" t="s">
        <v>31</v>
      </c>
      <c r="B16" s="3" t="s">
        <v>32</v>
      </c>
      <c r="C16" s="4">
        <v>16</v>
      </c>
      <c r="D16" s="4">
        <v>256</v>
      </c>
      <c r="E16" s="4">
        <v>0</v>
      </c>
      <c r="F16" s="5">
        <v>200</v>
      </c>
      <c r="G16" s="4">
        <f t="shared" si="0"/>
        <v>3456</v>
      </c>
      <c r="H16" s="1"/>
    </row>
    <row r="17" spans="1:8" x14ac:dyDescent="0.25">
      <c r="A17" s="3" t="s">
        <v>33</v>
      </c>
      <c r="B17" s="3" t="s">
        <v>34</v>
      </c>
      <c r="C17" s="4">
        <v>2562</v>
      </c>
      <c r="D17" s="4">
        <v>20.48</v>
      </c>
      <c r="E17" s="4">
        <v>0</v>
      </c>
      <c r="F17" s="5">
        <v>1</v>
      </c>
      <c r="G17" s="4">
        <f t="shared" si="0"/>
        <v>2582.48</v>
      </c>
      <c r="H17" s="1"/>
    </row>
    <row r="18" spans="1:8" x14ac:dyDescent="0.25">
      <c r="A18" s="3" t="s">
        <v>100</v>
      </c>
      <c r="B18" s="3" t="s">
        <v>99</v>
      </c>
      <c r="C18" s="4">
        <v>1950</v>
      </c>
      <c r="D18" s="4">
        <v>156</v>
      </c>
      <c r="E18" s="4">
        <v>0</v>
      </c>
      <c r="F18" s="5">
        <v>1</v>
      </c>
      <c r="G18" s="4">
        <f t="shared" si="0"/>
        <v>2106</v>
      </c>
      <c r="H18" s="1"/>
    </row>
    <row r="19" spans="1:8" x14ac:dyDescent="0.25">
      <c r="A19" s="3" t="s">
        <v>35</v>
      </c>
      <c r="B19" s="3" t="s">
        <v>36</v>
      </c>
      <c r="C19" s="4">
        <v>699</v>
      </c>
      <c r="D19" s="4">
        <v>211</v>
      </c>
      <c r="E19" s="4">
        <v>0</v>
      </c>
      <c r="F19" s="5">
        <v>6</v>
      </c>
      <c r="G19" s="4">
        <f t="shared" si="0"/>
        <v>4405</v>
      </c>
      <c r="H19" s="1"/>
    </row>
    <row r="20" spans="1:8" x14ac:dyDescent="0.25">
      <c r="A20" s="3" t="s">
        <v>37</v>
      </c>
      <c r="B20" s="3" t="s">
        <v>38</v>
      </c>
      <c r="C20" s="4">
        <v>209</v>
      </c>
      <c r="D20" s="4">
        <v>50.16</v>
      </c>
      <c r="E20" s="4">
        <v>0</v>
      </c>
      <c r="F20" s="5">
        <v>3</v>
      </c>
      <c r="G20" s="4">
        <f t="shared" si="0"/>
        <v>677.16</v>
      </c>
      <c r="H20" s="1"/>
    </row>
    <row r="21" spans="1:8" x14ac:dyDescent="0.25">
      <c r="A21" s="3" t="s">
        <v>39</v>
      </c>
      <c r="B21" s="3" t="s">
        <v>40</v>
      </c>
      <c r="C21" s="4">
        <v>90</v>
      </c>
      <c r="D21" s="4">
        <v>7.2</v>
      </c>
      <c r="E21" s="4">
        <v>0</v>
      </c>
      <c r="F21" s="5">
        <v>1</v>
      </c>
      <c r="G21" s="4">
        <f t="shared" si="0"/>
        <v>97.2</v>
      </c>
      <c r="H21" s="1"/>
    </row>
    <row r="22" spans="1:8" x14ac:dyDescent="0.25">
      <c r="A22" s="3" t="s">
        <v>41</v>
      </c>
      <c r="B22" s="3" t="s">
        <v>42</v>
      </c>
      <c r="C22" s="4">
        <v>250</v>
      </c>
      <c r="D22" s="4">
        <v>120</v>
      </c>
      <c r="E22" s="4">
        <v>0</v>
      </c>
      <c r="F22" s="5">
        <v>6</v>
      </c>
      <c r="G22" s="4">
        <f t="shared" si="0"/>
        <v>1620</v>
      </c>
      <c r="H22" s="1"/>
    </row>
    <row r="23" spans="1:8" x14ac:dyDescent="0.25">
      <c r="A23" s="3" t="s">
        <v>43</v>
      </c>
      <c r="B23" s="3" t="s">
        <v>44</v>
      </c>
      <c r="C23" s="4">
        <v>900</v>
      </c>
      <c r="D23" s="4">
        <v>87.92</v>
      </c>
      <c r="E23" s="4">
        <v>199</v>
      </c>
      <c r="F23" s="5">
        <v>1</v>
      </c>
      <c r="G23" s="4">
        <f t="shared" si="0"/>
        <v>1186.92</v>
      </c>
      <c r="H23" s="1"/>
    </row>
    <row r="24" spans="1:8" x14ac:dyDescent="0.25">
      <c r="A24" s="3" t="s">
        <v>45</v>
      </c>
      <c r="B24" s="3" t="s">
        <v>46</v>
      </c>
      <c r="C24" s="4">
        <v>799</v>
      </c>
      <c r="D24" s="4">
        <v>191.76</v>
      </c>
      <c r="E24" s="4">
        <v>0</v>
      </c>
      <c r="F24" s="5">
        <v>3</v>
      </c>
      <c r="G24" s="4">
        <f t="shared" si="0"/>
        <v>2588.7600000000002</v>
      </c>
      <c r="H24" s="1"/>
    </row>
    <row r="25" spans="1:8" x14ac:dyDescent="0.25">
      <c r="A25" s="3" t="s">
        <v>47</v>
      </c>
      <c r="B25" s="3" t="s">
        <v>42</v>
      </c>
      <c r="C25" s="4">
        <v>300</v>
      </c>
      <c r="D25" s="4">
        <v>48</v>
      </c>
      <c r="E25" s="4">
        <v>0</v>
      </c>
      <c r="F25" s="5">
        <v>2</v>
      </c>
      <c r="G25" s="4">
        <f t="shared" si="0"/>
        <v>648</v>
      </c>
      <c r="H25" s="1"/>
    </row>
    <row r="26" spans="1:8" x14ac:dyDescent="0.25">
      <c r="A26" s="3" t="s">
        <v>48</v>
      </c>
      <c r="B26" s="3" t="s">
        <v>49</v>
      </c>
      <c r="C26" s="4">
        <v>2.99</v>
      </c>
      <c r="D26" s="4">
        <v>5</v>
      </c>
      <c r="E26" s="4">
        <v>0</v>
      </c>
      <c r="F26" s="5">
        <v>218</v>
      </c>
      <c r="G26" s="4">
        <f t="shared" si="0"/>
        <v>656.82</v>
      </c>
      <c r="H26" s="1"/>
    </row>
    <row r="27" spans="1:8" x14ac:dyDescent="0.25">
      <c r="A27" s="3" t="s">
        <v>50</v>
      </c>
      <c r="B27" s="3" t="s">
        <v>49</v>
      </c>
      <c r="C27" s="4">
        <v>9.99</v>
      </c>
      <c r="D27" s="4">
        <v>10</v>
      </c>
      <c r="E27" s="4">
        <v>0</v>
      </c>
      <c r="F27" s="5">
        <v>22</v>
      </c>
      <c r="G27" s="4">
        <f t="shared" si="0"/>
        <v>229.78</v>
      </c>
      <c r="H27" s="1"/>
    </row>
    <row r="28" spans="1:8" x14ac:dyDescent="0.25">
      <c r="A28" s="7" t="s">
        <v>51</v>
      </c>
      <c r="B28" s="7" t="s">
        <v>52</v>
      </c>
      <c r="C28" s="8">
        <v>40</v>
      </c>
      <c r="D28" s="8">
        <v>13.6</v>
      </c>
      <c r="E28" s="8">
        <v>10</v>
      </c>
      <c r="F28" s="9">
        <v>4</v>
      </c>
      <c r="G28" s="8">
        <f t="shared" si="0"/>
        <v>183.6</v>
      </c>
    </row>
  </sheetData>
  <mergeCells count="3">
    <mergeCell ref="G1:G2"/>
    <mergeCell ref="A1:E2"/>
    <mergeCell ref="F1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4533-A84B-44FB-8F04-C69579D0052A}">
  <dimension ref="A1:F18"/>
  <sheetViews>
    <sheetView workbookViewId="0">
      <selection activeCell="L19" sqref="L19"/>
    </sheetView>
  </sheetViews>
  <sheetFormatPr defaultRowHeight="15" x14ac:dyDescent="0.25"/>
  <cols>
    <col min="1" max="1" width="30.85546875" bestFit="1" customWidth="1"/>
    <col min="2" max="2" width="25.28515625" bestFit="1" customWidth="1"/>
    <col min="3" max="3" width="15" bestFit="1" customWidth="1"/>
    <col min="4" max="4" width="11" customWidth="1"/>
    <col min="5" max="5" width="19.42578125" bestFit="1" customWidth="1"/>
    <col min="6" max="6" width="12.42578125" customWidth="1"/>
  </cols>
  <sheetData>
    <row r="1" spans="1:6" x14ac:dyDescent="0.25">
      <c r="A1" s="45" t="s">
        <v>55</v>
      </c>
      <c r="B1" s="45"/>
      <c r="C1" s="45"/>
      <c r="D1" s="45"/>
      <c r="E1" s="42" t="s">
        <v>53</v>
      </c>
      <c r="F1" s="43">
        <f>SUM(Table2[[#All],[ $2,400.00 ]])</f>
        <v>59092.08</v>
      </c>
    </row>
    <row r="2" spans="1:6" x14ac:dyDescent="0.25">
      <c r="A2" s="45"/>
      <c r="B2" s="45"/>
      <c r="C2" s="45"/>
      <c r="D2" s="45"/>
      <c r="E2" s="41"/>
      <c r="F2" s="44"/>
    </row>
    <row r="3" spans="1:6" x14ac:dyDescent="0.25">
      <c r="A3" s="2" t="s">
        <v>2</v>
      </c>
      <c r="B3" s="2" t="s">
        <v>3</v>
      </c>
      <c r="C3" s="2" t="s">
        <v>56</v>
      </c>
      <c r="D3" s="2" t="s">
        <v>57</v>
      </c>
      <c r="E3" s="2" t="s">
        <v>101</v>
      </c>
      <c r="F3" s="2" t="s">
        <v>8</v>
      </c>
    </row>
    <row r="4" spans="1:6" x14ac:dyDescent="0.25">
      <c r="A4" s="10" t="s">
        <v>58</v>
      </c>
      <c r="B4" s="3" t="s">
        <v>71</v>
      </c>
      <c r="C4" s="4">
        <v>2949</v>
      </c>
      <c r="D4" s="4">
        <v>2831.04</v>
      </c>
      <c r="E4" s="5">
        <v>12</v>
      </c>
      <c r="F4" s="6">
        <f>(C4*E4)+D4</f>
        <v>38219.040000000001</v>
      </c>
    </row>
    <row r="5" spans="1:6" x14ac:dyDescent="0.25">
      <c r="A5" s="10" t="s">
        <v>59</v>
      </c>
      <c r="B5" s="3" t="s">
        <v>72</v>
      </c>
      <c r="C5" s="4">
        <v>30</v>
      </c>
      <c r="D5" s="4">
        <v>28.8</v>
      </c>
      <c r="E5" s="5">
        <v>12</v>
      </c>
      <c r="F5" s="6">
        <f t="shared" ref="F5:F18" si="0">(C5*E5)+D5</f>
        <v>388.8</v>
      </c>
    </row>
    <row r="6" spans="1:6" x14ac:dyDescent="0.25">
      <c r="A6" s="10" t="s">
        <v>66</v>
      </c>
      <c r="B6" s="3" t="s">
        <v>79</v>
      </c>
      <c r="C6" s="4">
        <v>0</v>
      </c>
      <c r="D6" s="4">
        <v>0</v>
      </c>
      <c r="E6" s="5"/>
      <c r="F6" s="6">
        <f t="shared" si="0"/>
        <v>0</v>
      </c>
    </row>
    <row r="7" spans="1:6" x14ac:dyDescent="0.25">
      <c r="A7" s="10" t="s">
        <v>67</v>
      </c>
      <c r="B7" s="3" t="s">
        <v>79</v>
      </c>
      <c r="C7" s="4">
        <v>0</v>
      </c>
      <c r="D7" s="4">
        <v>0</v>
      </c>
      <c r="E7" s="5"/>
      <c r="F7" s="6">
        <f t="shared" si="0"/>
        <v>0</v>
      </c>
    </row>
    <row r="8" spans="1:6" x14ac:dyDescent="0.25">
      <c r="A8" s="10" t="s">
        <v>68</v>
      </c>
      <c r="B8" s="3" t="s">
        <v>80</v>
      </c>
      <c r="C8" s="4">
        <v>0</v>
      </c>
      <c r="D8" s="4">
        <v>0</v>
      </c>
      <c r="E8" s="5"/>
      <c r="F8" s="6">
        <f t="shared" si="0"/>
        <v>0</v>
      </c>
    </row>
    <row r="9" spans="1:6" x14ac:dyDescent="0.25">
      <c r="A9" s="10" t="s">
        <v>60</v>
      </c>
      <c r="B9" s="3" t="s">
        <v>73</v>
      </c>
      <c r="C9" s="4">
        <v>0</v>
      </c>
      <c r="D9" s="4">
        <v>0</v>
      </c>
      <c r="E9" s="5"/>
      <c r="F9" s="6">
        <f t="shared" si="0"/>
        <v>0</v>
      </c>
    </row>
    <row r="10" spans="1:6" x14ac:dyDescent="0.25">
      <c r="A10" s="10" t="s">
        <v>61</v>
      </c>
      <c r="B10" s="3" t="s">
        <v>74</v>
      </c>
      <c r="C10" s="4">
        <v>75</v>
      </c>
      <c r="D10" s="4">
        <v>72</v>
      </c>
      <c r="E10" s="5">
        <v>12</v>
      </c>
      <c r="F10" s="6">
        <f t="shared" si="0"/>
        <v>972</v>
      </c>
    </row>
    <row r="11" spans="1:6" x14ac:dyDescent="0.25">
      <c r="A11" s="10" t="s">
        <v>62</v>
      </c>
      <c r="B11" s="3" t="s">
        <v>75</v>
      </c>
      <c r="C11" s="4">
        <v>0</v>
      </c>
      <c r="D11" s="4">
        <v>0</v>
      </c>
      <c r="E11" s="5"/>
      <c r="F11" s="6">
        <f t="shared" si="0"/>
        <v>0</v>
      </c>
    </row>
    <row r="12" spans="1:6" x14ac:dyDescent="0.25">
      <c r="A12" s="10" t="s">
        <v>69</v>
      </c>
      <c r="B12" s="3" t="s">
        <v>77</v>
      </c>
      <c r="C12" s="4">
        <v>483</v>
      </c>
      <c r="D12" s="4">
        <v>38.64</v>
      </c>
      <c r="E12" s="5">
        <v>12</v>
      </c>
      <c r="F12" s="6">
        <f t="shared" si="0"/>
        <v>5834.64</v>
      </c>
    </row>
    <row r="13" spans="1:6" x14ac:dyDescent="0.25">
      <c r="A13" s="10" t="s">
        <v>93</v>
      </c>
      <c r="B13" s="3" t="s">
        <v>94</v>
      </c>
      <c r="C13" s="4">
        <v>60</v>
      </c>
      <c r="D13" s="4">
        <v>192</v>
      </c>
      <c r="E13" s="5">
        <v>12</v>
      </c>
      <c r="F13" s="6">
        <f>(C13*E13)+D13</f>
        <v>912</v>
      </c>
    </row>
    <row r="14" spans="1:6" x14ac:dyDescent="0.25">
      <c r="A14" s="10" t="s">
        <v>82</v>
      </c>
      <c r="B14" s="3" t="s">
        <v>83</v>
      </c>
      <c r="C14" s="4">
        <v>50</v>
      </c>
      <c r="D14" s="4">
        <v>48</v>
      </c>
      <c r="E14" s="5">
        <v>12</v>
      </c>
      <c r="F14" s="6">
        <f t="shared" si="0"/>
        <v>648</v>
      </c>
    </row>
    <row r="15" spans="1:6" x14ac:dyDescent="0.25">
      <c r="A15" s="10" t="s">
        <v>63</v>
      </c>
      <c r="B15" s="3" t="s">
        <v>76</v>
      </c>
      <c r="C15" s="4">
        <v>0</v>
      </c>
      <c r="D15" s="4">
        <v>0</v>
      </c>
      <c r="E15" s="5"/>
      <c r="F15" s="6">
        <f t="shared" si="0"/>
        <v>0</v>
      </c>
    </row>
    <row r="16" spans="1:6" x14ac:dyDescent="0.25">
      <c r="A16" s="10" t="s">
        <v>64</v>
      </c>
      <c r="B16" s="3" t="s">
        <v>77</v>
      </c>
      <c r="C16" s="4">
        <v>623</v>
      </c>
      <c r="D16" s="4">
        <v>598.08000000000004</v>
      </c>
      <c r="E16" s="5">
        <v>12</v>
      </c>
      <c r="F16" s="6">
        <f t="shared" si="0"/>
        <v>8074.08</v>
      </c>
    </row>
    <row r="17" spans="1:6" x14ac:dyDescent="0.25">
      <c r="A17" s="10" t="s">
        <v>65</v>
      </c>
      <c r="B17" s="3" t="s">
        <v>78</v>
      </c>
      <c r="C17" s="4">
        <v>312</v>
      </c>
      <c r="D17" s="4">
        <v>299.52</v>
      </c>
      <c r="E17" s="5">
        <v>12</v>
      </c>
      <c r="F17" s="6">
        <f t="shared" si="0"/>
        <v>4043.52</v>
      </c>
    </row>
    <row r="18" spans="1:6" x14ac:dyDescent="0.25">
      <c r="A18" s="10" t="s">
        <v>70</v>
      </c>
      <c r="B18" s="3" t="s">
        <v>81</v>
      </c>
      <c r="C18" s="4">
        <v>0</v>
      </c>
      <c r="D18" s="4">
        <v>0</v>
      </c>
      <c r="E18" s="5"/>
      <c r="F18" s="6">
        <f t="shared" si="0"/>
        <v>0</v>
      </c>
    </row>
  </sheetData>
  <mergeCells count="3">
    <mergeCell ref="E1:E2"/>
    <mergeCell ref="F1:F2"/>
    <mergeCell ref="A1:D2"/>
  </mergeCells>
  <pageMargins left="0.7" right="0.7" top="0.75" bottom="0.75" header="0.3" footer="0.3"/>
  <pageSetup orientation="portrait" r:id="rId1"/>
  <ignoredErrors>
    <ignoredError sqref="F14:F18 F4:F12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4999-756E-4405-A81B-774604A1D3B4}">
  <dimension ref="A1:E7"/>
  <sheetViews>
    <sheetView workbookViewId="0">
      <selection activeCell="C3" sqref="C3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21.7109375" bestFit="1" customWidth="1"/>
    <col min="4" max="4" width="43.140625" bestFit="1" customWidth="1"/>
    <col min="5" max="5" width="11.5703125" bestFit="1" customWidth="1"/>
  </cols>
  <sheetData>
    <row r="1" spans="1:5" x14ac:dyDescent="0.25">
      <c r="A1" s="46" t="s">
        <v>84</v>
      </c>
      <c r="B1" s="46"/>
      <c r="C1" s="46"/>
      <c r="D1" s="47" t="s">
        <v>53</v>
      </c>
      <c r="E1" s="49">
        <f>SUM(E4:E7)</f>
        <v>57000</v>
      </c>
    </row>
    <row r="2" spans="1:5" x14ac:dyDescent="0.25">
      <c r="A2" s="46"/>
      <c r="B2" s="46"/>
      <c r="C2" s="46"/>
      <c r="D2" s="48"/>
      <c r="E2" s="50"/>
    </row>
    <row r="3" spans="1:5" x14ac:dyDescent="0.25">
      <c r="A3" s="2" t="s">
        <v>3</v>
      </c>
      <c r="B3" s="2" t="s">
        <v>56</v>
      </c>
      <c r="C3" s="2" t="s">
        <v>85</v>
      </c>
      <c r="D3" s="2" t="s">
        <v>86</v>
      </c>
      <c r="E3" s="2" t="s">
        <v>8</v>
      </c>
    </row>
    <row r="4" spans="1:5" x14ac:dyDescent="0.25">
      <c r="A4" s="3" t="s">
        <v>87</v>
      </c>
      <c r="B4" s="4">
        <v>8750</v>
      </c>
      <c r="C4" s="5">
        <v>4</v>
      </c>
      <c r="D4" s="3" t="s">
        <v>95</v>
      </c>
      <c r="E4" s="4">
        <f>B4*C4</f>
        <v>35000</v>
      </c>
    </row>
    <row r="5" spans="1:5" x14ac:dyDescent="0.25">
      <c r="A5" s="3" t="s">
        <v>88</v>
      </c>
      <c r="B5" s="4">
        <v>5500</v>
      </c>
      <c r="C5" s="5">
        <v>4</v>
      </c>
      <c r="D5" s="3" t="s">
        <v>96</v>
      </c>
      <c r="E5" s="4">
        <f t="shared" ref="E5:E7" si="0">B5*C5</f>
        <v>22000</v>
      </c>
    </row>
    <row r="6" spans="1:5" x14ac:dyDescent="0.25">
      <c r="A6" s="3" t="s">
        <v>89</v>
      </c>
      <c r="B6" s="4">
        <v>0</v>
      </c>
      <c r="C6" s="5">
        <v>6</v>
      </c>
      <c r="D6" s="3" t="s">
        <v>91</v>
      </c>
      <c r="E6" s="4">
        <f t="shared" si="0"/>
        <v>0</v>
      </c>
    </row>
    <row r="7" spans="1:5" x14ac:dyDescent="0.25">
      <c r="A7" s="7" t="s">
        <v>90</v>
      </c>
      <c r="B7" s="8">
        <v>0</v>
      </c>
      <c r="C7" s="9">
        <v>6</v>
      </c>
      <c r="D7" s="7" t="s">
        <v>91</v>
      </c>
      <c r="E7" s="4">
        <f t="shared" si="0"/>
        <v>0</v>
      </c>
    </row>
  </sheetData>
  <mergeCells count="3">
    <mergeCell ref="A1:C2"/>
    <mergeCell ref="D1:D2"/>
    <mergeCell ref="E1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Bacch</vt:lpstr>
      <vt:lpstr>Hardware</vt:lpstr>
      <vt:lpstr>Software &amp; Licensing</vt:lpstr>
      <vt:lpstr>Wages &amp;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</dc:creator>
  <cp:lastModifiedBy>Heather Hickman</cp:lastModifiedBy>
  <dcterms:created xsi:type="dcterms:W3CDTF">2020-03-12T03:02:46Z</dcterms:created>
  <dcterms:modified xsi:type="dcterms:W3CDTF">2020-04-10T21:32:33Z</dcterms:modified>
</cp:coreProperties>
</file>