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st Checks" sheetId="1" r:id="rId3"/>
    <sheet state="visible" name="ID Obs" sheetId="2" r:id="rId4"/>
    <sheet state="visible" name="Active Nests" sheetId="3" r:id="rId5"/>
    <sheet state="visible" name="BackOffice" sheetId="4" r:id="rId6"/>
  </sheets>
  <definedNames>
    <definedName name="NCSummary">'Nest Checks'!$A$2:$O$176</definedName>
    <definedName name="ANautofill">'Active Nests'!$AJ$5:$AU$147</definedName>
    <definedName name="ANHidden1">'Active Nests'!$B$1:$AG$147</definedName>
    <definedName name="ANHidden2">'Active Nests'!$AW$1:$AX$147</definedName>
    <definedName name="IDWarnings">'ID Obs'!$V$1:$AD$116</definedName>
    <definedName name="IDcounts">'ID Obs'!$G$1:$I$2</definedName>
    <definedName name="ANcounts">'Active Nests'!$AQ$1:$AV$1</definedName>
    <definedName hidden="1" localSheetId="1" name="_xlnm._FilterDatabase">'ID Obs'!$A$4:$V$116</definedName>
    <definedName hidden="1" localSheetId="2" name="_xlnm._FilterDatabase">'Active Nests'!$A$4:$AV$147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2">
      <text>
        <t xml:space="preserve">put an 'x' above dates you did nest checks
</t>
      </text>
    </comment>
    <comment authorId="0" ref="A5">
      <text>
        <t xml:space="preserve">If present, say what kind, and short description. (e.g. magpie seen at nest #44, birds mobbed it)</t>
      </text>
    </comment>
    <comment authorId="0" ref="A6">
      <text>
        <t xml:space="preserve">If Nest has '*' next to it, there was a CI; add to Active Nests</t>
      </text>
    </comment>
    <comment authorId="0" ref="B6">
      <text>
        <t xml:space="preserve">These fields autoupdate based on nest check data</t>
      </text>
    </comment>
    <comment authorId="0" ref="C6">
      <text>
        <t xml:space="preserve">Estimated Hatch Date=the day you think they must have hatched or will hatch based on timing of laying or age of nestlings</t>
      </text>
    </comment>
    <comment authorId="0" ref="D6">
      <text>
        <t xml:space="preserve">Confirmed Hatch--You actually witnessed them hatching (1c2e which later became 3c)</t>
      </text>
    </comment>
    <comment authorId="0" ref="E6">
      <text>
        <t xml:space="preserve">12 days AFTER a CH or EHD</t>
      </text>
    </comment>
    <comment authorId="0" ref="F6">
      <text>
        <t xml:space="preserve">A nest predation event or nest failure due to abandonment/death of nestlings </t>
      </text>
    </comment>
    <comment authorId="0" ref="G6">
      <text>
        <t xml:space="preserve">The most current nesting attempt for each nest (just nest # for 1st broods)</t>
      </text>
    </comment>
    <comment authorId="0" ref="FK107">
      <text>
        <t xml:space="preserve">fledged
	-Deleted user
NFNE
	-Heather Kenny-Duddela</t>
      </text>
    </comment>
    <comment authorId="0" ref="FK154">
      <text>
        <t xml:space="preserve">1N dead inside, others fledged
	-Deleted user</t>
      </text>
    </comment>
    <comment authorId="0" ref="FK157">
      <text>
        <t xml:space="preserve">2N dead on outside
	-Deleted user
&gt;=0N, likely one fledged and 2 died
	-Heather Kenny-Duddela
came back when I was doing the height measures and found the 3rd nestling dead in the nest
	-Deleted user</t>
      </text>
    </comment>
    <comment authorId="0" ref="FK38">
      <text>
        <t xml:space="preserve">fledged
	-Deleted user</t>
      </text>
    </comment>
    <comment authorId="0" ref="FG118">
      <text>
        <t xml:space="preserve">oldFNE, fledged
	-Heather Kenny-Duddela</t>
      </text>
    </comment>
    <comment authorId="0" ref="FD107">
      <text>
        <t xml:space="preserve">4N banded
	-Heather Kenny-Duddela</t>
      </text>
    </comment>
    <comment authorId="0" ref="FG105">
      <text>
        <t xml:space="preserve">oldFNE, fledged
	-Heather Kenny-Duddela</t>
      </text>
    </comment>
    <comment authorId="0" ref="FG84">
      <text>
        <t xml:space="preserve">oldFNE, fledged
	-Heather Kenny-Duddela</t>
      </text>
    </comment>
    <comment authorId="0" ref="FG38">
      <text>
        <t xml:space="preserve">2N alive in nest, 1N dead and collected (UNB)
	-Heather Kenny-Duddela</t>
      </text>
    </comment>
    <comment authorId="0" ref="FD38">
      <text>
        <t xml:space="preserve">2N banded and one too small so will come back in a couple of days
	-Heather Kenny-Duddela</t>
      </text>
    </comment>
    <comment authorId="0" ref="FA157">
      <text>
        <t xml:space="preserve">seen from outside
	-Heather Kenny-Duddela</t>
      </text>
    </comment>
    <comment authorId="0" ref="FA156">
      <text>
        <t xml:space="preserve">oldFNE, fledged
	-Heather Kenny-Duddela</t>
      </text>
    </comment>
    <comment authorId="0" ref="FA155">
      <text>
        <t xml:space="preserve">oldFNE, fledged
	-Heather Kenny-Duddela</t>
      </text>
    </comment>
    <comment authorId="0" ref="FA154">
      <text>
        <t xml:space="preserve">seen from outside
	-Heather Kenny-Duddela</t>
      </text>
    </comment>
    <comment authorId="0" ref="FA105">
      <text>
        <t xml:space="preserve">seen from outside
	-Heather Kenny-Duddela</t>
      </text>
    </comment>
    <comment authorId="0" ref="FA101">
      <text>
        <t xml:space="preserve">fledged, oldFNE with one old egg. Candled egg and only saw yolk so did not collect
	-Heather Kenny-Duddela</t>
      </text>
    </comment>
    <comment authorId="0" ref="FA84">
      <text>
        <t xml:space="preserve">seen from outside
	-Heather Kenny-Duddela</t>
      </text>
    </comment>
    <comment authorId="0" ref="FA25">
      <text>
        <t xml:space="preserve">oldFNE, fledged
	-Heather Kenny-Duddela</t>
      </text>
    </comment>
    <comment authorId="0" ref="FA12">
      <text>
        <t xml:space="preserve">oldFNE, fledged
	-Heather Kenny-Duddela</t>
      </text>
    </comment>
    <comment authorId="0" ref="EV84">
      <text>
        <t xml:space="preserve">seen from outside
	-Avani Fachon</t>
      </text>
    </comment>
    <comment authorId="0" ref="EV25">
      <text>
        <t xml:space="preserve">seen from outside
	-Avani Fachon</t>
      </text>
    </comment>
    <comment authorId="0" ref="EV12">
      <text>
        <t xml:space="preserve">seen from outside
	-Avani Fachon</t>
      </text>
    </comment>
    <comment authorId="0" ref="EV157">
      <text>
        <t xml:space="preserve">thought that I saw 4 beaks from the outside, but not sure how 1N would have been missed during the extraction for banding
	-Avani Fachon</t>
      </text>
    </comment>
    <comment authorId="0" ref="EV155">
      <text>
        <t xml:space="preserve">seen from outside
	-Avani Fachon</t>
      </text>
    </comment>
    <comment authorId="0" ref="EV154">
      <text>
        <t xml:space="preserve">none seen from outside nest, but did not want to put the mirror closer
	-Avani Fachon</t>
      </text>
    </comment>
    <comment authorId="0" ref="EV150">
      <text>
        <t xml:space="preserve">new horse in this stall
	-Avani Fachon</t>
      </text>
    </comment>
    <comment authorId="0" ref="EV147">
      <text>
        <t xml:space="preserve">too close to 19 which had older nestlings
	-Avani Fachon</t>
      </text>
    </comment>
    <comment authorId="0" ref="EV145">
      <text>
        <t xml:space="preserve">all nestlings have fledged
	-Avani Fachon
oldFNE
	-Heather Kenny-Duddela</t>
      </text>
    </comment>
    <comment authorId="0" ref="EV143">
      <text>
        <t xml:space="preserve">new horse in this stall
	-Avani Fachon</t>
      </text>
    </comment>
    <comment authorId="0" ref="EV121">
      <text>
        <t xml:space="preserve">only one egg left, and it is broken; did not collect
	-Avani Fachon</t>
      </text>
    </comment>
    <comment authorId="0" ref="EV118">
      <text>
        <t xml:space="preserve">seen from outside
	-Avani Fachon</t>
      </text>
    </comment>
    <comment authorId="0" ref="EV107">
      <text>
        <t xml:space="preserve">2D2 (primaries and tail feathers breaking through), 2D3 (two clear lines on breast, ears not open yet, alula is still in one bundle)
	-Avani Fachon</t>
      </text>
    </comment>
    <comment authorId="0" ref="EV101">
      <text>
        <t xml:space="preserve">seen from outside
	-Avani Fachon</t>
      </text>
    </comment>
    <comment authorId="0" ref="EV105">
      <text>
        <t xml:space="preserve">seen from outside
	-Avani Fachon</t>
      </text>
    </comment>
    <comment authorId="0" ref="EV92">
      <text>
        <t xml:space="preserve">new horse in this stall; were also unable to collect the old egg because of this
	-Avani Fachon</t>
      </text>
    </comment>
    <comment authorId="0" ref="EV83">
      <text>
        <t xml:space="preserve">2 dead nestlings
	-Avani Fachon</t>
      </text>
    </comment>
    <comment authorId="0" ref="EV80">
      <text>
        <t xml:space="preserve">couldn't check due to a fledgling from nest 6 being nearby on a wire; were also unable to collect the old eggs because of this
	-Avani Fachon</t>
      </text>
    </comment>
    <comment authorId="0" ref="EV51">
      <text>
        <t xml:space="preserve">new horse in this stall
	-Avani Fachon</t>
      </text>
    </comment>
    <comment authorId="0" ref="EV50">
      <text>
        <t xml:space="preserve">new horse in this stall
	-Avani Fachon</t>
      </text>
    </comment>
    <comment authorId="0" ref="EV46">
      <text>
        <t xml:space="preserve">hole
	-Avani Fachon</t>
      </text>
    </comment>
    <comment authorId="0" ref="EV45">
      <text>
        <t xml:space="preserve">all nestlings have fledged
	-Avani Fachon
oldFNE
	-Heather Kenny-Duddela</t>
      </text>
    </comment>
    <comment authorId="0" ref="EV38">
      <text>
        <t xml:space="preserve">1D3 (two clear rows on breast, ears no yet open), 2D2 (primaries and tail feathers breaking through)
	-Avani Fachon</t>
      </text>
    </comment>
    <comment authorId="0" ref="EV27">
      <text>
        <t xml:space="preserve">1 dead nestling
	-Avani Fachon</t>
      </text>
    </comment>
    <comment authorId="0" ref="EV15">
      <text>
        <t xml:space="preserve">all nestlings have fledged
	-Avani Fachon
oldFNE
	-Heather Kenny-Duddela</t>
      </text>
    </comment>
    <comment authorId="0" ref="EV10">
      <text>
        <t xml:space="preserve">all nestlings have fledged
	-Avani Fachon
oldFNE
	-Heather Kenny-Duddela</t>
      </text>
    </comment>
    <comment authorId="0" ref="EU157">
      <text>
        <t xml:space="preserve">3N banded by Avani + Becca; LOTS of mites in this nest
	-Avani Fachon</t>
      </text>
    </comment>
    <comment authorId="0" ref="EU156">
      <text>
        <t xml:space="preserve">3N found dead on ground + collected. 1N banded by Avani + Becca. Lots of mites in this nest.
	-Avani Fachon</t>
      </text>
    </comment>
    <comment authorId="0" ref="A1">
      <text>
        <t xml:space="preserve">1 N must have been missed on this check?
	-Avani Fachon
----
3 dead N found on the ground + collected, 1N banded
	-Avani Fachon
----
oldFNE
	-Aleea ALPA3387</t>
      </text>
    </comment>
    <comment authorId="0" ref="EO84">
      <text>
        <t xml:space="preserve">the fourth nestling must have been missed on this check
	-Avani Fachon</t>
      </text>
    </comment>
    <comment authorId="0" ref="ET84">
      <text>
        <t xml:space="preserve">4N banded
	-Avani Fachon</t>
      </text>
    </comment>
    <comment authorId="0" ref="ET154">
      <text>
        <t xml:space="preserve">5N in nest, 4N banded + will need to return to band 1N (much younger than the others, around day 5) and collect blood sample
	-Avani Fachon</t>
      </text>
    </comment>
    <comment authorId="0" ref="EO80">
      <text>
        <t xml:space="preserve">oldFNE (eggs previously in this nest were abandoned/ this nest should have been marked as failed earlier)
	-Avani Fachon</t>
      </text>
    </comment>
    <comment authorId="0" ref="EO153">
      <text>
        <t xml:space="preserve">1 old E collected
	-Avani Fachon</t>
      </text>
    </comment>
    <comment authorId="0" ref="EO147">
      <text>
        <t xml:space="preserve">too close to nest 19 which had older nestlings
	-Avani Fachon</t>
      </text>
    </comment>
    <comment authorId="0" ref="EO145">
      <text>
        <t xml:space="preserve">seen from outside
	-Avani Fachon</t>
      </text>
    </comment>
    <comment authorId="0" ref="EO129">
      <text>
        <t xml:space="preserve">1 old E collected
	-Avani Fachon</t>
      </text>
    </comment>
    <comment authorId="0" ref="EO124">
      <text>
        <t xml:space="preserve">nothing written in cell on paper copy; this nest must have been missed
	-Avani Fachon</t>
      </text>
    </comment>
    <comment authorId="0" ref="EO115">
      <text>
        <t xml:space="preserve">3 old eggs collected
	-Avani Fachon</t>
      </text>
    </comment>
    <comment authorId="0" ref="EO113">
      <text>
        <t xml:space="preserve">nothing written in cell on paper copy; this nest must have been missed
	-Avani Fachon</t>
      </text>
    </comment>
    <comment authorId="0" ref="EO102">
      <text>
        <t xml:space="preserve">oldFNE; all nestlings have fledged
	-Avani Fachon</t>
      </text>
    </comment>
    <comment authorId="0" ref="EO101">
      <text>
        <t xml:space="preserve">looked from outside but didn't feel comfortable putting the mirror closer
	-Avani Fachon</t>
      </text>
    </comment>
    <comment authorId="0" ref="EO100">
      <text>
        <t xml:space="preserve">Eggs are still unhatched; the two old eggs were collected. One was cracked, so part of the eggshell and yolk was collected
	-Avani Fachon</t>
      </text>
    </comment>
    <comment authorId="0" ref="EO92">
      <text>
        <t xml:space="preserve">1E to the side of the nest
	-Avani Fachon</t>
      </text>
    </comment>
    <comment authorId="0" ref="EO83">
      <text>
        <t xml:space="preserve">2N dead hanging out of nest
	-Avani Fachon</t>
      </text>
    </comment>
    <comment authorId="0" ref="EO46">
      <text>
        <t xml:space="preserve">hole in nest
	-Avani Fachon</t>
      </text>
    </comment>
    <comment authorId="0" ref="EO45">
      <text>
        <t xml:space="preserve">seen from outside
	-Avani Fachon</t>
      </text>
    </comment>
    <comment authorId="0" ref="EO39">
      <text>
        <t xml:space="preserve">Collected the 3 old eggs
	-Avani Fachon</t>
      </text>
    </comment>
    <comment authorId="0" ref="EO27">
      <text>
        <t xml:space="preserve">1 dead N in nest
	-Avani Fachon</t>
      </text>
    </comment>
    <comment authorId="0" ref="EO26">
      <text>
        <t xml:space="preserve">nothing entered in this cell on the paper sheet, must have missed this nest
	-Avani Fachon</t>
      </text>
    </comment>
    <comment authorId="0" ref="EO25">
      <text>
        <t xml:space="preserve">looked from outside but didn't feel comfortable putting the mirror closer
	-Avani Fachon</t>
      </text>
    </comment>
    <comment authorId="0" ref="EO18">
      <text>
        <t xml:space="preserve">this old egg was squished/dried out at the bottom of the nest; most likely not seen in previous checks
	-Avani Fachon</t>
      </text>
    </comment>
    <comment authorId="0" ref="EO15">
      <text>
        <t xml:space="preserve">seen from outside
	-Avani Fachon</t>
      </text>
    </comment>
    <comment authorId="0" ref="EO12">
      <text>
        <t xml:space="preserve">looked from outside but didn't feel comfortable putting the mirror closer
	-Avani Fachon</t>
      </text>
    </comment>
    <comment authorId="0" ref="EO10">
      <text>
        <t xml:space="preserve">looked from outside but didn't feel comfortable putting the mirror closer
	-Avani Fachon</t>
      </text>
    </comment>
    <comment authorId="0" ref="EO105">
      <text>
        <t xml:space="preserve">4N banded by Sara + Avani
	-Avani Fachon</t>
      </text>
    </comment>
    <comment authorId="0" ref="EO155">
      <text>
        <t xml:space="preserve">Nestlings appeared to be too old to band/ much older than d13
	-Avani Fachon</t>
      </text>
    </comment>
    <comment authorId="0" ref="EO118">
      <text>
        <t xml:space="preserve">4N banded by Sara + Avani
	-Avani Fachon</t>
      </text>
    </comment>
    <comment authorId="0" ref="EI145">
      <text>
        <t xml:space="preserve">Aleea + Sara unable to band on 8/16 as originally planned due to cold/rainy weather (barn was quiet/didn't seem like nestlings were getting fed often). On 8/17/22 there was only one nestling which looked much larger than a d14; unsure if they were aged incorrectly, or if original nestlings got predated and this was a fledgling from another nest.
	-Avani Fachon</t>
      </text>
    </comment>
    <comment authorId="0" ref="EJ25">
      <text>
        <t xml:space="preserve">4N banded by Natalie + Avani 8/19/22
	-Avani Fachon</t>
      </text>
    </comment>
    <comment authorId="0" ref="EK25">
      <text>
        <t xml:space="preserve">4N banded by Natalie + Avani
	-Avani Fachon</t>
      </text>
    </comment>
    <comment authorId="0" ref="EL12">
      <text>
        <t xml:space="preserve">4N banded by Natalie + Avani 8/19/22
	-Avani Fachon</t>
      </text>
    </comment>
    <comment authorId="0" ref="EK12">
      <text>
        <t xml:space="preserve">4N banded by Natalie + Avani
	-Avani Fachon</t>
      </text>
    </comment>
    <comment authorId="0" ref="EI118">
      <text>
        <t xml:space="preserve">all looking healthy!
	-Aleea ALPA3387</t>
      </text>
    </comment>
    <comment authorId="0" ref="EI115">
      <text>
        <t xml:space="preserve">old eggs
	-Aleea ALPA3387</t>
      </text>
    </comment>
    <comment authorId="0" ref="EI92">
      <text>
        <t xml:space="preserve">not viable
	-Aleea ALPA3387</t>
      </text>
    </comment>
    <comment authorId="0" ref="EI25">
      <text>
        <t xml:space="preserve">Nestlings appeared too small to band; will return on 8/19 to band these
	-Avani Fachon</t>
      </text>
    </comment>
    <comment authorId="0" ref="EI101">
      <text>
        <t xml:space="preserve">3N banded by Natalie + Avani
	-Avani Fachon</t>
      </text>
    </comment>
    <comment authorId="0" ref="EJ101">
      <text>
        <t xml:space="preserve">3N banded by Natalie + Avani on 8/17/2022
	-Avani Fachon</t>
      </text>
    </comment>
    <comment authorId="0" ref="EH15">
      <text>
        <t xml:space="preserve">4N banded on 8/17/22 by Natalie + Avani
	-Avani Fachon</t>
      </text>
    </comment>
    <comment authorId="0" ref="EI15">
      <text>
        <t xml:space="preserve">4N banded by Natalie + Avani
	-Avani Fachon</t>
      </text>
    </comment>
    <comment authorId="0" ref="EI45">
      <text>
        <t xml:space="preserve">banded
	-Sara Garcia</t>
      </text>
    </comment>
    <comment authorId="0" ref="EI157">
      <text>
        <t xml:space="preserve">2 day 1, 1 day 2
	-Sara Garcia</t>
      </text>
    </comment>
    <comment authorId="0" ref="EI156">
      <text>
        <t xml:space="preserve">3 day 2, 2 day 1
	-Sara Garcia</t>
      </text>
    </comment>
    <comment authorId="0" ref="EI154">
      <text>
        <t xml:space="preserve">1 day 0, 2 day 1, 1 day 2
	-Sara Garcia
very young d2
	-Aleea ALPA3387</t>
      </text>
    </comment>
    <comment authorId="0" ref="EI153">
      <text>
        <t xml:space="preserve">old
	-Sara Garcia</t>
      </text>
    </comment>
    <comment authorId="0" ref="EI129">
      <text>
        <t xml:space="preserve">FNE
	-Sara Garcia</t>
      </text>
    </comment>
    <comment authorId="0" ref="EI108">
      <text>
        <t xml:space="preserve">oldFNE
	-Sara Garcia</t>
      </text>
    </comment>
    <comment authorId="0" ref="EI100">
      <text>
        <t xml:space="preserve">old
	-Sara Garcia</t>
      </text>
    </comment>
    <comment authorId="0" ref="EI84">
      <text>
        <t xml:space="preserve">1 day 0, 2 day 1
	-Sara Garcia</t>
      </text>
    </comment>
    <comment authorId="0" ref="EI83">
      <text>
        <t xml:space="preserve">2 dead nestlings, one inside the other hanging out of the nest
	-Sara Garcia</t>
      </text>
    </comment>
    <comment authorId="0" ref="EI74">
      <text>
        <t xml:space="preserve">one feather
	-Sara Garcia</t>
      </text>
    </comment>
    <comment authorId="0" ref="EI58">
      <text>
        <t xml:space="preserve">oldFNE
	-Sara Garcia</t>
      </text>
    </comment>
    <comment authorId="0" ref="EI49">
      <text>
        <t xml:space="preserve">one nestling dead in nest
	-Sara Garcia</t>
      </text>
    </comment>
    <comment authorId="0" ref="EI46">
      <text>
        <t xml:space="preserve">hole in nest
	-Sara Garcia</t>
      </text>
    </comment>
    <comment authorId="0" ref="EI39">
      <text>
        <t xml:space="preserve">old
	-Sara Garcia</t>
      </text>
    </comment>
    <comment authorId="0" ref="EI33">
      <text>
        <t xml:space="preserve">oldFNE
	-Sara Garcia</t>
      </text>
    </comment>
    <comment authorId="0" ref="EI27">
      <text>
        <t xml:space="preserve">one nestling dead in nest, FNE
	-Sara Garcia</t>
      </text>
    </comment>
    <comment authorId="0" ref="EI22">
      <text>
        <t xml:space="preserve">NFNE
	-Sara Garcia</t>
      </text>
    </comment>
    <comment authorId="0" ref="EI18">
      <text>
        <t xml:space="preserve">3 feathers
	-Sara Garcia</t>
      </text>
    </comment>
    <comment authorId="0" ref="EI10">
      <text>
        <t xml:space="preserve">banded
	-Sara Garcia</t>
      </text>
    </comment>
    <comment authorId="0" ref="ED155">
      <text>
        <t xml:space="preserve">2 day 2
1 day 1
1 day 0
1E
	-Aleea ALPA3387</t>
      </text>
    </comment>
    <comment authorId="0" ref="ED153">
      <text>
        <t xml:space="preserve">old egg
	-Aleea ALPA3387</t>
      </text>
    </comment>
    <comment authorId="0" ref="ED129">
      <text>
        <t xml:space="preserve">fresh feathers were placed over old egg?
	-Aleea ALPA3387</t>
      </text>
    </comment>
    <comment authorId="0" ref="ED125">
      <text>
        <t xml:space="preserve">oldFNE
	-Aleea ALPA3387</t>
      </text>
    </comment>
    <comment authorId="0" ref="ED123">
      <text>
        <t xml:space="preserve">1 feather
	-Aleea ALPA3387</t>
      </text>
    </comment>
    <comment authorId="0" ref="ED118">
      <text>
        <t xml:space="preserve">4 day 1. 
One of the nestlings was dropped from the nest during the extraction. It did not appear to be alive when picked up off the ground, but after spending some time in my hand i felt its heart beating and it rolled around a little as well as opened its beak slightly. Not sure it will make it...
	-Aleea ALPA3387</t>
      </text>
    </comment>
    <comment authorId="0" ref="ED105">
      <text>
        <t xml:space="preserve">2 day 1
1 day 0
	-Aleea ALPA3387</t>
      </text>
    </comment>
    <comment authorId="0" ref="ED100">
      <text>
        <t xml:space="preserve">cold eggs, went up to feel and both eggs seemed to be very stuck to the lining at the bottom of the nest... didn't want to extract for fear of breaking the eggs. It's likely that the second egg was simply missed in previous checks
	-Aleea ALPA3387</t>
      </text>
    </comment>
    <comment authorId="0" ref="ED99">
      <text>
        <t xml:space="preserve">oldFNE
	-Aleea ALPA3387</t>
      </text>
    </comment>
    <comment authorId="0" ref="ED92">
      <text>
        <t xml:space="preserve">One egg found on ground under nest, clearly predated. Punctured and drained.
	-Aleea ALPA3387</t>
      </text>
    </comment>
    <comment authorId="0" ref="ED83">
      <text>
        <t xml:space="preserve">one nestling dead hanging on the side of nest, other dead in nest. 2N healthy and ready to fledge perching in nest
	-Aleea ALPA3387</t>
      </text>
    </comment>
    <comment authorId="0" ref="ED51">
      <text>
        <t xml:space="preserve">oldFNE
	-Aleea ALPA3387</t>
      </text>
    </comment>
    <comment authorId="0" ref="ED49">
      <text>
        <t xml:space="preserve">one dead nestling inside, looks like old feathers so could've been missed in previous checks
	-Aleea ALPA3387</t>
      </text>
    </comment>
    <comment authorId="0" ref="ED46">
      <text>
        <t xml:space="preserve">hole in nest
	-Aleea ALPA3387</t>
      </text>
    </comment>
    <comment authorId="0" ref="ED39">
      <text>
        <t xml:space="preserve">old eggs
	-Aleea ALPA3387</t>
      </text>
    </comment>
    <comment authorId="0" ref="ED31">
      <text>
        <t xml:space="preserve">1 feather
	-Aleea ALPA3387</t>
      </text>
    </comment>
    <comment authorId="0" ref="ED18">
      <text>
        <t xml:space="preserve">oldFNE 3 feathers
	-Aleea ALPA3387</t>
      </text>
    </comment>
    <comment authorId="0" ref="ED10">
      <text>
        <t xml:space="preserve">1 almost dead in nest, one nestling flattened on ground under nest, 1 nestling malnourished, 1nestlings looking healthy
	-Aleea ALPA3387</t>
      </text>
    </comment>
    <comment authorId="0" ref="EA153">
      <text>
        <t xml:space="preserve">old
	-Avani Fachon</t>
      </text>
    </comment>
    <comment authorId="0" ref="EA129">
      <text>
        <t xml:space="preserve">old
	-Avani Fachon</t>
      </text>
    </comment>
    <comment authorId="0" ref="EA121">
      <text>
        <t xml:space="preserve">not checked due to farriar
	-Avani Fachon</t>
      </text>
    </comment>
    <comment authorId="0" ref="EA98">
      <text>
        <t xml:space="preserve">not checked due to farriar
	-Avani Fachon</t>
      </text>
    </comment>
    <comment authorId="0" ref="EA88">
      <text>
        <t xml:space="preserve">not checked due to farriar
	-Avani Fachon</t>
      </text>
    </comment>
    <comment authorId="0" ref="EA83">
      <text>
        <t xml:space="preserve">seen from outside
	-Avani Fachon</t>
      </text>
    </comment>
    <comment authorId="0" ref="EA80">
      <text>
        <t xml:space="preserve">the second egg could have just been missed during the last check?
	-Avani Fachon</t>
      </text>
    </comment>
    <comment authorId="0" ref="EA39">
      <text>
        <t xml:space="preserve">old
	-Avani Fachon</t>
      </text>
    </comment>
    <comment authorId="0" ref="EA51">
      <text>
        <t xml:space="preserve">seen from outside
	-Natalie NACL6552</t>
      </text>
    </comment>
    <comment authorId="0" ref="EA108">
      <text>
        <t xml:space="preserve">seen from outside
	-Natalie NACL6552</t>
      </text>
    </comment>
    <comment authorId="0" ref="EA102">
      <text>
        <t xml:space="preserve">seen from outside
	-Natalie NACL6552</t>
      </text>
    </comment>
    <comment authorId="0" ref="EA99">
      <text>
        <t xml:space="preserve">seen from outside
	-Natalie NACL6552</t>
      </text>
    </comment>
    <comment authorId="0" ref="EA58">
      <text>
        <t xml:space="preserve">seen from outside
	-Natalie NACL6552</t>
      </text>
    </comment>
    <comment authorId="0" ref="EA33">
      <text>
        <t xml:space="preserve">seen from outside
	-Natalie NACL6552</t>
      </text>
    </comment>
    <comment authorId="0" ref="EA22">
      <text>
        <t xml:space="preserve">seen from outside
	-Natalie NACL6552
4N banded
	-Aleea ALPA3387</t>
      </text>
    </comment>
    <comment authorId="0" ref="EA18">
      <text>
        <t xml:space="preserve">seen from outside
	-Natalie NACL6552</t>
      </text>
    </comment>
    <comment authorId="0" ref="EA125">
      <text>
        <t xml:space="preserve">seen from outside
	-Natalie NACL6552</t>
      </text>
    </comment>
    <comment authorId="0" ref="EA155">
      <text>
        <t xml:space="preserve">5E
	-Natalie NACL6552
unsure if the 5th egg was not seen on previous eggs or if this is the first egg in a new clutch? Will update if more eggs are there next time. This was also the EHD for the previous clutch.
	-Avani Fachon
EHD
	-Aleea ALPA3387
Removed the CI since the 5th egg was part of the original clutch
	-Avani Fachon</t>
      </text>
    </comment>
    <comment authorId="0" ref="EA101">
      <text>
        <t xml:space="preserve">1 D3, 2 D2
	-Natalie NACL6552</t>
      </text>
    </comment>
    <comment authorId="0" ref="EA100">
      <text>
        <t xml:space="preserve">OLD
	-Natalie NACL6552</t>
      </text>
    </comment>
    <comment authorId="0" ref="EA45">
      <text>
        <t xml:space="preserve">2 D5, 1 D4, 1 D3 (OLD D3)
	-Natalie NACL6552</t>
      </text>
    </comment>
    <comment authorId="0" ref="EA31">
      <text>
        <t xml:space="preserve">1F
	-Natalie NACL6552</t>
      </text>
    </comment>
    <comment authorId="0" ref="EA27">
      <text>
        <t xml:space="preserve">1 dead nestling hanging on the side of the nest
	-Natalie NACL6552</t>
      </text>
    </comment>
    <comment authorId="0" ref="EA25">
      <text>
        <t xml:space="preserve">3 D3, 1 D2
	-Natalie NACL6552</t>
      </text>
    </comment>
    <comment authorId="0" ref="EA15">
      <text>
        <t xml:space="preserve">1 D5, 1D4, 2 D3 (1 OLD 1 YOUNG)
	-Natalie NACL6552</t>
      </text>
    </comment>
    <comment authorId="0" ref="EA12">
      <text>
        <t xml:space="preserve">2 D1, N2 D0
	-Natalie NACL6552
2D1, 2D0
	-Avani Fachon</t>
      </text>
    </comment>
    <comment authorId="0" ref="EA10">
      <text>
        <t xml:space="preserve">2 D5, 1 D4, 1D3
	-Natalie NACL6552</t>
      </text>
    </comment>
    <comment authorId="0" ref="DY22">
      <text>
        <t xml:space="preserve">Checked nest, 4N and they were too small to band
	-Heather Kenny-Duddela</t>
      </text>
    </comment>
    <comment authorId="0" ref="DY102">
      <text>
        <t xml:space="preserve">3N banded, one egg in nest, only 3N so one must have died
	-Heather Kenny-Duddela</t>
      </text>
    </comment>
    <comment authorId="0" ref="DW129">
      <text>
        <t xml:space="preserve">old
	-Deleted user</t>
      </text>
    </comment>
    <comment authorId="0" ref="DW92">
      <text>
        <t xml:space="preserve">thought these were old so didn't check with ladder, the 4th egg may have hatched
	-Deleted user</t>
      </text>
    </comment>
    <comment authorId="0" ref="DW151">
      <text>
        <t xml:space="preserve">oldFNE
	-Natalie NACL6552</t>
      </text>
    </comment>
    <comment authorId="0" ref="DW145">
      <text>
        <t xml:space="preserve">3 D2
	-Natalie NACL6552</t>
      </text>
    </comment>
    <comment authorId="0" ref="DW125">
      <text>
        <t xml:space="preserve">Banded 2N at 12pm
	-Natalie NACL6552</t>
      </text>
    </comment>
    <comment authorId="0" ref="DW101">
      <text>
        <t xml:space="preserve">4E
	-Natalie NACL6552</t>
      </text>
    </comment>
    <comment authorId="0" ref="DW60">
      <text>
        <t xml:space="preserve">oldFNE, no nestlings were seen from the outside and the mirror check showed the nest was empty. Because this is too early to fledge we're assuming predation
	-Deleted user</t>
      </text>
    </comment>
    <comment authorId="0" ref="DW80">
      <text>
        <t xml:space="preserve">Most likely abandoned but waiting one more nest check to mark it as such
	-Natalie NACL6552</t>
      </text>
    </comment>
    <comment authorId="0" ref="DW45">
      <text>
        <t xml:space="preserve">2 day 0, 1 day 1 (none had pinning, day 1 had neck strength and was bigger)
	-Deleted user</t>
      </text>
    </comment>
    <comment authorId="0" ref="DW46">
      <text>
        <t xml:space="preserve">hole
	-Deleted user</t>
      </text>
    </comment>
    <comment authorId="0" ref="DW39">
      <text>
        <t xml:space="preserve">old
	-Deleted user</t>
      </text>
    </comment>
    <comment authorId="0" ref="DW31">
      <text>
        <t xml:space="preserve">1 feather
	-Deleted user</t>
      </text>
    </comment>
    <comment authorId="0" ref="DW27">
      <text>
        <t xml:space="preserve">5N, NOT banded yet
	-Deleted user</t>
      </text>
    </comment>
    <comment authorId="0" ref="DW25">
      <text>
        <t xml:space="preserve">4E at around 10:30am
	-Deleted user</t>
      </text>
    </comment>
    <comment authorId="0" ref="DW15">
      <text>
        <t xml:space="preserve">1 day 1, 1 day 0 (no pinning, day 1 had head strength)
	-Deleted user</t>
      </text>
    </comment>
    <comment authorId="0" ref="DW10">
      <text>
        <t xml:space="preserve">1 day 1, 2 day 0 (none had pinning, day 1 had head strength)
	-Deleted user</t>
      </text>
    </comment>
    <comment authorId="0" ref="DU58">
      <text>
        <t xml:space="preserve">4N banded by Isabelle + Avani; 5th nestling was most likely predated
	-Avani Fachon</t>
      </text>
    </comment>
    <comment authorId="0" ref="DU33">
      <text>
        <t xml:space="preserve">4N banded by Isabelle + Avani
	-Avani Fachon</t>
      </text>
    </comment>
    <comment authorId="0" ref="DT99">
      <text>
        <t xml:space="preserve">seen from outside nest
	-Avani Fachon</t>
      </text>
    </comment>
    <comment authorId="0" ref="DT83">
      <text>
        <t xml:space="preserve">seen from outside nest
	-Avani Fachon</t>
      </text>
    </comment>
    <comment authorId="0" ref="DT18">
      <text>
        <t xml:space="preserve">none seen from outside, but didn't want to risk putting mirror over nest
	-Avani Fachon</t>
      </text>
    </comment>
    <comment authorId="0" ref="DM102">
      <text>
        <t xml:space="preserve">5E at time of nest checks, presumably hatched later in the day
	-Deleted user</t>
      </text>
    </comment>
    <comment authorId="0" ref="DP157">
      <text>
        <t xml:space="preserve">nest is to the right of 120
	-Anonymous</t>
      </text>
    </comment>
    <comment authorId="0" ref="DT157">
      <text>
        <t xml:space="preserve">nest is to the right of 120
	-Anonymous</t>
      </text>
    </comment>
    <comment authorId="0" ref="DT153">
      <text>
        <t xml:space="preserve">old
	-Deleted user</t>
      </text>
    </comment>
    <comment authorId="0" ref="DT151">
      <text>
        <t xml:space="preserve">flew off from beam
	-Deleted user</t>
      </text>
    </comment>
    <comment authorId="0" ref="DT129">
      <text>
        <t xml:space="preserve">old
	-Deleted user</t>
      </text>
    </comment>
    <comment authorId="0" ref="DT121">
      <text>
        <t xml:space="preserve">old
	-Deleted user</t>
      </text>
    </comment>
    <comment authorId="0" ref="DP118">
      <text>
        <t xml:space="preserve">was FNE when checked before, either egg was laid after check or egg was missed
	-Deleted user</t>
      </text>
    </comment>
    <comment authorId="0" ref="DT115">
      <text>
        <t xml:space="preserve">old
	-Deleted user</t>
      </text>
    </comment>
    <comment authorId="0" ref="DT104">
      <text>
        <t xml:space="preserve">1 feather
	-Deleted user</t>
      </text>
    </comment>
    <comment authorId="0" ref="DT100">
      <text>
        <t xml:space="preserve">1 egg
	-Deleted user</t>
      </text>
    </comment>
    <comment authorId="0" ref="DS99">
      <text>
        <t xml:space="preserve">banded by Drew and Isabelle
	-Deleted user</t>
      </text>
    </comment>
    <comment authorId="0" ref="DT92">
      <text>
        <t xml:space="preserve">4E when checked somewhere between 9 and 1
	-Deleted user</t>
      </text>
    </comment>
    <comment authorId="0" ref="DS83">
      <text>
        <t xml:space="preserve">Banded by Drew and Isabelle
	-Deleted user</t>
      </text>
    </comment>
    <comment authorId="0" ref="DT46">
      <text>
        <t xml:space="preserve">hole
	-Deleted user</t>
      </text>
    </comment>
    <comment authorId="0" ref="DT39">
      <text>
        <t xml:space="preserve">old
	-Deleted user</t>
      </text>
    </comment>
    <comment authorId="0" ref="DT31">
      <text>
        <t xml:space="preserve">1 feather
	-Deleted user</t>
      </text>
    </comment>
    <comment authorId="0" ref="DS18">
      <text>
        <t xml:space="preserve">banded by Drew and Isabelle
	-Deleted user</t>
      </text>
    </comment>
    <comment authorId="0" ref="DT17">
      <text>
        <t xml:space="preserve">oldFNE
	-Deleted user
all nestlings have fledged
	-Avani Fachon</t>
      </text>
    </comment>
    <comment authorId="0" ref="DT108">
      <text>
        <t xml:space="preserve">Banded by Drew and Isabelle
	-Deleted user</t>
      </text>
    </comment>
    <comment authorId="0" ref="DT60">
      <text>
        <t xml:space="preserve">Banded by Drew and Isabelle
	-Deleted user</t>
      </text>
    </comment>
    <comment authorId="0" ref="DT51">
      <text>
        <t xml:space="preserve">3N banded by Drew and Isabelle, the fourth nestling jumped out of the tupperware while we were transferring it down and it died from the fall :(
	-Deleted user</t>
      </text>
    </comment>
    <comment authorId="0" ref="DN151">
      <text>
        <t xml:space="preserve">3N banded by Sara and Isabelle
	-Deleted user</t>
      </text>
    </comment>
    <comment authorId="0" ref="DP156">
      <text>
        <t xml:space="preserve">1 egg
	-Deleted user</t>
      </text>
    </comment>
    <comment authorId="0" ref="DP154">
      <text>
        <t xml:space="preserve">1 feather
	-Deleted user</t>
      </text>
    </comment>
    <comment authorId="0" ref="DP153">
      <text>
        <t xml:space="preserve">old
	-Deleted user</t>
      </text>
    </comment>
    <comment authorId="0" ref="DP151">
      <text>
        <t xml:space="preserve">none were visible outside the nest but that nest is deep so they could easily be in there
	-Deleted user</t>
      </text>
    </comment>
    <comment authorId="0" ref="DP129">
      <text>
        <t xml:space="preserve">1 egg between 8:30-11:00am
	-Deleted user</t>
      </text>
    </comment>
    <comment authorId="0" ref="DP121">
      <text>
        <t xml:space="preserve">3 eggs between 8:30 and 11:00am
	-Deleted user</t>
      </text>
    </comment>
    <comment authorId="0" ref="DP115">
      <text>
        <t xml:space="preserve">3 eggs at around 9am
	-Deleted user</t>
      </text>
    </comment>
    <comment authorId="0" ref="DP102">
      <text>
        <t xml:space="preserve">1 day 0, 1 day 2, 2 day 3 (day 0 was small and weak neck strength, day 2s had thigh pins, day 3 had lines on breast)
	-Deleted user</t>
      </text>
    </comment>
    <comment authorId="0" ref="DP100">
      <text>
        <t xml:space="preserve">I'm not sure why I didn't see the eggs, the nest has been FNE for a few checks so we didn't use the ladder to check if any were present. Next time we should feel it for sure.
	-Deleted user</t>
      </text>
    </comment>
    <comment authorId="0" ref="DP99">
      <text>
        <t xml:space="preserve">forgot to come back with ladder and get exact count
	-Deleted user</t>
      </text>
    </comment>
    <comment authorId="0" ref="DP88">
      <text>
        <t xml:space="preserve">1 feather
	-Deleted user</t>
      </text>
    </comment>
    <comment authorId="0" ref="DP46">
      <text>
        <t xml:space="preserve">hole
	-Deleted user</t>
      </text>
    </comment>
    <comment authorId="0" ref="DP39">
      <text>
        <t xml:space="preserve">old
	-Deleted user</t>
      </text>
    </comment>
    <comment authorId="0" ref="DP22">
      <text>
        <t xml:space="preserve">1 day 1, 2 day 2, 1 day 3 (no pins on day 1, feather pins on thighs for day 2s, lines on breast for day 3)
	-Deleted user</t>
      </text>
    </comment>
    <comment authorId="0" ref="A156">
      <text>
        <t xml:space="preserve">across from nest 128, facing the hallway, in the stall with #91, #94, #145
	-Anonymous</t>
      </text>
    </comment>
    <comment authorId="0" ref="DM153">
      <text>
        <t xml:space="preserve">old egg
	-Aleea ALPA3387</t>
      </text>
    </comment>
    <comment authorId="0" ref="DM151">
      <text>
        <t xml:space="preserve">NOT CHECKED, will return to band tomorrow
	-Aleea ALPA3387</t>
      </text>
    </comment>
    <comment authorId="0" ref="DM129">
      <text>
        <t xml:space="preserve">1E
	-Aleea ALPA3387</t>
      </text>
    </comment>
    <comment authorId="0" ref="DM115">
      <text>
        <t xml:space="preserve">3E
	-Aleea ALPA3387</t>
      </text>
    </comment>
    <comment authorId="0" ref="DM105">
      <text>
        <t xml:space="preserve">1E
	-Aleea ALPA3387</t>
      </text>
    </comment>
    <comment authorId="0" ref="DM100">
      <text>
        <t xml:space="preserve">Need to recheck with ladder, was unable to because of a skittish horse that was being shoed
	-Aleea ALPA3387</t>
      </text>
    </comment>
    <comment authorId="0" ref="DM85">
      <text>
        <t xml:space="preserve">2 Feathers
	-Aleea ALPA3387</t>
      </text>
    </comment>
    <comment authorId="0" ref="DM60">
      <text>
        <t xml:space="preserve">1 day 4: Ear openings apparent, smallest size
1 day 5: smaller than d6, eyes not open
1 day 6: eyes beginning to open
	-Aleea ALPA3387</t>
      </text>
    </comment>
    <comment authorId="0" ref="DM46">
      <text>
        <t xml:space="preserve">hole in nest
	-Aleea ALPA3387</t>
      </text>
    </comment>
    <comment authorId="0" ref="DM39">
      <text>
        <t xml:space="preserve">3E between 8:30-10am
	-Aleea ALPA3387</t>
      </text>
    </comment>
    <comment authorId="0" ref="DM27">
      <text>
        <t xml:space="preserve">nestling that had not hatched was a day 0 today
	-Aleea ALPA3387</t>
      </text>
    </comment>
    <comment authorId="0" ref="DM22">
      <text>
        <t xml:space="preserve">4E between 8:30-10am
	-Aleea ALPA3387
hatch was most likely later in day
	-Deleted user</t>
      </text>
    </comment>
    <comment authorId="0" ref="DM13">
      <text>
        <t xml:space="preserve">1 feather
	-Aleea ALPA3387</t>
      </text>
    </comment>
    <comment authorId="0" ref="DM12">
      <text>
        <t xml:space="preserve">1 feather
	-Aleea ALPA3387</t>
      </text>
    </comment>
    <comment authorId="0" ref="DI17">
      <text>
        <t xml:space="preserve">3N
	-Heather Kenny-Duddela</t>
      </text>
    </comment>
    <comment authorId="0" ref="DL17">
      <text>
        <t xml:space="preserve">2N banded, actually day 15. CH was originally added on the wrong day
	-Heather Kenny-Duddela</t>
      </text>
    </comment>
    <comment authorId="0" ref="DL27">
      <text>
        <t xml:space="preserve">4N - 2 day 1, 2 day 0
	-Heather Kenny-Duddela</t>
      </text>
    </comment>
    <comment authorId="0" ref="DL33">
      <text>
        <t xml:space="preserve">3 day 2, 1 day 3 (alula 2 bundles, body feathers not breaking skin)
	-Heather Kenny-Duddela</t>
      </text>
    </comment>
    <comment authorId="0" ref="DI58">
      <text>
        <t xml:space="preserve">5E recorded during nest checks so chicks must have hatched later in the day
	-Heather Kenny-Duddela</t>
      </text>
    </comment>
    <comment authorId="0" ref="DL58">
      <text>
        <t xml:space="preserve">1 day 3 (alula 2 bundles), 2 day 2 (stippling on colaca), 2 day 1 (head strength, no pins on cloaca)
	-Heather Kenny-Duddela</t>
      </text>
    </comment>
    <comment authorId="0" ref="DL125">
      <text>
        <t xml:space="preserve">2N 2E. Nestlings both day 1 with head strength but no feather pins on body
	-Heather Kenny-Duddela</t>
      </text>
    </comment>
    <comment authorId="0" ref="DL108">
      <text>
        <t xml:space="preserve">day 5 (eyes opening, ears open, steaths starting to poke through skin on body), day 4 (smaller thand D5, eyes starting to open, one ear open), day 3 (clear rows on breast), day 2
	-Heather Kenny-Duddela</t>
      </text>
    </comment>
    <comment authorId="0" ref="DI153">
      <text>
        <t xml:space="preserve">1E around 9am
	-Deleted user
marking this egg as abandoned because it was likely never incubated
	-Heather Kenny-Duddela</t>
      </text>
    </comment>
    <comment authorId="0" ref="DI139">
      <text>
        <t xml:space="preserve">looked over the stall when on ladder and thought I saw an egg but I won't put it in because we can't check it and I can't confirm
	-Deleted user</t>
      </text>
    </comment>
    <comment authorId="0" ref="DI129">
      <text>
        <t xml:space="preserve">1 egg around 9am
	-Deleted user</t>
      </text>
    </comment>
    <comment authorId="0" ref="DI121">
      <text>
        <t xml:space="preserve">3E around 9am
	-Deleted user</t>
      </text>
    </comment>
    <comment authorId="0" ref="DI115">
      <text>
        <t xml:space="preserve">4E around 9am
	-Deleted user</t>
      </text>
    </comment>
    <comment authorId="0" ref="DI108">
      <text>
        <t xml:space="preserve">5E around 9am
	-Deleted user
Possibly small chicks missed because of feathers? When aged on 7/25 some chicks were definitely older than day 3
	-Heather Kenny-Duddela</t>
      </text>
    </comment>
    <comment authorId="0" ref="DI99">
      <text>
        <t xml:space="preserve">2 day 4, 2 day 3 (but should have been 2 day 3s and 2 day 2. They looked relatively developed, especially the wing/back pins, but we might have aged them wrong)
	-Deleted user</t>
      </text>
    </comment>
    <comment authorId="0" ref="DI88">
      <text>
        <t xml:space="preserve">1 feather
	-Deleted user</t>
      </text>
    </comment>
    <comment authorId="0" ref="DI83">
      <text>
        <t xml:space="preserve">1 day 1, 1 day 2, 2 day 3 (aged by size and feather pinning on thighs/wings)
	-Deleted user</t>
      </text>
    </comment>
    <comment authorId="0" ref="DI62">
      <text>
        <t xml:space="preserve">1 feather
	-Deleted user</t>
      </text>
    </comment>
    <comment authorId="0" ref="DI51">
      <text>
        <t xml:space="preserve">4 day 1 (aged by size and lack of feather pinning, all looked roughly the same size except one who was bigger but still looked like an old day 1)
	-Deleted user</t>
      </text>
    </comment>
    <comment authorId="0" ref="DI33">
      <text>
        <t xml:space="preserve">3 eggs around 9am, 1 must have been predated
	-Deleted user
4N hatched so one egg must have been hidden. Eggs hatched after nest checks
	-Heather Kenny-Duddela</t>
      </text>
    </comment>
    <comment authorId="0" ref="DI39">
      <text>
        <t xml:space="preserve">3E at around 9am
	-Deleted user</t>
      </text>
    </comment>
    <comment authorId="0" ref="DI18">
      <text>
        <t xml:space="preserve">1 day 1, 1 day 2, 1 day 3 (aged by size and feather pinning on thighs/belly)
	-Deleted user</t>
      </text>
    </comment>
    <comment authorId="0" ref="DF10">
      <text>
        <t xml:space="preserve">this nest was recorded as oldFNE but it had 4 eggs at the next check so this is probably the CI
	-Deleted user</t>
      </text>
    </comment>
    <comment authorId="0" ref="DF155">
      <text>
        <t xml:space="preserve">fresh mud; to the right of 90 (fallen)
	-Avani Fachon</t>
      </text>
    </comment>
    <comment authorId="0" ref="DF153">
      <text>
        <t xml:space="preserve">1E between 10:45-12:00pm
	-Avani Fachon</t>
      </text>
    </comment>
    <comment authorId="0" ref="DF139">
      <text>
        <t xml:space="preserve">because of horse in stall, could not check; looked from outside and did not see any nestlings
	-Avani Fachon</t>
      </text>
    </comment>
    <comment authorId="0" ref="DF134">
      <text>
        <t xml:space="preserve">oldFNE; all nestlings have fledged
	-Avani Fachon</t>
      </text>
    </comment>
    <comment authorId="0" ref="DF129">
      <text>
        <t xml:space="preserve">1E between 10:45-12:00
	-Avani Fachon</t>
      </text>
    </comment>
    <comment authorId="0" ref="DF123">
      <text>
        <t xml:space="preserve">1 feather
	-Avani Fachon</t>
      </text>
    </comment>
    <comment authorId="0" ref="DF121">
      <text>
        <t xml:space="preserve">3E between 10:45-12:00
	-Avani Fachon</t>
      </text>
    </comment>
    <comment authorId="0" ref="DF115">
      <text>
        <t xml:space="preserve">4E between 10:45-12:00
	-Avani Fachon</t>
      </text>
    </comment>
    <comment authorId="0" ref="DF114">
      <text>
        <t xml:space="preserve">3 feathers
	-Avani Fachon</t>
      </text>
    </comment>
    <comment authorId="0" ref="DF111">
      <text>
        <t xml:space="preserve">horse in stall
	-Avani Fachon</t>
      </text>
    </comment>
    <comment authorId="0" ref="DF105">
      <text>
        <t xml:space="preserve">oldFNE; all nestlings have fledged
	-Avani Fachon</t>
      </text>
    </comment>
    <comment authorId="0" ref="DF101">
      <text>
        <t xml:space="preserve">1 egg
	-Avani Fachon</t>
      </text>
    </comment>
    <comment authorId="0" ref="DF99">
      <text>
        <t xml:space="preserve">2N3E (2 day 0s)
	-Avani Fachon</t>
      </text>
    </comment>
    <comment authorId="0" ref="DF92">
      <text>
        <t xml:space="preserve">2 old and 2 new eggs
	-Avani Fachon</t>
      </text>
    </comment>
    <comment authorId="0" ref="DF91">
      <text>
        <t xml:space="preserve">horse in stall
	-Avani Fachon</t>
      </text>
    </comment>
    <comment authorId="0" ref="DF88">
      <text>
        <t xml:space="preserve">1 feather
	-Avani Fachon</t>
      </text>
    </comment>
    <comment authorId="0" ref="DF85">
      <text>
        <t xml:space="preserve">2 feathers
	-Avani Fachon</t>
      </text>
    </comment>
    <comment authorId="0" ref="DF84">
      <text>
        <t xml:space="preserve">oldFNE; all nestlings have fledged
	-Avani Fachon</t>
      </text>
    </comment>
    <comment authorId="0" ref="DF83">
      <text>
        <t xml:space="preserve">4E between 10:45-12:00
	-Avani Fachon
2N must have hatched later this day
	-Deleted user</t>
      </text>
    </comment>
    <comment authorId="0" ref="DF78">
      <text>
        <t xml:space="preserve">horse in stall
	-Avani Fachon</t>
      </text>
    </comment>
    <comment authorId="0" ref="DF76">
      <text>
        <t xml:space="preserve">horse in stall
	-Avani Fachon</t>
      </text>
    </comment>
    <comment authorId="0" ref="DF74">
      <text>
        <t xml:space="preserve">1 feather
	-Avani Fachon</t>
      </text>
    </comment>
    <comment authorId="0" ref="DF46">
      <text>
        <t xml:space="preserve">hole
	-Avani Fachon</t>
      </text>
    </comment>
    <comment authorId="0" ref="DF45">
      <text>
        <t xml:space="preserve">1E
	-Avani Fachon</t>
      </text>
    </comment>
    <comment authorId="0" ref="DF42">
      <text>
        <t xml:space="preserve">horse in stall
	-Avani Fachon</t>
      </text>
    </comment>
    <comment authorId="0" ref="DF39">
      <text>
        <t xml:space="preserve">3E between 10:45-12:00
	-Avani Fachon</t>
      </text>
    </comment>
    <comment authorId="0" ref="DF38">
      <text>
        <t xml:space="preserve">1 feather
	-Avani Fachon</t>
      </text>
    </comment>
    <comment authorId="0" ref="DF18">
      <text>
        <t xml:space="preserve">4E between 10:47-12:00
	-Avani Fachon
1N probably hatched later this day
	-Deleted user</t>
      </text>
    </comment>
    <comment authorId="0" ref="DF17">
      <text>
        <t xml:space="preserve">egg is smashed
	-Avani Fachon</t>
      </text>
    </comment>
    <comment authorId="0" ref="DF15">
      <text>
        <t xml:space="preserve">3 feathers
	-Avani Fachon</t>
      </text>
    </comment>
    <comment authorId="0" ref="DF12">
      <text>
        <t xml:space="preserve">1 feather
	-Avani Fachon</t>
      </text>
    </comment>
    <comment authorId="0" ref="DB153">
      <text>
        <t xml:space="preserve">1E
	-Aleea ALPA3387</t>
      </text>
    </comment>
    <comment authorId="0" ref="DB114">
      <text>
        <t xml:space="preserve">3 feathers
	-Aleea ALPA3387</t>
      </text>
    </comment>
    <comment authorId="0" ref="DB74">
      <text>
        <t xml:space="preserve">1 feather
	-Aleea ALPA3387</t>
      </text>
    </comment>
    <comment authorId="0" ref="DB151">
      <text>
        <t xml:space="preserve">3 day 1, aged by neck strength, size, and lack of pins
	-Deleted user
2 young day 1 (clearly not d0, larger, no pins), 1 old day one (larger than other 2, no pinning starting)
	-Aleea ALPA3387</t>
      </text>
    </comment>
    <comment authorId="0" ref="DB47">
      <text>
        <t xml:space="preserve">Patrick (horse) was moved into this stall. Couldn't check.
	-Aleea ALPA3387</t>
      </text>
    </comment>
    <comment authorId="0" ref="DB46">
      <text>
        <t xml:space="preserve">Hole in nest
	-Aleea ALPA3387</t>
      </text>
    </comment>
    <comment authorId="0" ref="DB139">
      <text>
        <t xml:space="preserve">not sure if this one is alive or not, only saw because we checked with mirror
	-Deleted user</t>
      </text>
    </comment>
    <comment authorId="0" ref="DB42">
      <text>
        <t xml:space="preserve">Nest located over a stall with a horse in it so we couldn't get a 100% accurate count on the eggs
	-Aleea ALPA3387</t>
      </text>
    </comment>
    <comment authorId="0" ref="DB126">
      <text>
        <t xml:space="preserve">over Patrick's new stall
	-Deleted user</t>
      </text>
    </comment>
    <comment authorId="0" ref="DB121">
      <text>
        <t xml:space="preserve">3E
	-Deleted user</t>
      </text>
    </comment>
    <comment authorId="0" ref="DB118">
      <text>
        <t xml:space="preserve">oldFNE
	-Deleted user</t>
      </text>
    </comment>
    <comment authorId="0" ref="DB33">
      <text>
        <t xml:space="preserve">1E splitting open, some sort of solid pale substance can be seen in the crack. We first thought it was hatching, but since the EHD is so far out this is unlikely
	-Aleea ALPA3387</t>
      </text>
    </comment>
    <comment authorId="0" ref="DB92">
      <text>
        <t xml:space="preserve">old
	-Deleted user</t>
      </text>
    </comment>
    <comment authorId="0" ref="DB91">
      <text>
        <t xml:space="preserve">David the horse in stall below
	-Deleted user</t>
      </text>
    </comment>
    <comment authorId="0" ref="DB85">
      <text>
        <t xml:space="preserve">1 feather
	-Deleted user</t>
      </text>
    </comment>
    <comment authorId="0" ref="DB79">
      <text>
        <t xml:space="preserve">oldFNE
	-Deleted user</t>
      </text>
    </comment>
    <comment authorId="0" ref="DB78">
      <text>
        <t xml:space="preserve">Patrick the horse moved to stall below
	-Deleted user</t>
      </text>
    </comment>
    <comment authorId="0" ref="CZ139">
      <text>
        <t xml:space="preserve">Banded by Sara and Isabelle
	-Deleted user</t>
      </text>
    </comment>
    <comment authorId="0" ref="CY154">
      <text>
        <t xml:space="preserve">FRESH MUD; new nest nest to 71
	-Natalie NACL6552</t>
      </text>
    </comment>
    <comment authorId="0" ref="CW134">
      <text>
        <t xml:space="preserve">4N Banded
	-Natalie NACL6552</t>
      </text>
    </comment>
    <comment authorId="0" ref="CY126">
      <text>
        <t xml:space="preserve">1E old (cold)
	-Natalie NACL6552</t>
      </text>
    </comment>
    <comment authorId="0" ref="CY111">
      <text>
        <t xml:space="preserve">Seen from outside
	-Natalie NACL6552</t>
      </text>
    </comment>
    <comment authorId="0" ref="CY103">
      <text>
        <t xml:space="preserve">oldFNE
	-Natalie NACL6552</t>
      </text>
    </comment>
    <comment authorId="0" ref="CY92">
      <text>
        <t xml:space="preserve">Old + ibutton
	-Natalie NACL6552</t>
      </text>
    </comment>
    <comment authorId="0" ref="CY91">
      <text>
        <t xml:space="preserve">FNE
	-Natalie NACL6552</t>
      </text>
    </comment>
    <comment authorId="0" ref="CY80">
      <text>
        <t xml:space="preserve">oldFNE
	-Natalie NACL6552</t>
      </text>
    </comment>
    <comment authorId="0" ref="CY74">
      <text>
        <t xml:space="preserve">1F
	-Natalie NACL6552</t>
      </text>
    </comment>
    <comment authorId="0" ref="CY46">
      <text>
        <t xml:space="preserve">Hole
	-Natalie NACL6552</t>
      </text>
    </comment>
    <comment authorId="0" ref="CY45">
      <text>
        <t xml:space="preserve">oldFNE
	-Natalie NACL6552</t>
      </text>
    </comment>
    <comment authorId="0" ref="CS39">
      <text>
        <t xml:space="preserve">Estimated on 7/12 from development of egg based on floating
	-Natalie NACL6552</t>
      </text>
    </comment>
    <comment authorId="0" ref="CY39">
      <text>
        <t xml:space="preserve">floated eggs and 1E was viable and the other 3E were dead
	-Natalie NACL6552</t>
      </text>
    </comment>
    <comment authorId="0" ref="CY35">
      <text>
        <t xml:space="preserve">1F
	-Natalie NACL6552</t>
      </text>
    </comment>
    <comment authorId="0" ref="CY31">
      <text>
        <t xml:space="preserve">NFNE ibutton collected
	-Natalie NACL6552</t>
      </text>
    </comment>
    <comment authorId="0" ref="CY17">
      <text>
        <t xml:space="preserve">1 D1, 2 D2  (not clear lines on ventral tract), 1E
	-Natalie NACL6552</t>
      </text>
    </comment>
    <comment authorId="0" ref="CY10">
      <text>
        <t xml:space="preserve">oldFNE
	-Natalie NACL6552</t>
      </text>
    </comment>
    <comment authorId="0" ref="CU128">
      <text>
        <t xml:space="preserve">oldFNE
	-Heather Kenny-Duddela</t>
      </text>
    </comment>
    <comment authorId="0" ref="CR128">
      <text>
        <t xml:space="preserve">1E
	-Deleted user</t>
      </text>
    </comment>
    <comment authorId="0" ref="CU118">
      <text>
        <t xml:space="preserve">didn't check because too close to fledging
	-Deleted user</t>
      </text>
    </comment>
    <comment authorId="0" ref="CR108">
      <text>
        <t xml:space="preserve">Clearly wasn't really oldFNE, but not sure how I missed 1 or 2 eggs
	-Deleted user</t>
      </text>
    </comment>
    <comment authorId="0" ref="CU92">
      <text>
        <t xml:space="preserve">ibutton
	-Deleted user</t>
      </text>
    </comment>
    <comment authorId="0" ref="CU86">
      <text>
        <t xml:space="preserve">oldFNE
	-Deleted user</t>
      </text>
    </comment>
    <comment authorId="0" ref="CU84">
      <text>
        <t xml:space="preserve">5N banded by Sara and Isabelle
	-Deleted user</t>
      </text>
    </comment>
    <comment authorId="0" ref="CU49">
      <text>
        <t xml:space="preserve">oldFNE
	-Deleted user</t>
      </text>
    </comment>
    <comment authorId="0" ref="CU60">
      <text>
        <t xml:space="preserve">new clutch is being laid on top of the previous failed attempt, 3E are likely old eggs
	-Deleted user</t>
      </text>
    </comment>
    <comment authorId="0" ref="CU46">
      <text>
        <t xml:space="preserve">hole in bottom
	-Deleted user</t>
      </text>
    </comment>
    <comment authorId="0" ref="CU39">
      <text>
        <t xml:space="preserve">old eggs
	-Deleted user</t>
      </text>
    </comment>
    <comment authorId="0" ref="CU13">
      <text>
        <t xml:space="preserve">there was one dead nestling in the nest, which is really weird because I reached in and checked if there were any nestlings in this nest last time because they needed to be banded and I only felt an egg. This time there was a dead day 10 nestling and no egg. It also didn't seem like it had decayed that much either relative to how long it would have been dead for, but I don't understand how I would have missed a nestling that big with my hand in the nest.
	-Deleted user</t>
      </text>
    </comment>
    <comment authorId="0" ref="CM80">
      <text>
        <t xml:space="preserve">drew and sara banded 3 nestlings
	-Sara Garcia</t>
      </text>
    </comment>
    <comment authorId="0" ref="CS79">
      <text>
        <t xml:space="preserve">1 dead N found in nest; it was the only unbranded one and Aleea collected it.
	-Natalie NACL6552
unbanded*
	-Aleea ALPA3387</t>
      </text>
    </comment>
    <comment authorId="0" ref="CS105">
      <text>
        <t xml:space="preserve">Banded all 5 nestlings
	-Aleea ALPA3387</t>
      </text>
    </comment>
    <comment authorId="0" ref="CR105">
      <text>
        <t xml:space="preserve">5N, none banded today because most nestlings looked small
	-Heather Kenny-Duddela</t>
      </text>
    </comment>
    <comment authorId="0" ref="CR152">
      <text>
        <t xml:space="preserve">we didn't see this one on the map so we didn't check it
	-Deleted user</t>
      </text>
    </comment>
    <comment authorId="0" ref="CR151">
      <text>
        <t xml:space="preserve">we didn't see this one on the map so we didn't check it
	-Deleted user</t>
      </text>
    </comment>
    <comment authorId="0" ref="CR149">
      <text>
        <t xml:space="preserve">didn't want to disturb fledglings in nest 43
	-Deleted user</t>
      </text>
    </comment>
    <comment authorId="0" ref="CR118">
      <text>
        <t xml:space="preserve">4N banded by Sara and Isabelle
	-Deleted user</t>
      </text>
    </comment>
    <comment authorId="0" ref="CR100">
      <text>
        <t xml:space="preserve">couldn't see any eggs with the tall mirror but didn't check with ladder because SAPH
	-Deleted user</t>
      </text>
    </comment>
    <comment authorId="0" ref="CR92">
      <text>
        <t xml:space="preserve">ibutton
	-Deleted user</t>
      </text>
    </comment>
    <comment authorId="0" ref="CR91">
      <text>
        <t xml:space="preserve">in stall with Patrick so can't really do anything
	-Deleted user</t>
      </text>
    </comment>
    <comment authorId="0" ref="CR86">
      <text>
        <t xml:space="preserve">couldn't see any from outside but didn't want to force fledge
	-Deleted user</t>
      </text>
    </comment>
    <comment authorId="0" ref="CR60">
      <text>
        <t xml:space="preserve">ibutton
	-Deleted user
this was 3 old eggs at the time it was checked
	-Deleted user</t>
      </text>
    </comment>
    <comment authorId="0" ref="CR64">
      <text>
        <t xml:space="preserve">oldFNE
	-Deleted user</t>
      </text>
    </comment>
    <comment authorId="0" ref="CR13">
      <text>
        <t xml:space="preserve">1 egg
	-Deleted user</t>
      </text>
    </comment>
    <comment authorId="0" ref="CQ79">
      <text>
        <t xml:space="preserve">Banded 4N; 1N was too small for blood, feathers, or band.
	-Natalie NACL6552</t>
      </text>
    </comment>
    <comment authorId="0" ref="CN153">
      <text>
        <t xml:space="preserve">1E in nest right next to 123 which we numbered at 147 since 123 is FNE but there are no eggs in there. Basically no feathers in nest 147 but the egg seems heavy and viable.
	-Heather Kenny-Duddela</t>
      </text>
    </comment>
    <comment authorId="0" ref="CN139">
      <text>
        <t xml:space="preserve">1N - day 0 (very pink, still a little wet, barely any head strength). Also 2E
	-Heather Kenny-Duddela</t>
      </text>
    </comment>
    <comment authorId="0" ref="CN116">
      <text>
        <t xml:space="preserve">chicks fledged, oldFNE
	-Heather Kenny-Duddela</t>
      </text>
    </comment>
    <comment authorId="0" ref="CN115">
      <text>
        <t xml:space="preserve">1E
	-Heather Kenny-Duddela</t>
      </text>
    </comment>
    <comment authorId="0" ref="CN111">
      <text>
        <t xml:space="preserve">Patrick's stall
	-Heather Kenny-Duddela</t>
      </text>
    </comment>
    <comment authorId="0" ref="CN102">
      <text>
        <t xml:space="preserve">chicks fledged, oldFNE
	-Heather Kenny-Duddela</t>
      </text>
    </comment>
    <comment authorId="0" ref="CN100">
      <text>
        <t xml:space="preserve">2E
	-Heather Kenny-Duddela</t>
      </text>
    </comment>
    <comment authorId="0" ref="CN99">
      <text>
        <t xml:space="preserve">1E
	-Heather Kenny-Duddela</t>
      </text>
    </comment>
    <comment authorId="0" ref="CN92">
      <text>
        <t xml:space="preserve">4 old eggs plus ibutton
	-Heather Kenny-Duddela</t>
      </text>
    </comment>
    <comment authorId="0" ref="CN91">
      <text>
        <t xml:space="preserve">Was able to check this nest from outside the stall using long mirror and ladder. Chicks seem quite old, around day 14? I think there were at least 3 but hard to tell
	-Heather Kenny-Duddela</t>
      </text>
    </comment>
    <comment authorId="0" ref="CN80">
      <text>
        <t xml:space="preserve">nestlings measures nest and didn't want to force fledge
	-Heather Kenny-Duddela</t>
      </text>
    </comment>
    <comment authorId="0" ref="CN72">
      <text>
        <t xml:space="preserve">chicks fledged, NFNE
	-Heather Kenny-Duddela</t>
      </text>
    </comment>
    <comment authorId="0" ref="CN60">
      <text>
        <t xml:space="preserve">old eggs + ibutton
	-Heather Kenny-Duddela</t>
      </text>
    </comment>
    <comment authorId="0" ref="CN43">
      <text>
        <t xml:space="preserve">chicks fledged, oldFNE
	-Heather Kenny-Duddela</t>
      </text>
    </comment>
    <comment authorId="0" ref="CN39">
      <text>
        <t xml:space="preserve">old eggs + ibutton
	-Heather Kenny-Duddela</t>
      </text>
    </comment>
    <comment authorId="0" ref="CN26">
      <text>
        <t xml:space="preserve">chicks fledged, oldFNE
	-Heather Kenny-Duddela</t>
      </text>
    </comment>
    <comment authorId="0" ref="CK151">
      <text>
        <t xml:space="preserve">new nest in the back right stall above the light
	-Avani Fachon</t>
      </text>
    </comment>
    <comment authorId="0" ref="CK139">
      <text>
        <t xml:space="preserve">3E + ibutton at around 2:30-3:30pm
	-Avani Fachon</t>
      </text>
    </comment>
    <comment authorId="0" ref="CK134">
      <text>
        <t xml:space="preserve">3 D1 (head strength), 1D0 (wet, no head strength)
	-Avani Fachon</t>
      </text>
    </comment>
    <comment authorId="0" ref="CK126">
      <text>
        <t xml:space="preserve">1E
	-Avani Fachon</t>
      </text>
    </comment>
    <comment authorId="0" ref="CK118">
      <text>
        <t xml:space="preserve">1 D3 (only tail feather pins breaking through), 2 D4 (one ear is beginning to open, alula is in two bundles), 1 D5 (eyes are staring to open, some feather pins emerging on belly)
	-Avani Fachon</t>
      </text>
    </comment>
    <comment authorId="0" ref="CK116">
      <text>
        <t xml:space="preserve">no nestlings seen from outside of nest but did not feel comfortable looking in with mirror/ did not want to scare any nestlings which were sleeping
	-Avani Fachon</t>
      </text>
    </comment>
    <comment authorId="0" ref="CK111">
      <text>
        <t xml:space="preserve">horse in stall
	-Avani Fachon</t>
      </text>
    </comment>
    <comment authorId="0" ref="CK108">
      <text>
        <t xml:space="preserve">all nestlings have fledged from the nest
	-Avani Fachon</t>
      </text>
    </comment>
    <comment authorId="0" ref="CK105">
      <text>
        <t xml:space="preserve">New nestling is a D2
	-Avani Fachon</t>
      </text>
    </comment>
    <comment authorId="0" ref="CK104">
      <text>
        <t xml:space="preserve">1 feather
	-Avani Fachon</t>
      </text>
    </comment>
    <comment authorId="0" ref="CJ103">
      <text>
        <t xml:space="preserve">5N banded 6/28/2022
	-Avani Fachon</t>
      </text>
    </comment>
    <comment authorId="0" ref="CK103">
      <text>
        <t xml:space="preserve">5N banded
	-Avani Fachon</t>
      </text>
    </comment>
    <comment authorId="0" ref="CK102">
      <text>
        <t xml:space="preserve">no nestlings seen from outside of nest but did not feel comfortable looking in with mirror/ did not want to scare any nestlings which were sleeping
	-Avani Fachon</t>
      </text>
    </comment>
    <comment authorId="0" ref="CK92">
      <text>
        <t xml:space="preserve">old eggs + ibutton; unsure if this egg was not seen last time or if a new clutch is being laid on top of old eggs
	-Avani Fachon</t>
      </text>
    </comment>
    <comment authorId="0" ref="CK91">
      <text>
        <t xml:space="preserve">horse in stall
	-Avani Fachon</t>
      </text>
    </comment>
    <comment authorId="0" ref="CK86">
      <text>
        <t xml:space="preserve">4N banded
	-Avani Fachon</t>
      </text>
    </comment>
    <comment authorId="0" ref="CK84">
      <text>
        <t xml:space="preserve">The 1 new nestling is a D1
	-Avani Fachon</t>
      </text>
    </comment>
    <comment authorId="0" ref="CK83">
      <text>
        <t xml:space="preserve">2 halved broken eggs
	-Avani Fachon</t>
      </text>
    </comment>
    <comment authorId="0" ref="CK74">
      <text>
        <t xml:space="preserve">1 feather
	-Avani Fachon</t>
      </text>
    </comment>
    <comment authorId="0" ref="CK72">
      <text>
        <t xml:space="preserve">seen from outside nest
	-Avani Fachon</t>
      </text>
    </comment>
    <comment authorId="0" ref="CJ64">
      <text>
        <t xml:space="preserve">3N banded 6/28/22
	-Avani Fachon</t>
      </text>
    </comment>
    <comment authorId="0" ref="CK64">
      <text>
        <t xml:space="preserve">3N banded
	-Avani Fachon</t>
      </text>
    </comment>
    <comment authorId="0" ref="CK60">
      <text>
        <t xml:space="preserve">old eggs + ibutton
	-Avani Fachon</t>
      </text>
    </comment>
    <comment authorId="0" ref="CK49">
      <text>
        <t xml:space="preserve">4N banded + 1 dead nestling
	-Avani Fachon</t>
      </text>
    </comment>
    <comment authorId="0" ref="CK45">
      <text>
        <t xml:space="preserve">4N banded
	-Avani Fachon</t>
      </text>
    </comment>
    <comment authorId="0" ref="CK43">
      <text>
        <t xml:space="preserve">no nestlings seen from outside of nest but did not feel comfortable looking in with mirror/ did not want to scare any nestlings which were sleeping
	-Avani Fachon</t>
      </text>
    </comment>
    <comment authorId="0" ref="CJ39">
      <text>
        <t xml:space="preserve">5E + ibutton at around 10:30-10:55am
	-Avani Fachon</t>
      </text>
    </comment>
    <comment authorId="0" ref="CJ82">
      <text>
        <t xml:space="preserve">oldFNE; eggs most likely predated
	-Avani Fachon</t>
      </text>
    </comment>
    <comment authorId="0" ref="CJ84">
      <text>
        <t xml:space="preserve">4 D1s (2 clear younger D1s and 2 older)
	-Avani Fachon</t>
      </text>
    </comment>
    <comment authorId="0" ref="CK38">
      <text>
        <t xml:space="preserve">oldFNE
	-Natalie NACL6552
all nestlings have fledged
	-Avani Fachon</t>
      </text>
    </comment>
    <comment authorId="0" ref="CK39">
      <text>
        <t xml:space="preserve">Ibutton
	-Natalie NACL6552
5E; it appears that these eggs will not hatch
	-Avani Fachon</t>
      </text>
    </comment>
    <comment authorId="0" ref="CK35">
      <text>
        <t xml:space="preserve">oldFNE
	-Natalie NACL6552
all nestlings have fledged
	-Avani Fachon</t>
      </text>
    </comment>
    <comment authorId="0" ref="CK31">
      <text>
        <t xml:space="preserve">Seen from outside
	-Natalie NACL6552</t>
      </text>
    </comment>
    <comment authorId="0" ref="CK26">
      <text>
        <t xml:space="preserve">No nestlings seen from outside but was nervous to check and fledge any left
	-Natalie NACL6552</t>
      </text>
    </comment>
    <comment authorId="0" ref="BL86">
      <text>
        <t xml:space="preserve">estimated 3E
	-Aleea ALPA3387</t>
      </text>
    </comment>
    <comment authorId="0" ref="BJ86">
      <text>
        <t xml:space="preserve">updated post-hatch
	-Aleea ALPA3387</t>
      </text>
    </comment>
    <comment authorId="0" ref="AV43">
      <text>
        <t xml:space="preserve">updated post-hatch originally incorrectly, corrected 6/28/22
	-Aleea ALPA3387</t>
      </text>
    </comment>
    <comment authorId="0" ref="CG139">
      <text>
        <t xml:space="preserve">ibutton
	-Avani Fachon</t>
      </text>
    </comment>
    <comment authorId="0" ref="CG118">
      <text>
        <t xml:space="preserve">2 nestlings seen with mirror; close to 102 fledglings, so didn't want to age these nestlings and scare the older nestlings
	-Avani Fachon</t>
      </text>
    </comment>
    <comment authorId="0" ref="CG111">
      <text>
        <t xml:space="preserve">horse in stall
	-Avani Fachon</t>
      </text>
    </comment>
    <comment authorId="0" ref="CG100">
      <text>
        <t xml:space="preserve">the egg from the last check is gone; one more egg could possibly be laid tomorrow, and if not, will mark this nest as failed
	-Avani Fachon</t>
      </text>
    </comment>
    <comment authorId="0" ref="CG91">
      <text>
        <t xml:space="preserve">horse in stall
	-Avani Fachon</t>
      </text>
    </comment>
    <comment authorId="0" ref="CG88">
      <text>
        <t xml:space="preserve">Both the egg and nestling are gone, most likely because of predation
	-Avani Fachon</t>
      </text>
    </comment>
    <comment authorId="0" ref="CG108">
      <text>
        <t xml:space="preserve">seen from outside
	-Natalie NACL6552</t>
      </text>
    </comment>
    <comment authorId="0" ref="CG74">
      <text>
        <t xml:space="preserve">1 feather
	-Avani Fachon</t>
      </text>
    </comment>
    <comment authorId="0" ref="CG72">
      <text>
        <t xml:space="preserve">didn't want to check in case nestlings were sleeping; did not see any from the outside
	-Avani Fachon</t>
      </text>
    </comment>
    <comment authorId="0" ref="CG105">
      <text>
        <t xml:space="preserve">2 DO, 2 D1
	-Natalie NACL6552</t>
      </text>
    </comment>
    <comment authorId="0" ref="CG104">
      <text>
        <t xml:space="preserve">1F
	-Natalie NACL6552</t>
      </text>
    </comment>
    <comment authorId="0" ref="CG99">
      <text>
        <t xml:space="preserve">1 dead nestling band # 2811-83078
	-Natalie NACL6552
oldFNE
	-Heather Kenny-Duddela</t>
      </text>
    </comment>
    <comment authorId="0" ref="CG60">
      <text>
        <t xml:space="preserve">3E (old) + ibutton
	-Avani Fachon</t>
      </text>
    </comment>
    <comment authorId="0" ref="CG43">
      <text>
        <t xml:space="preserve">seen from outside nest
	-Avani Fachon</t>
      </text>
    </comment>
    <comment authorId="0" ref="CG39">
      <text>
        <t xml:space="preserve">5E + ibutton at around 11:50-1:30pm
	-Avani Fachon</t>
      </text>
    </comment>
    <comment authorId="0" ref="CG38">
      <text>
        <t xml:space="preserve">too close to nest 29/ did not want to scare fledglings
	-Avani Fachon</t>
      </text>
    </comment>
    <comment authorId="0" ref="CG92">
      <text>
        <t xml:space="preserve">OLD
	-Natalie NACL6552</t>
      </text>
    </comment>
    <comment authorId="0" ref="CG35">
      <text>
        <t xml:space="preserve">seen from outside nest
	-Avani Fachon</t>
      </text>
    </comment>
    <comment authorId="0" ref="CG31">
      <text>
        <t xml:space="preserve">ibutton
	-Avani Fachon</t>
      </text>
    </comment>
    <comment authorId="0" ref="CG26">
      <text>
        <t xml:space="preserve">seen from outside nest
	-Avani Fachon</t>
      </text>
    </comment>
    <comment authorId="0" ref="CG82">
      <text>
        <t xml:space="preserve">5E
	-Natalie NACL6552
between 11:50-1:30pm
	-Avani Fachon</t>
      </text>
    </comment>
    <comment authorId="0" ref="CG79">
      <text>
        <t xml:space="preserve">1 D3, 3 D2, 1 D1
	-Natalie NACL6552</t>
      </text>
    </comment>
    <comment authorId="0" ref="CG13">
      <text>
        <t xml:space="preserve">1 N found dead in nest
	-Avani Fachon</t>
      </text>
    </comment>
    <comment authorId="0" ref="CF92">
      <text>
        <t xml:space="preserve">4E + ibutton at around 9:30am; eggs appear to not be viable and will most likely not hatch
	-Avani Fachon</t>
      </text>
    </comment>
    <comment authorId="0" ref="CF60">
      <text>
        <t xml:space="preserve">3E + ibutton; eggs appear to not be viable and will most likely not hatch
	-Avani Fachon</t>
      </text>
    </comment>
    <comment authorId="0" ref="CF39">
      <text>
        <t xml:space="preserve">5E + ibutton at around 9:30am
	-Avani Fachon</t>
      </text>
    </comment>
    <comment authorId="0" ref="CF13">
      <text>
        <t xml:space="preserve">3 D1 (neck strength), 1E, 1 dead nestling (looked like it hatched too early, as some of the body was less developed)
	-Avani Fachon</t>
      </text>
    </comment>
    <comment authorId="0" ref="CD139">
      <text>
        <t xml:space="preserve">ibutton
	-Natalie NACL6552</t>
      </text>
    </comment>
    <comment authorId="0" ref="CD116">
      <text>
        <t xml:space="preserve">At least 3N seen from outside
	-Natalie NACL6552</t>
      </text>
    </comment>
    <comment authorId="0" ref="CD113">
      <text>
        <t xml:space="preserve">too close to fledglings at a neighboring nest
	-Avani Fachon</t>
      </text>
    </comment>
    <comment authorId="0" ref="CD111">
      <text>
        <t xml:space="preserve">horse in stall
	-Avani Fachon</t>
      </text>
    </comment>
    <comment authorId="0" ref="CD108">
      <text>
        <t xml:space="preserve">seen from outside nest
	-Avani Fachon</t>
      </text>
    </comment>
    <comment authorId="0" ref="CD104">
      <text>
        <t xml:space="preserve">1 feather
	-Avani Fachon</t>
      </text>
    </comment>
    <comment authorId="0" ref="CD102">
      <text>
        <t xml:space="preserve">seen from outside nest
	-Avani Fachon</t>
      </text>
    </comment>
    <comment authorId="0" ref="CD99">
      <text>
        <t xml:space="preserve">seen from outside nest
	-Avani Fachon</t>
      </text>
    </comment>
    <comment authorId="0" ref="CD92">
      <text>
        <t xml:space="preserve">4E + ibutton at around 10:30-12:30pm
	-Avani Fachon</t>
      </text>
    </comment>
    <comment authorId="0" ref="CD91">
      <text>
        <t xml:space="preserve">horse in stall
	-Avani Fachon</t>
      </text>
    </comment>
    <comment authorId="0" ref="CD83">
      <text>
        <t xml:space="preserve">oldFNE; all nestlings have fledged
	-Avani Fachon</t>
      </text>
    </comment>
    <comment authorId="0" ref="CD80">
      <text>
        <t xml:space="preserve">ibutton
	-Avani Fachon</t>
      </text>
    </comment>
    <comment authorId="0" ref="CD79">
      <text>
        <t xml:space="preserve">1N4E (1 day 0)
	-Avani Fachon</t>
      </text>
    </comment>
    <comment authorId="0" ref="CD74">
      <text>
        <t xml:space="preserve">1 feather
	-Avani Fachon</t>
      </text>
    </comment>
    <comment authorId="0" ref="CD72">
      <text>
        <t xml:space="preserve">3N banded, 1N had a foot which lost circulation and a deformed wing
	-Avani Fachon</t>
      </text>
    </comment>
    <comment authorId="0" ref="CD70">
      <text>
        <t xml:space="preserve">oldFNE
	-Avani Fachon</t>
      </text>
    </comment>
    <comment authorId="0" ref="CD60">
      <text>
        <t xml:space="preserve">3E + ibutton at around 10:30-12:30pm
	-Avani Fachon</t>
      </text>
    </comment>
    <comment authorId="0" ref="CD49">
      <text>
        <t xml:space="preserve">1D3, 1D5, 3D4
	-Avani Fachon</t>
      </text>
    </comment>
    <comment authorId="0" ref="CD45">
      <text>
        <t xml:space="preserve">2 D5, 1D4, 1D3
	-Avani Fachon</t>
      </text>
    </comment>
    <comment authorId="0" ref="CD43">
      <text>
        <t xml:space="preserve">seen from outside nest
	-Avani Fachon</t>
      </text>
    </comment>
    <comment authorId="0" ref="CD38">
      <text>
        <t xml:space="preserve">seen from outside nest
	-Avani Fachon</t>
      </text>
    </comment>
    <comment authorId="0" ref="CD35">
      <text>
        <t xml:space="preserve">seen from outside nest
	-Avani Fachon</t>
      </text>
    </comment>
    <comment authorId="0" ref="CD39">
      <text>
        <t xml:space="preserve">5E + ibutton at around 10:30-12:30pm
	-Avani Fachon</t>
      </text>
    </comment>
    <comment authorId="0" ref="CD31">
      <text>
        <t xml:space="preserve">ibutton
	-Avani Fachon</t>
      </text>
    </comment>
    <comment authorId="0" ref="CD26">
      <text>
        <t xml:space="preserve">seen from outside nest
	-Avani Fachon</t>
      </text>
    </comment>
    <comment authorId="0" ref="CD13">
      <text>
        <t xml:space="preserve">5E at around 10:30-12:30pm
	-Avani Fachon</t>
      </text>
    </comment>
    <comment authorId="0" ref="CD10">
      <text>
        <t xml:space="preserve">1 D2, 1 D4, 1 D5
	-Avani Fachon</t>
      </text>
    </comment>
    <comment authorId="0" ref="CC108">
      <text>
        <t xml:space="preserve">Nestlings were spotted today, must have been sleeping last time
	-Deleted user</t>
      </text>
    </comment>
    <comment authorId="0" ref="CC60">
      <text>
        <t xml:space="preserve">3 eggs at 2:46
	-Deleted user
----
3E + ibutton at around 10-10:45am
	-Avani Fachon</t>
      </text>
    </comment>
    <comment authorId="0" ref="CC39">
      <text>
        <t xml:space="preserve">5E at 2:45
	-Deleted user
----
5E + ibutton at around 10-10:45 am
	-Avani Fachon</t>
      </text>
    </comment>
    <comment authorId="0" ref="CC139">
      <text>
        <t xml:space="preserve">ibutton
	-Avani Fachon</t>
      </text>
    </comment>
    <comment authorId="0" ref="CC86">
      <text>
        <t xml:space="preserve">3 D4 + 1 D2 (small tail pins)
	-Avani Fachon</t>
      </text>
    </comment>
    <comment authorId="0" ref="CC99">
      <text>
        <t xml:space="preserve">2N seen from outside nest
	-Avani Fachon</t>
      </text>
    </comment>
    <comment authorId="0" ref="CC83">
      <text>
        <t xml:space="preserve">two nestlings seen from outside nest
	-Avani Fachon</t>
      </text>
    </comment>
    <comment authorId="0" ref="CC80">
      <text>
        <t xml:space="preserve">2 day 2 (tail pinning is emerging), 1 day 1 (most likely an older day 1; only very slight pinning, smaller than other nestlings)
	-Avani Fachon</t>
      </text>
    </comment>
    <comment authorId="0" ref="CC92">
      <text>
        <t xml:space="preserve">4E + ibutton at around 10-10:45am
	-Avani Fachon</t>
      </text>
    </comment>
    <comment authorId="0" ref="BY35">
      <text>
        <t xml:space="preserve">4N banded, 1N found dead in nest and collected
	-Avani Fachon</t>
      </text>
    </comment>
    <comment authorId="0" ref="BY26">
      <text>
        <t xml:space="preserve">5N banded
	-Heather Kenny-Duddela</t>
      </text>
    </comment>
    <comment authorId="0" ref="BY43">
      <text>
        <t xml:space="preserve">3N banded
	-Heather Kenny-Duddela</t>
      </text>
    </comment>
    <comment authorId="0" ref="BY67">
      <text>
        <t xml:space="preserve">last nestling was found dead in nest, Heather collected for DNA
	-Deleted user</t>
      </text>
    </comment>
    <comment authorId="0" ref="BW103">
      <text>
        <t xml:space="preserve">5E
	-Aleea ALPA3387</t>
      </text>
    </comment>
    <comment authorId="0" ref="BZ43">
      <text>
        <t xml:space="preserve">started with 3N, 1N found on ground (not force fledged by us) seizing and puffed up with eyes closed and head shaking. Was forced to euthanize. 2811-83096
	-Aleea ALPA3387</t>
      </text>
    </comment>
    <comment authorId="0" ref="BZ74">
      <text>
        <t xml:space="preserve">1 feather
	-Aleea ALPA3387</t>
      </text>
    </comment>
    <comment authorId="0" ref="BZ102">
      <text>
        <t xml:space="preserve">1 nestling was dead in nest, collected to take back to lab freezer for DNA later
	-Deleted user
remaining nestlings banded by APP, IJM 6/17/22
	-Aleea ALPA3387</t>
      </text>
    </comment>
    <comment authorId="0" ref="BZ60">
      <text>
        <t xml:space="preserve">3E ibutton
	-Aleea ALPA3387</t>
      </text>
    </comment>
    <comment authorId="0" ref="BZ45">
      <text>
        <t xml:space="preserve">1 day 1, 2 day 0
	-Aleea ALPA3387</t>
      </text>
    </comment>
    <comment authorId="0" ref="BZ139">
      <text>
        <t xml:space="preserve">ibutton
	-Deleted user</t>
      </text>
    </comment>
    <comment authorId="0" ref="BZ49">
      <text>
        <t xml:space="preserve">1 day 1, 3 day 0
	-Aleea ALPA3387
1 day 1 (neck strength and size), 3 day 0 (all egg shaped, 2 very wet)
	-Aleea ALPA3387</t>
      </text>
    </comment>
    <comment authorId="0" ref="BZ46">
      <text>
        <t xml:space="preserve">NFNE
	-Aleea ALPA3387
has hole in the bottom
	-Deleted user</t>
      </text>
    </comment>
    <comment authorId="0" ref="BZ111">
      <text>
        <t xml:space="preserve">horse in stall
	-Deleted user</t>
      </text>
    </comment>
    <comment authorId="0" ref="BZ108">
      <text>
        <t xml:space="preserve">Didn't see any poke their heads out despite looking for a while, but they're too young to have fledged
	-Deleted user</t>
      </text>
    </comment>
    <comment authorId="0" ref="BZ104">
      <text>
        <t xml:space="preserve">1 feather
	-Deleted user</t>
      </text>
    </comment>
    <comment authorId="0" ref="BZ103">
      <text>
        <t xml:space="preserve">2d2 2d1 1d0
	-Deleted user</t>
      </text>
    </comment>
    <comment authorId="0" ref="BZ39">
      <text>
        <t xml:space="preserve">5E ibutton
	-Aleea ALPA3387</t>
      </text>
    </comment>
    <comment authorId="0" ref="BZ98">
      <text>
        <t xml:space="preserve">there were some scattered predated eggshells on ground below
	-Deleted user</t>
      </text>
    </comment>
    <comment authorId="0" ref="BZ31">
      <text>
        <t xml:space="preserve">ibutton
	-Aleea ALPA3387</t>
      </text>
    </comment>
    <comment authorId="0" ref="BZ92">
      <text>
        <t xml:space="preserve">4E at around 10am, ibutton present
	-Deleted user</t>
      </text>
    </comment>
    <comment authorId="0" ref="BZ10">
      <text>
        <t xml:space="preserve">2N, 2E
2 day 0: one clear day 0, one older day 0
	-Aleea ALPA3387</t>
      </text>
    </comment>
    <comment authorId="0" ref="BZ91">
      <text>
        <t xml:space="preserve">Patrick the horse in stall
	-Deleted user</t>
      </text>
    </comment>
    <comment authorId="0" ref="BZ86">
      <text>
        <t xml:space="preserve">two day 1s
	-Deleted user</t>
      </text>
    </comment>
    <comment authorId="0" ref="BZ80">
      <text>
        <t xml:space="preserve">4 eggs at around 10am, ibutton
	-Deleted user</t>
      </text>
    </comment>
    <comment authorId="0" ref="BY45">
      <text>
        <t xml:space="preserve">3E1N (1 day 0; no neck strength + very small)
	-Avani Fachon</t>
      </text>
    </comment>
    <comment authorId="0" ref="BY10">
      <text>
        <t xml:space="preserve">4E at around 6:00-6:40pm
	-Avani Fachon</t>
      </text>
    </comment>
    <comment authorId="0" ref="BY39">
      <text>
        <t xml:space="preserve">5E + ibutton at around 6:00-6:40pm
	-Avani Fachon</t>
      </text>
    </comment>
    <comment authorId="0" ref="BY49">
      <text>
        <t xml:space="preserve">1N4E (1 day 0-- no neck strength + very small)
	-Avani Fachon</t>
      </text>
    </comment>
    <comment authorId="0" ref="BY60">
      <text>
        <t xml:space="preserve">3E + ibutton at around 6:00-6:40pm
	-Avani Fachon</t>
      </text>
    </comment>
    <comment authorId="0" ref="BY64">
      <text>
        <t xml:space="preserve">3N 2D0 (no neck strength + very small), 1 day 1 (neck strength); 1N is dead + collected
	-Avani Fachon</t>
      </text>
    </comment>
    <comment authorId="0" ref="BY80">
      <text>
        <t xml:space="preserve">4E + ibutton at around 6-6:40pm
	-Avani Fachon</t>
      </text>
    </comment>
    <comment authorId="0" ref="BY92">
      <text>
        <t xml:space="preserve">4E + ibutton between 6-6:40pm
	-Avani Fachon</t>
      </text>
    </comment>
    <comment authorId="0" ref="BX31">
      <text>
        <t xml:space="preserve">3 D1 (neck strength) + 1 day 0 (egg sized + wet)
	-Avani Fachon</t>
      </text>
    </comment>
    <comment authorId="0" ref="BX39">
      <text>
        <t xml:space="preserve">5E + 1 iButton at around 10:30-11am (1E had a crack, so may have been about to hatch)
	-Avani Fachon</t>
      </text>
    </comment>
    <comment authorId="0" ref="BX64">
      <text>
        <t xml:space="preserve">4E at around 10:30-11 am
	-Avani Fachon</t>
      </text>
    </comment>
    <comment authorId="0" ref="BX49">
      <text>
        <t xml:space="preserve">Could not check, due to the horse farrier there around 10:30-11 am
	-Avani Fachon</t>
      </text>
    </comment>
    <comment authorId="0" ref="BX80">
      <text>
        <t xml:space="preserve">4E + 1 ibutton at around 10:30-11:00 am
	-Avani Fachon</t>
      </text>
    </comment>
    <comment authorId="0" ref="BX60">
      <text>
        <t xml:space="preserve">3E + 1 iButton from 10:30-11 am
	-Avani Fachon</t>
      </text>
    </comment>
    <comment authorId="0" ref="BW111">
      <text>
        <t xml:space="preserve">horse in stall
	-Deleted user</t>
      </text>
    </comment>
    <comment authorId="0" ref="BW91">
      <text>
        <t xml:space="preserve">horse in stall
	-Deleted user</t>
      </text>
    </comment>
    <comment authorId="0" ref="BW108">
      <text>
        <t xml:space="preserve">3N 2E, nestlings banded by Heather, Isabelle, and Aleea 6/14
	-Aleea ALPA3387</t>
      </text>
    </comment>
    <comment authorId="0" ref="BW104">
      <text>
        <t xml:space="preserve">2 feathers
	-Aleea ALPA3387</t>
      </text>
    </comment>
    <comment authorId="0" ref="BW92">
      <text>
        <t xml:space="preserve">ibutton
	-Aleea ALPA3387</t>
      </text>
    </comment>
    <comment authorId="0" ref="BW88">
      <text>
        <t xml:space="preserve">1 day 1
seems like some predation occurred?
	-Aleea ALPA3387</t>
      </text>
    </comment>
    <comment authorId="0" ref="BW139">
      <text>
        <t xml:space="preserve">ibutton
	-Deleted user</t>
      </text>
    </comment>
    <comment authorId="0" ref="BW74">
      <text>
        <t xml:space="preserve">1 feather
	-Deleted user</t>
      </text>
    </comment>
    <comment authorId="0" ref="BW80">
      <text>
        <t xml:space="preserve">ibutton
	-Aleea ALPA3387</t>
      </text>
    </comment>
    <comment authorId="0" ref="BW67">
      <text>
        <t xml:space="preserve">2N at start of check but they were both very skinny and cold, and then 1N was found dead on the ground at the end of nest checks
	-Deleted user
Heather collected the dead nestling for DNA extraction later
	-Deleted user
Adult tail feathers (8-10) were seen scattered around floor
	-Aleea ALPA3387</t>
      </text>
    </comment>
    <comment authorId="0" ref="BW64">
      <text>
        <t xml:space="preserve">4E between 10-11am
	-Deleted user</t>
      </text>
    </comment>
    <comment authorId="0" ref="BW60">
      <text>
        <t xml:space="preserve">ibutton
	-Deleted user</t>
      </text>
    </comment>
    <comment authorId="0" ref="BW39">
      <text>
        <t xml:space="preserve">5E and ibutton
	-Aleea ALPA3387</t>
      </text>
    </comment>
    <comment authorId="0" ref="BW31">
      <text>
        <t xml:space="preserve">4E and ibutton
	-Aleea ALPA3387</t>
      </text>
    </comment>
    <comment authorId="0" ref="BW46">
      <text>
        <t xml:space="preserve">building nest still, hole in bottom
	-Deleted user</t>
      </text>
    </comment>
    <comment authorId="0" ref="BV64">
      <text>
        <t xml:space="preserve">4E at around 11am
	-Avani Fachon</t>
      </text>
    </comment>
    <comment authorId="0" ref="BV88">
      <text>
        <t xml:space="preserve">1 D0 (no neck strength), 3E
	-Avani Fachon</t>
      </text>
    </comment>
    <comment authorId="0" ref="BV31">
      <text>
        <t xml:space="preserve">4E at around 11am
	-Avani Fachon</t>
      </text>
    </comment>
    <comment authorId="0" ref="BV39">
      <text>
        <t xml:space="preserve">5E at around 11am
	-Avani Fachon</t>
      </text>
    </comment>
    <comment authorId="0" ref="BU99">
      <text>
        <t xml:space="preserve">Heather + Natalied banded 5N
	-Heather Kenny-Duddela</t>
      </text>
    </comment>
    <comment authorId="0" ref="BT83">
      <text>
        <t xml:space="preserve">Heather + Aleea banded 3N, they were bigger than D12 so I estimate that the older two were D14
	-Heather Kenny-Duddela</t>
      </text>
    </comment>
    <comment authorId="0" ref="BT38">
      <text>
        <t xml:space="preserve">Heather + Aleea banded 5N
	-Heather Kenny-Duddela</t>
      </text>
    </comment>
    <comment authorId="0" ref="BR60">
      <text>
        <t xml:space="preserve">iButton placed: Sara + Heather
	-Sara Garcia</t>
      </text>
    </comment>
    <comment authorId="0" ref="BR39">
      <text>
        <t xml:space="preserve">iButton places: Heather + Sara
	-Sara Garcia</t>
      </text>
    </comment>
    <comment authorId="0" ref="BS74">
      <text>
        <t xml:space="preserve">1 feather
	-Avani Fachon</t>
      </text>
    </comment>
    <comment authorId="0" ref="BS147">
      <text>
        <t xml:space="preserve">NFNE
	-Avani Fachon</t>
      </text>
    </comment>
    <comment authorId="0" ref="BS72">
      <text>
        <t xml:space="preserve">3 D1 (Neck strength and tail stippling)
	-Natalie NACL6552</t>
      </text>
    </comment>
    <comment authorId="0" ref="BS139">
      <text>
        <t xml:space="preserve">1E
	-Avani Fachon</t>
      </text>
    </comment>
    <comment authorId="0" ref="BS134">
      <text>
        <t xml:space="preserve">1E
	-Avani Fachon</t>
      </text>
    </comment>
    <comment authorId="0" ref="BS46">
      <text>
        <t xml:space="preserve">Building
	-Natalie NACL6552</t>
      </text>
    </comment>
    <comment authorId="0" ref="BS116">
      <text>
        <t xml:space="preserve">3 day 3 (more tail feather + wing pinning) 1 day 2 (smaller than day 3, some pinning)
	-Avani Fachon</t>
      </text>
    </comment>
    <comment authorId="0" ref="BS35">
      <text>
        <t xml:space="preserve">3 D4 (feather pinning starting to emerge from skin, ears starting to open, wings in 2 buldges) 1 D5 (Eyes starting to open, ventral feathers emerging) 1 D6 (Eyes visibly open, feather sheets on dorsal tract starting to emerge)
	-Natalie NACL6552</t>
      </text>
    </comment>
    <comment authorId="0" ref="BS111">
      <text>
        <t xml:space="preserve">horse is in this stall
	-Avani Fachon</t>
      </text>
    </comment>
    <comment authorId="0" ref="BS104">
      <text>
        <t xml:space="preserve">2 feathers
	-Avani Fachon</t>
      </text>
    </comment>
    <comment authorId="0" ref="BU31">
      <text>
        <t xml:space="preserve">Based on the 6th egg layed 5/30
	-Natalie NACL6552</t>
      </text>
    </comment>
    <comment authorId="0" ref="BS92">
      <text>
        <t xml:space="preserve">1E has more of a brownish color than the other eggs
	-Avani Fachon</t>
      </text>
    </comment>
    <comment authorId="0" ref="BS91">
      <text>
        <t xml:space="preserve">horse is in this stall
	-Avani Fachon</t>
      </text>
    </comment>
    <comment authorId="0" ref="AX108">
      <text>
        <t xml:space="preserve">original estimated CI
	-Aleea ALPA3387</t>
      </text>
    </comment>
    <comment authorId="0" ref="AT108">
      <text>
        <t xml:space="preserve">updated post-hatch
	-Aleea ALPA3387
6/7/22
	-Aleea ALPA3387</t>
      </text>
    </comment>
    <comment authorId="0" ref="AX102">
      <text>
        <t xml:space="preserve">original estimated CI
	-Aleea ALPA3387</t>
      </text>
    </comment>
    <comment authorId="0" ref="AX67">
      <text>
        <t xml:space="preserve">original projected CI
	-Aleea ALPA3387</t>
      </text>
    </comment>
    <comment authorId="0" ref="BP67">
      <text>
        <t xml:space="preserve">1 day 3
2 day 2
1 day 1
1E
	-Aleea ALPA3387</t>
      </text>
    </comment>
    <comment authorId="0" ref="BP49">
      <text>
        <t xml:space="preserve">ibutton deployed at this nest at 12:48pm
	-Deleted user</t>
      </text>
    </comment>
    <comment authorId="0" ref="BP116">
      <text>
        <t xml:space="preserve">2 day 0, 2E (one was still in half of egg, other was still wet and egg shaped)
	-Deleted user</t>
      </text>
    </comment>
    <comment authorId="0" ref="BP108">
      <text>
        <t xml:space="preserve">1 day 4, 2 day 5 (day 4: 1 ear open only, day 5: both ears open, pinning)
	-Deleted user</t>
      </text>
    </comment>
    <comment authorId="0" ref="BP102">
      <text>
        <t xml:space="preserve">2 day 1, 1 day 2, 2 day 3 (day 1: small, limited pinning, day 2: bigger with some pinning, day 3: bigger than day 2s, had some wing pinning, and one of them had sort of ear slits)
	-Deleted user</t>
      </text>
    </comment>
    <comment authorId="0" ref="BP43">
      <text>
        <t xml:space="preserve">2 day 1, 1 day 2, 2 day 3 (day 1: neck strength present, a little bit of pinning, day 2: more pinning than day 1s around butt, day 3: had some pinning on wings)
	-Deleted user</t>
      </text>
    </comment>
    <comment authorId="0" ref="BP147">
      <text>
        <t xml:space="preserve">NFNE
	-Deleted user</t>
      </text>
    </comment>
    <comment authorId="0" ref="BP139">
      <text>
        <t xml:space="preserve">1 feather
	-Deleted user</t>
      </text>
    </comment>
    <comment authorId="0" ref="BP111">
      <text>
        <t xml:space="preserve">horse in stall, fresh mud
	-Deleted user</t>
      </text>
    </comment>
    <comment authorId="0" ref="BP100">
      <text>
        <t xml:space="preserve">3 feathers
	-Deleted user</t>
      </text>
    </comment>
    <comment authorId="0" ref="BP91">
      <text>
        <t xml:space="preserve">horse is in this stall
	-Deleted user</t>
      </text>
    </comment>
    <comment authorId="0" ref="BP86">
      <text>
        <t xml:space="preserve">This nest had been listed as fallen but it clearly wasn't and there were 4 eggs in it. We don't know how old they are, or if the nest was listed as fallen incorrectly or if it was repaired.
	-Deleted user</t>
      </text>
    </comment>
    <comment authorId="0" ref="BP85">
      <text>
        <t xml:space="preserve">1 feather
	-Deleted user</t>
      </text>
    </comment>
    <comment authorId="0" ref="BP82">
      <text>
        <t xml:space="preserve">1 egg
	-Deleted user</t>
      </text>
    </comment>
    <comment authorId="0" ref="BP72">
      <text>
        <t xml:space="preserve">3E around 11am
	-Deleted user</t>
      </text>
    </comment>
    <comment authorId="0" ref="BP70">
      <text>
        <t xml:space="preserve">oldFNE
	-Deleted user</t>
      </text>
    </comment>
    <comment authorId="0" ref="BP60">
      <text>
        <t xml:space="preserve">ibutton deployed at this nest at 11:02am
	-Deleted user</t>
      </text>
    </comment>
    <comment authorId="0" ref="BP47">
      <text>
        <t xml:space="preserve">1 feather
	-Deleted user</t>
      </text>
    </comment>
    <comment authorId="0" ref="BP46">
      <text>
        <t xml:space="preserve">fresh mud
	-Deleted user</t>
      </text>
    </comment>
    <comment authorId="0" ref="BP39">
      <text>
        <t xml:space="preserve">ibutton deployed in this nest at 11:05
	-Deleted user</t>
      </text>
    </comment>
    <comment authorId="0" ref="AV35">
      <text>
        <t xml:space="preserve">updated post-hatch
	-Aleea ALPA3387</t>
      </text>
    </comment>
    <comment authorId="0" ref="AV26">
      <text>
        <t xml:space="preserve">updated post-hatch
	-Aleea ALPA3387</t>
      </text>
    </comment>
    <comment authorId="0" ref="BP35">
      <text>
        <t xml:space="preserve">1 day 1
3 day 2
1 day 3
	-Aleea ALPA3387</t>
      </text>
    </comment>
    <comment authorId="0" ref="BP31">
      <text>
        <t xml:space="preserve">4E, one seen on ground under nest, possible predated
	-Aleea ALPA3387</t>
      </text>
    </comment>
    <comment authorId="0" ref="BP26">
      <text>
        <t xml:space="preserve">2 day 1: small, little to no pinning
1 day 2: larger than d1, pining starting
2 day 3: prominent stippling around cloaca
	-Aleea ALPA3387</t>
      </text>
    </comment>
    <comment authorId="0" ref="BM111">
      <text>
        <t xml:space="preserve">horse in stall
	-Heather Kenny-Duddela</t>
      </text>
    </comment>
    <comment authorId="0" ref="BM100">
      <text>
        <t xml:space="preserve">oldFNE
	-Heather Kenny-Duddela</t>
      </text>
    </comment>
    <comment authorId="0" ref="BM99">
      <text>
        <t xml:space="preserve">2 day 4, 
2 day 3, 
1 day 2
	-Heather Kenny-Duddela</t>
      </text>
    </comment>
    <comment authorId="0" ref="BM91">
      <text>
        <t xml:space="preserve">horse in stall
	-Heather Kenny-Duddela</t>
      </text>
    </comment>
    <comment authorId="0" ref="BM83">
      <text>
        <t xml:space="preserve">Looked like 2 day 7 (feather sheaths emerging on wings) and 1 day 5.
	-Heather Kenny-Duddela</t>
      </text>
    </comment>
    <comment authorId="0" ref="BL43">
      <text>
        <t xml:space="preserve">5E
	-Avani Fachon</t>
      </text>
    </comment>
    <comment authorId="0" ref="B72">
      <text>
        <t xml:space="preserve">caught nest after clutch completion so CI needs to be updated after eggs hatch
	-Heather Kenny-Duddela</t>
      </text>
    </comment>
    <comment authorId="0" ref="BL80">
      <text>
        <t xml:space="preserve">warm eggs
	-Avani Fachon</t>
      </text>
    </comment>
    <comment authorId="0" ref="BI64">
      <text>
        <t xml:space="preserve">incubation likely started the day before this, so I moved the EHD accordingly
	-Heather Kenny-Duddela</t>
      </text>
    </comment>
    <comment authorId="0" ref="BL150">
      <text>
        <t xml:space="preserve">Horse was having surgery at this end of the barn so we left early to stay out of their way
	-Deleted user</t>
      </text>
    </comment>
    <comment authorId="0" ref="BL147">
      <text>
        <t xml:space="preserve">NFNE
	-Deleted user</t>
      </text>
    </comment>
    <comment authorId="0" ref="BL143">
      <text>
        <t xml:space="preserve">Horse was having surgery at this end of the barn so we left early to stay out of their way
	-Deleted user</t>
      </text>
    </comment>
    <comment authorId="0" ref="BL74">
      <text>
        <t xml:space="preserve">1 feather
	-Avani Fachon</t>
      </text>
    </comment>
    <comment authorId="0" ref="BL134">
      <text>
        <t xml:space="preserve">Horse was having surgery at this end of the barn so we left early to stay out of their way
	-Deleted user</t>
      </text>
    </comment>
    <comment authorId="0" ref="BL72">
      <text>
        <t xml:space="preserve">warm-ish eggs
	-Avani Fachon</t>
      </text>
    </comment>
    <comment authorId="0" ref="BL67">
      <text>
        <t xml:space="preserve">5E
	-Avani Fachon</t>
      </text>
    </comment>
    <comment authorId="0" ref="BL123">
      <text>
        <t xml:space="preserve">There was a horse in the stall
	-Deleted user</t>
      </text>
    </comment>
    <comment authorId="0" ref="BL121">
      <text>
        <t xml:space="preserve">Horse was having surgery at this end of the barn so we left early to stay out of their way
	-Deleted user</t>
      </text>
    </comment>
    <comment authorId="0" ref="BL111">
      <text>
        <t xml:space="preserve">There was a horse in the stall
	-Deleted user</t>
      </text>
    </comment>
    <comment authorId="0" ref="BL109">
      <text>
        <t xml:space="preserve">There was a horse in the stall
	-Deleted user</t>
      </text>
    </comment>
    <comment authorId="0" ref="BL108">
      <text>
        <t xml:space="preserve">2 day 1 (had neck strength but no pins)
	-Deleted user</t>
      </text>
    </comment>
    <comment authorId="0" ref="BL51">
      <text>
        <t xml:space="preserve">could not check due to a horse having surgery in that area
	-Avani Fachon</t>
      </text>
    </comment>
    <comment authorId="0" ref="BL50">
      <text>
        <t xml:space="preserve">could not check due to a horse having surgery in that area
	-Avani Fachon</t>
      </text>
    </comment>
    <comment authorId="0" ref="BL47">
      <text>
        <t xml:space="preserve">1 feather
	-Avani Fachon</t>
      </text>
    </comment>
    <comment authorId="0" ref="BL100">
      <text>
        <t xml:space="preserve">Horse was having surgery at this end of the barn so we left early to stay out of their way
	-Deleted user</t>
      </text>
    </comment>
    <comment authorId="0" ref="BL99">
      <text>
        <t xml:space="preserve">Horse was having surgery at this end of the barn so we left early to stay out of their way
	-Deleted user</t>
      </text>
    </comment>
    <comment authorId="0" ref="BL98">
      <text>
        <t xml:space="preserve">Horse was having surgery at this end of the barn so we left early to stay out of their way
	-Deleted user</t>
      </text>
    </comment>
    <comment authorId="0" ref="BL97">
      <text>
        <t xml:space="preserve">Horse was having surgery at this end of the barn so we left early to stay out of their way
	-Deleted user</t>
      </text>
    </comment>
    <comment authorId="0" ref="BL42">
      <text>
        <t xml:space="preserve">horse was in this stall
	-Avani Fachon</t>
      </text>
    </comment>
    <comment authorId="0" ref="BL92">
      <text>
        <t xml:space="preserve">Horse was having surgery at this end of the barn so we left early to stay out of their way
	-Deleted user</t>
      </text>
    </comment>
    <comment authorId="0" ref="BL91">
      <text>
        <t xml:space="preserve">There was a horse in this stall
	-Deleted user</t>
      </text>
    </comment>
    <comment authorId="0" ref="BL39">
      <text>
        <t xml:space="preserve">warm egg
	-Avani Fachon</t>
      </text>
    </comment>
    <comment authorId="0" ref="BL88">
      <text>
        <t xml:space="preserve">Horse was having surgery at this end of the barn so we left early to stay out of their way
	-Deleted user</t>
      </text>
    </comment>
    <comment authorId="0" ref="BL83">
      <text>
        <t xml:space="preserve">Horse was having surgery at this end of the barn so we left early to stay out of their way
	-Deleted user</t>
      </text>
    </comment>
    <comment authorId="0" ref="BL18">
      <text>
        <t xml:space="preserve">NFNE
	-Avani Fachon</t>
      </text>
    </comment>
    <comment authorId="0" ref="AX99">
      <text>
        <t xml:space="preserve">originally marked as CI but updated to 5/13/22 after chicks hatched
	-Heather Kenny-Duddela</t>
      </text>
    </comment>
    <comment authorId="0" ref="AY38">
      <text>
        <t xml:space="preserve">originally marked as CI but updated to 5/13 after chicks hatched
	-Heather Kenny-Duddela</t>
      </text>
    </comment>
    <comment authorId="0" ref="BI70">
      <text>
        <t xml:space="preserve">oldFNE
	-Aleea ALPA3387</t>
      </text>
    </comment>
    <comment authorId="0" ref="BI74">
      <text>
        <t xml:space="preserve">1 feather
	-Aleea ALPA3387</t>
      </text>
    </comment>
    <comment authorId="0" ref="BI67">
      <text>
        <t xml:space="preserve">5E
	-Aleea ALPA3387</t>
      </text>
    </comment>
    <comment authorId="0" ref="BI45">
      <text>
        <t xml:space="preserve">1E
	-Aleea ALPA3387</t>
      </text>
    </comment>
    <comment authorId="0" ref="BI43">
      <text>
        <t xml:space="preserve">5E
	-Aleea ALPA3387</t>
      </text>
    </comment>
    <comment authorId="0" ref="BI39">
      <text>
        <t xml:space="preserve">1E
	-Aleea ALPA3387</t>
      </text>
    </comment>
    <comment authorId="0" ref="BI38">
      <text>
        <t xml:space="preserve">4 day 1 (some neck strength, some feather pinning)
1 day 0 (curled)
	-Aleea ALPA3387</t>
      </text>
    </comment>
    <comment authorId="0" ref="BI147">
      <text>
        <t xml:space="preserve">NFNE
	-Deleted user</t>
      </text>
    </comment>
    <comment authorId="0" ref="BI139">
      <text>
        <t xml:space="preserve">fresh mud
	-Deleted user</t>
      </text>
    </comment>
    <comment authorId="0" ref="BI118">
      <text>
        <t xml:space="preserve">2 feathers
	-Deleted user</t>
      </text>
    </comment>
    <comment authorId="0" ref="BI108">
      <text>
        <t xml:space="preserve">4E
	-Deleted user</t>
      </text>
    </comment>
    <comment authorId="0" ref="BI105">
      <text>
        <t xml:space="preserve">fresh mud
	-Deleted user</t>
      </text>
    </comment>
    <comment authorId="0" ref="BI35">
      <text>
        <t xml:space="preserve">5E
	-Aleea ALPA3387</t>
      </text>
    </comment>
    <comment authorId="0" ref="BI100">
      <text>
        <t xml:space="preserve">1 egg
	-Deleted user</t>
      </text>
    </comment>
    <comment authorId="0" ref="BI99">
      <text>
        <t xml:space="preserve">1 day 0 (wet feathers)
	-Deleted user
1N 4E
	-Deleted user</t>
      </text>
    </comment>
    <comment authorId="0" ref="BI25">
      <text>
        <t xml:space="preserve">1 feather
	-Aleea ALPA3387</t>
      </text>
    </comment>
    <comment authorId="0" ref="BI92">
      <text>
        <t xml:space="preserve">1 egg
	-Deleted user</t>
      </text>
    </comment>
    <comment authorId="0" ref="BI18">
      <text>
        <t xml:space="preserve">NFNE
	-Aleea ALPA3387</t>
      </text>
    </comment>
    <comment authorId="0" ref="BI83">
      <text>
        <t xml:space="preserve">2 day 1 (larger than day 0, starting feather pinning)
	-Aleea ALPA3387</t>
      </text>
    </comment>
    <comment authorId="0" ref="BI10">
      <text>
        <t xml:space="preserve">1E
	-Aleea ALPA3387</t>
      </text>
    </comment>
    <comment authorId="0" ref="BF108">
      <text>
        <t xml:space="preserve">5E at 11:30am
	-Heather Kenny-Duddela</t>
      </text>
    </comment>
    <comment authorId="0" ref="BF99">
      <text>
        <t xml:space="preserve">5E at 11:30am
	-Heather Kenny-Duddela</t>
      </text>
    </comment>
    <comment authorId="0" ref="BF83">
      <text>
        <t xml:space="preserve">4E at 11:30am, warm
	-Heather Kenny-Duddela</t>
      </text>
    </comment>
    <comment authorId="0" ref="BF67">
      <text>
        <t xml:space="preserve">5E at 11:30am
	-Heather Kenny-Duddela</t>
      </text>
    </comment>
    <comment authorId="0" ref="BF43">
      <text>
        <t xml:space="preserve">5E at 11:30am
	-Heather Kenny-Duddela</t>
      </text>
    </comment>
    <comment authorId="0" ref="BF35">
      <text>
        <t xml:space="preserve">5E at 11:30am
	-Heather Kenny-Duddela
if the CI was 20 May, the EDH should 14 days starting on 23 May.
	-Rebecca Safran</t>
      </text>
    </comment>
    <comment authorId="0" ref="BE74">
      <text>
        <t xml:space="preserve">1 feather
	-Aleea ALPA3387</t>
      </text>
    </comment>
    <comment authorId="0" ref="BE72">
      <text>
        <t xml:space="preserve">One egg from nest was floated, determined to be partially developed (2)
	-Aleea ALPA3387</t>
      </text>
    </comment>
    <comment authorId="0" ref="BE147">
      <text>
        <t xml:space="preserve">NFNE
	-Avani Fachon</t>
      </text>
    </comment>
    <comment authorId="0" ref="BE70">
      <text>
        <t xml:space="preserve">oldFNE (almost completely detached from wall, has some old feathers in it)
	-Aleea ALPA3387</t>
      </text>
    </comment>
    <comment authorId="0" ref="BE126">
      <text>
        <t xml:space="preserve">floated 1 egg, which was in between a partly developed and more developed egg (2.5)
	-Avani Fachon</t>
      </text>
    </comment>
    <comment authorId="0" ref="BE67">
      <text>
        <t xml:space="preserve">Two eggs from nest were floated, one was dead (5) and one was determined to be mostly developed (4)
	-Aleea ALPA3387</t>
      </text>
    </comment>
    <comment authorId="0" ref="BE116">
      <text>
        <t xml:space="preserve">Floated 1 egg, which was a new egg
	-Avani Fachon</t>
      </text>
    </comment>
    <comment authorId="0" ref="BE64">
      <text>
        <t xml:space="preserve">One egg from nest was floated, determined to be between freshly laid and partially developed (1.5)
	-Aleea ALPA3387</t>
      </text>
    </comment>
    <comment authorId="0" ref="BE108">
      <text>
        <t xml:space="preserve">Floated 1 egg, which is about to hatch/ mostly developed (4)
	-Avani Fachon</t>
      </text>
    </comment>
    <comment authorId="0" ref="BE43">
      <text>
        <t xml:space="preserve">One egg from nest was floated, determined to be mostly developed (4)
	-Aleea ALPA3387</t>
      </text>
    </comment>
    <comment authorId="0" ref="BE107">
      <text>
        <t xml:space="preserve">1 feather
	-Avani Fachon</t>
      </text>
    </comment>
    <comment authorId="0" ref="BE103">
      <text>
        <t xml:space="preserve">3 feathers
	-Avani Fachon</t>
      </text>
    </comment>
    <comment authorId="0" ref="BE38">
      <text>
        <t xml:space="preserve">One egg from nest was floated, determined to be mostly developed (4)
	-Aleea ALPA3387</t>
      </text>
    </comment>
    <comment authorId="0" ref="BE102">
      <text>
        <t xml:space="preserve">Floated 1 egg, which was partly developed (2)
	-Avani Fachon</t>
      </text>
    </comment>
    <comment authorId="0" ref="BE99">
      <text>
        <t xml:space="preserve">Floated 1 egg, which was about to hatch/mostly developed (4)
	-Avani Fachon</t>
      </text>
    </comment>
    <comment authorId="0" ref="BE35">
      <text>
        <t xml:space="preserve">One egg from nest was floated, determined to be mostly developed (4)
	-Aleea ALPA3387</t>
      </text>
    </comment>
    <comment authorId="0" ref="BE34">
      <text>
        <t xml:space="preserve">1 feather
	-Aleea ALPA3387</t>
      </text>
    </comment>
    <comment authorId="0" ref="BE85">
      <text>
        <t xml:space="preserve">2 feathers
	-Avani Fachon</t>
      </text>
    </comment>
    <comment authorId="0" ref="BE83">
      <text>
        <t xml:space="preserve">Floated 1 egg, which was partly developed (2); 1 egg had only a few spots (mostly white), and was already punctured. When we touched it to float, it got a bit more punctured (did not end up floating this egg). Heather and Natalie saw a dead male on this nest.
	-Avani Fachon</t>
      </text>
    </comment>
    <comment authorId="0" ref="BE31">
      <text>
        <t xml:space="preserve">One egg from nest was floated, determined to be partially developed (2)
	-Aleea ALPA3387</t>
      </text>
    </comment>
    <comment authorId="0" ref="BE26">
      <text>
        <t xml:space="preserve">One egg from nest was floated, determined to be freshly laid (1)
	-Aleea ALPA3387</t>
      </text>
    </comment>
    <comment authorId="0" ref="BE18">
      <text>
        <t xml:space="preserve">NFNE
	-Aleea ALPA3387</t>
      </text>
    </comment>
    <comment authorId="0" ref="B126">
      <text>
        <t xml:space="preserve">need to update CI after eggs hatch
	-Heather Kenny-Duddela</t>
      </text>
    </comment>
    <comment authorId="0" ref="B116">
      <text>
        <t xml:space="preserve">need to update CI after eggs hatch
	-Heather Kenny-Duddela
updated 6/12/22
	-Heather Kenny-Duddela</t>
      </text>
    </comment>
    <comment authorId="0" ref="B108">
      <text>
        <t xml:space="preserve">need to update CI after eggs hatch
	-Heather Kenny-Duddela
updated
	-Heather Kenny-Duddela</t>
      </text>
    </comment>
    <comment authorId="0" ref="B102">
      <text>
        <t xml:space="preserve">need to update CI after eggs hatch
	-Heather Kenny-Duddela
updated
	-Aleea ALPA3387</t>
      </text>
    </comment>
    <comment authorId="0" ref="B99">
      <text>
        <t xml:space="preserve">need to update CI after eggs hatch
	-Heather Kenny-Duddela
updated to May 14 after hatch
	-Heather Kenny-Duddela</t>
      </text>
    </comment>
    <comment authorId="0" ref="B83">
      <text>
        <t xml:space="preserve">need to update CI after eggs hatch
	-Heather Kenny-Duddela
updated to 5/13/22
	-Heather Kenny-Duddela</t>
      </text>
    </comment>
    <comment authorId="0" ref="B67">
      <text>
        <t xml:space="preserve">need to update CI ater these eggs hatch. Also they might be old/abandoned eggs
	-Heather Kenny-Duddela
updated
	-Aleea ALPA3387</t>
      </text>
    </comment>
    <comment authorId="0" ref="B43">
      <text>
        <t xml:space="preserve">need to update CI after floating eggs/after they hatch
	-Heather Kenny-Duddela
updated
	-Aleea ALPA3387</t>
      </text>
    </comment>
    <comment authorId="0" ref="B38">
      <text>
        <t xml:space="preserve">neec to update CI after floating eggs/after they hatch
	-Heather Kenny-Duddela
updated to 5/13/2022
	-Heather Kenny-Duddela</t>
      </text>
    </comment>
    <comment authorId="0" ref="B35">
      <text>
        <t xml:space="preserve">need to update CI after floating eggs/checking when they hatch
	-Heather Kenny-Duddela
updated
	-Aleea ALPA3387</t>
      </text>
    </comment>
    <comment authorId="0" ref="B26">
      <text>
        <t xml:space="preserve">need to update CI after eggs hatch or after floating eggs
	-Heather Kenny-Duddela
updated
	-Aleea ALPA3387</t>
      </text>
    </comment>
    <comment authorId="0" ref="BB73">
      <text>
        <t xml:space="preserve">not accessible to check/ cannot place ladder below due to an obstruction
	-Avani Fachon</t>
      </text>
    </comment>
    <comment authorId="0" ref="BB29">
      <text>
        <t xml:space="preserve">not accessible to check/ cannot place ladder below nest due to an obstruction
	-Avani Fachon</t>
      </text>
    </comment>
    <comment authorId="0" ref="BB24">
      <text>
        <t xml:space="preserve">not accessible due to structure below
	-Avani Fachon</t>
      </text>
    </comment>
    <comment authorId="0" ref="BB23">
      <text>
        <t xml:space="preserve">not accessible due to structure below
	-Avani Fachon</t>
      </text>
    </comment>
    <comment authorId="0" ref="BB74">
      <text>
        <t xml:space="preserve">one feather
	-Aleea ALPA3387</t>
      </text>
    </comment>
    <comment authorId="0" ref="BB72">
      <text>
        <t xml:space="preserve">cold eggs
	-Aleea ALPA3387</t>
      </text>
    </comment>
    <comment authorId="0" ref="BB67">
      <text>
        <t xml:space="preserve">cold eggs
	-Aleea ALPA3387
CI and EHD are estimated from info collected on 5/24, EHD may be sooner than predicted here
	-Aleea ALPA3387
Candeled one egg from this clutch, and contents were not moving around/stuck
	-Avani Fachon</t>
      </text>
    </comment>
    <comment authorId="0" ref="BB64">
      <text>
        <t xml:space="preserve">1E
	-Aleea ALPA3387</t>
      </text>
    </comment>
    <comment authorId="0" ref="BB47">
      <text>
        <t xml:space="preserve">1 feather
	-Aleea ALPA3387</t>
      </text>
    </comment>
    <comment authorId="0" ref="BB43">
      <text>
        <t xml:space="preserve">warm eggs
	-Aleea ALPA3387
CI and EHD are estimated from info collected on 5/24, EHD may be sooner than predicted here
	-Aleea ALPA3387</t>
      </text>
    </comment>
    <comment authorId="0" ref="BB38">
      <text>
        <t xml:space="preserve">cold eggs
	-Aleea ALPA3387
CI and EHD are estimated from info collected on 5/24, EHD may be sooner than predicted here
	-Aleea ALPA3387</t>
      </text>
    </comment>
    <comment authorId="0" ref="BB35">
      <text>
        <t xml:space="preserve">cold-ish eggs
	-Aleea ALPA3387
CI and EHD are estimated from info collected on 5/24, EHD may be sooner than predicted here
	-Aleea ALPA3387</t>
      </text>
    </comment>
    <comment authorId="0" ref="BB34">
      <text>
        <t xml:space="preserve">1 feather
	-Aleea ALPA3387</t>
      </text>
    </comment>
    <comment authorId="0" ref="BB31">
      <text>
        <t xml:space="preserve">cold eggs
	-Aleea ALPA3387</t>
      </text>
    </comment>
    <comment authorId="0" ref="BB26">
      <text>
        <t xml:space="preserve">cold eggs
	-Aleea ALPA3387
CI and EHD are estimated from info collected on 5/24, EHD may be sooner than predicted here
	-Aleea ALPA3387</t>
      </text>
    </comment>
    <comment authorId="0" ref="BB25">
      <text>
        <t xml:space="preserve">2 feathers
	-Aleea ALPA3387</t>
      </text>
    </comment>
    <comment authorId="0" ref="BB13">
      <text>
        <t xml:space="preserve">1 feather
	-Aleea ALPA3387</t>
      </text>
    </comment>
    <comment authorId="0" ref="BB150">
      <text>
        <t xml:space="preserve">new nest added since previous field season
	-Avani Fachon</t>
      </text>
    </comment>
    <comment authorId="0" ref="BB149">
      <text>
        <t xml:space="preserve">new nest added since previous field season
	-Avani Fachon</t>
      </text>
    </comment>
    <comment authorId="0" ref="BB148">
      <text>
        <t xml:space="preserve">new nest added since previous field season
	-Avani Fachon</t>
      </text>
    </comment>
    <comment authorId="0" ref="BB147">
      <text>
        <t xml:space="preserve">new nest added since previous field season
	-Avani Fachon</t>
      </text>
    </comment>
    <comment authorId="0" ref="BB144">
      <text>
        <t xml:space="preserve">not accessible to be checked
	-Avani Fachon</t>
      </text>
    </comment>
    <comment authorId="0" ref="BB146">
      <text>
        <t xml:space="preserve">could not find nest
	-Avani Fachon</t>
      </text>
    </comment>
    <comment authorId="0" ref="BB126">
      <text>
        <t xml:space="preserve">These eggs are cold-ish. We do not know whether this is the full clutch or not, since this is the first nest check at this site; will check next time to see if there are still 4E
	-Avani Fachon</t>
      </text>
    </comment>
    <comment authorId="0" ref="BB118">
      <text>
        <t xml:space="preserve">2 feathers
	-Avani Fachon</t>
      </text>
    </comment>
    <comment authorId="0" ref="BB116">
      <text>
        <t xml:space="preserve">These eggs are cold. We do not know whether this is the full clutch or not, since this is the first nest check at this site; will check next time to see if there are still 4E
	-Avani Fachon</t>
      </text>
    </comment>
    <comment authorId="0" ref="BB108">
      <text>
        <t xml:space="preserve">These eggs are warm. Added a tentative EHD, as CHR was not added to the nest checks schedule until after these five eggs were laid. We cannot know the exact EHD-- will float the eggs during next nest check to get a better idea of when they are likely to hatch.
	-Avani Fachon</t>
      </text>
    </comment>
    <comment authorId="0" ref="BB102">
      <text>
        <t xml:space="preserve">These eggs are warm. Added a tentative EHD, as CHR was not added to the nest checks schedule until after these five eggs were laid. We cannot know the exact EHD-- will float the eggs during next nest check to get a better idea of when they are likely to hatch.
	-Avani Fachon</t>
      </text>
    </comment>
    <comment authorId="0" ref="BB99">
      <text>
        <t xml:space="preserve">These eggs are cold. Added a tentative EHD, as CHR was not added to the nest checks schedule until after these five eggs were laid. We cannot know the exact EHD-- will float the eggs during next nest check to get a better idea of when they are likely to hatch.
	-Avani Fachon</t>
      </text>
    </comment>
    <comment authorId="0" ref="BB90">
      <text>
        <t xml:space="preserve">nest is not accessible for checking
	-Avani Fachon</t>
      </text>
    </comment>
    <comment authorId="0" ref="BB85">
      <text>
        <t xml:space="preserve">2 feathers
	-Avani Fachon</t>
      </text>
    </comment>
    <comment authorId="0" ref="BB83">
      <text>
        <t xml:space="preserve">Barn swallow seen incubating on the nest. Added a tentative EHD, as CHR was not added to the nest checks schedule until after these five eggs were laid. We cannot know the exact EHD-- will float the eggs during next nest check to get a better idea of when they are likely to hatch.
	-Avani Fachon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Make these warnings go away! (Confirm ID dates; reconfirm that a bird is UNB; confirm sex of an individual)</t>
      </text>
    </comment>
    <comment authorId="0" ref="L4">
      <text>
        <t xml:space="preserve">e.g. 'RTS broken' or 'speckled breast' or 'very pale' to help with OBS</t>
      </text>
    </comment>
    <comment authorId="0" ref="N4">
      <text>
        <t xml:space="preserve">Type nest # or 'm' if bird moved (and type where to in notes)</t>
      </text>
    </comment>
    <comment authorId="0" ref="O4">
      <text>
        <t xml:space="preserve">Type date you saw bird at this nest</t>
      </text>
    </comment>
    <comment authorId="0" ref="P4">
      <text>
        <t xml:space="preserve">Nest # if different; if stays in same nest, put #.2 (e.g. 4.2 if 2nd attempt at nest 4)</t>
      </text>
    </comment>
    <comment authorId="0" ref="R4">
      <text>
        <t xml:space="preserve">Nest # for new nest or #.3</t>
      </text>
    </comment>
    <comment authorId="0" ref="T4">
      <text>
        <t xml:space="preserve">Nest # or #.4</t>
      </text>
    </comment>
    <comment authorId="0" ref="D92">
      <text>
        <t xml:space="preserve">had a very light ventral color, but was singing and had longer tail streamers
	-Avani Fachon</t>
      </text>
    </comment>
    <comment authorId="0" ref="D91">
      <text>
        <t xml:space="preserve">light vent, short TS, very dark throat
	-Aleea ALPA3387</t>
      </text>
    </comment>
    <comment authorId="0" ref="E77">
      <text>
        <t xml:space="preserve">Sighted as pink/dk blue
	-Aleea ALPA3387</t>
      </text>
    </comment>
    <comment authorId="0" ref="D74">
      <text>
        <t xml:space="preserve">as well as color
	-Avani Fachon</t>
      </text>
    </comment>
    <comment authorId="0" ref="D65">
      <text>
        <t xml:space="preserve">as well as behavior/singing
	-Avani Fachon</t>
      </text>
    </comment>
    <comment authorId="0" ref="A11">
      <text>
        <t xml:space="preserve">Could be 2850-57806 or 2640-97316
	-Avani Fachon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Enter nest # for all active nests, including #.# for reuse of nests</t>
      </text>
    </comment>
    <comment authorId="0" ref="AH4">
      <text>
        <t xml:space="preserve">Enter fate of nest, Fail means no kids fledged, Success means &gt;=1 kid fledged</t>
      </text>
    </comment>
    <comment authorId="0" ref="A78">
      <text>
        <t xml:space="preserve">came back 10/2 for height measurements and found third nestling dead in nest, so all nestlings died
	-Deleted user</t>
      </text>
    </comment>
    <comment authorId="0" ref="AT16">
      <text>
        <t xml:space="preserve">most likely female who later nested at 21
	-Avani Fachon</t>
      </text>
    </comment>
    <comment authorId="0" ref="AT53">
      <text>
        <t xml:space="preserve">most likely female who previously nested at 20
	-Avani Fachon</t>
      </text>
    </comment>
    <comment authorId="0" ref="AN49">
      <text>
        <t xml:space="preserve">most likely male which previously nested at 76
	-Avani Fachon</t>
      </text>
    </comment>
    <comment authorId="0" ref="AN5">
      <text>
        <t xml:space="preserve">most likely UNB male which later nested at 77.2
	-Avani Fachon</t>
      </text>
    </comment>
    <comment authorId="0" ref="AN32">
      <text>
        <t xml:space="preserve">most likely UNB male which later nested at 12
	-Avani Fachon</t>
      </text>
    </comment>
    <comment authorId="0" ref="AN55">
      <text>
        <t xml:space="preserve">This male seems was IDed as white/white (L) on 7/12/22 based on ID obs tab, but not showing up here
	-Avani Fachon</t>
      </text>
    </comment>
    <comment authorId="0" ref="A69">
      <text>
        <t xml:space="preserve">Nest most likely abandoned. The parents are likely the same as those now at nest #6 (female- red/dark green [L], male- orange/yellow [L])
	-Avani Fachon</t>
      </text>
    </comment>
    <comment authorId="0" ref="AT56">
      <text>
        <t xml:space="preserve">Observed again on 8/10/22 after the CHR banding on 8/7/22, and this female is still UNB.
	-Avani Fachon</t>
      </text>
    </comment>
    <comment authorId="0" ref="A80">
      <text>
        <t xml:space="preserve">One egg was added to the previous 4E clutch in 149; unsure if it was not seen in the previous checks, or if this is a new clutch.
	-Avani Fachon</t>
      </text>
    </comment>
    <comment authorId="0" ref="A68">
      <text>
        <t xml:space="preserve">The male at this nest (orange/yellow, L) has also been observed perched on/ next to female from 148. Cannot enter this male as belonging to two nests, so male ID here is blank for now.
	-Avani Fachon</t>
      </text>
    </comment>
    <comment authorId="0" ref="A47">
      <text>
        <t xml:space="preserve">Same as 123 and 33
	-Aleea ALPA3387</t>
      </text>
    </comment>
    <comment authorId="0" ref="A59">
      <text>
        <t xml:space="preserve">Same as 124 and 147
	-Aleea ALPA3387</t>
      </text>
    </comment>
    <comment authorId="0" ref="AH10">
      <text>
        <t xml:space="preserve">Chicks found dead under nest, likely starved or died of heat stress
	-Anonymous</t>
      </text>
    </comment>
  </commentList>
</comments>
</file>

<file path=xl/sharedStrings.xml><?xml version="1.0" encoding="utf-8"?>
<sst xmlns="http://schemas.openxmlformats.org/spreadsheetml/2006/main" count="13448" uniqueCount="421">
  <si>
    <t>CHR</t>
  </si>
  <si>
    <t>Checked?</t>
  </si>
  <si>
    <t>Last check:</t>
  </si>
  <si>
    <t>X</t>
  </si>
  <si>
    <t>x</t>
  </si>
  <si>
    <t>Date:</t>
  </si>
  <si>
    <t>Activity Summary</t>
  </si>
  <si>
    <t>REFS</t>
  </si>
  <si>
    <t>Most Recent Check Column</t>
  </si>
  <si>
    <t>NOTES:</t>
  </si>
  <si>
    <t>HVK, APP, ASF</t>
  </si>
  <si>
    <t>APP, ASF</t>
  </si>
  <si>
    <t>APP, NC, IJM</t>
  </si>
  <si>
    <t>ASF, IJM</t>
  </si>
  <si>
    <t>HKD, HD</t>
  </si>
  <si>
    <t>APP, IJM</t>
  </si>
  <si>
    <t>NC, ASF</t>
  </si>
  <si>
    <t>ASF, NC, SRG</t>
  </si>
  <si>
    <t>ASF, NC</t>
  </si>
  <si>
    <t>HKD, DS</t>
  </si>
  <si>
    <t>SRG, IJM</t>
  </si>
  <si>
    <t>IJM, APP, NC</t>
  </si>
  <si>
    <t>APP, HKD</t>
  </si>
  <si>
    <t>NC, HKD</t>
  </si>
  <si>
    <t>ASF, APP</t>
  </si>
  <si>
    <t>HKD, ASF</t>
  </si>
  <si>
    <t>APP, SRG</t>
  </si>
  <si>
    <t>NC, IJM</t>
  </si>
  <si>
    <t>APP, NC</t>
  </si>
  <si>
    <t>SRG, APP</t>
  </si>
  <si>
    <t>ASF, SRG, TS</t>
  </si>
  <si>
    <t>ASF, RJS</t>
  </si>
  <si>
    <t>ASF, AS</t>
  </si>
  <si>
    <t>HKD, IJM</t>
  </si>
  <si>
    <t>IJM</t>
  </si>
  <si>
    <t>Predators?</t>
  </si>
  <si>
    <t>EUST, BBMA</t>
  </si>
  <si>
    <t>EUST</t>
  </si>
  <si>
    <t>BBMA, EUST</t>
  </si>
  <si>
    <t>Nest #</t>
  </si>
  <si>
    <t>CI</t>
  </si>
  <si>
    <t>EHD</t>
  </si>
  <si>
    <t>CH</t>
  </si>
  <si>
    <t>Recent Nest</t>
  </si>
  <si>
    <t>Most recent activity</t>
  </si>
  <si>
    <t>CI COUNT</t>
  </si>
  <si>
    <t>CI = clutch initiation</t>
  </si>
  <si>
    <t>EHD = estimated hatch date</t>
  </si>
  <si>
    <t>CH = confirmed hatch date</t>
  </si>
  <si>
    <t>12 = nestlings are 12 days</t>
  </si>
  <si>
    <t>X = nest failed</t>
  </si>
  <si>
    <t>fell</t>
  </si>
  <si>
    <t>FELL</t>
  </si>
  <si>
    <t>FELLL</t>
  </si>
  <si>
    <t>oldFNE</t>
  </si>
  <si>
    <t>4E</t>
  </si>
  <si>
    <t>3N</t>
  </si>
  <si>
    <t>&gt;=2N</t>
  </si>
  <si>
    <t>3N 1E</t>
  </si>
  <si>
    <t>4N</t>
  </si>
  <si>
    <t>2N</t>
  </si>
  <si>
    <t>&gt;=0N</t>
  </si>
  <si>
    <t>NFNE</t>
  </si>
  <si>
    <t>2E</t>
  </si>
  <si>
    <t>5E</t>
  </si>
  <si>
    <t>FNE</t>
  </si>
  <si>
    <t>3N1E</t>
  </si>
  <si>
    <t>2N1E</t>
  </si>
  <si>
    <t>1N1E</t>
  </si>
  <si>
    <t>1N 1E</t>
  </si>
  <si>
    <t>2N 2E</t>
  </si>
  <si>
    <t>&gt;=1N</t>
  </si>
  <si>
    <t>BROKEN</t>
  </si>
  <si>
    <t>3E</t>
  </si>
  <si>
    <t>3N 1 E</t>
  </si>
  <si>
    <t>&gt;= 1N</t>
  </si>
  <si>
    <t>1E</t>
  </si>
  <si>
    <t>NOT CHECKED</t>
  </si>
  <si>
    <t>5N</t>
  </si>
  <si>
    <t>&gt;=4N</t>
  </si>
  <si>
    <t>4N 1E</t>
  </si>
  <si>
    <t>&gt;= 2N</t>
  </si>
  <si>
    <t>6E</t>
  </si>
  <si>
    <t>&gt;=3N</t>
  </si>
  <si>
    <t>est 4E</t>
  </si>
  <si>
    <t>3N, 1E</t>
  </si>
  <si>
    <t>BUILDING</t>
  </si>
  <si>
    <t>4N, 1E</t>
  </si>
  <si>
    <t>&gt;= 3N</t>
  </si>
  <si>
    <t>not found</t>
  </si>
  <si>
    <t>NOT FOUND</t>
  </si>
  <si>
    <t>7E</t>
  </si>
  <si>
    <t>1N</t>
  </si>
  <si>
    <t xml:space="preserve"> NFNE</t>
  </si>
  <si>
    <t>2N 3E</t>
  </si>
  <si>
    <t>&gt;= 4N</t>
  </si>
  <si>
    <t>2E 2N</t>
  </si>
  <si>
    <t>1N, 2E</t>
  </si>
  <si>
    <t>1N, 1E</t>
  </si>
  <si>
    <t>not checked</t>
  </si>
  <si>
    <t>SAPH</t>
  </si>
  <si>
    <t>&gt;=2E</t>
  </si>
  <si>
    <t>3N 2E</t>
  </si>
  <si>
    <t>3N2E</t>
  </si>
  <si>
    <t>&gt;=0</t>
  </si>
  <si>
    <t>4N1E</t>
  </si>
  <si>
    <t>REMOVED</t>
  </si>
  <si>
    <t>4N?</t>
  </si>
  <si>
    <t xml:space="preserve">SITE NAME: </t>
  </si>
  <si>
    <t>BANDED:</t>
  </si>
  <si>
    <t>UNB:</t>
  </si>
  <si>
    <t>Prompt to Reconfirm UNB after ____ days:</t>
  </si>
  <si>
    <t>Last Updated:</t>
  </si>
  <si>
    <t>IDed:</t>
  </si>
  <si>
    <t>MOVED:</t>
  </si>
  <si>
    <t>Date warning?</t>
  </si>
  <si>
    <t>UNB Warning</t>
  </si>
  <si>
    <t>sex warning?</t>
  </si>
  <si>
    <t>Warnings --&gt;</t>
  </si>
  <si>
    <t>NEST ATTEMPT</t>
  </si>
  <si>
    <t>REFERENCES (Hide these cells)</t>
  </si>
  <si>
    <t>BAND NO.</t>
  </si>
  <si>
    <t>SEX</t>
  </si>
  <si>
    <t>How sexed?</t>
  </si>
  <si>
    <t>TOP CB</t>
  </si>
  <si>
    <t>BOTTOM CB</t>
  </si>
  <si>
    <t>CB SIDE</t>
  </si>
  <si>
    <t>TAPE ON MB</t>
  </si>
  <si>
    <t>Date Banded</t>
  </si>
  <si>
    <t>Geolocator?</t>
  </si>
  <si>
    <t>GPS tag?</t>
  </si>
  <si>
    <t>Notes</t>
  </si>
  <si>
    <t>Blood</t>
  </si>
  <si>
    <t>Date Conf</t>
  </si>
  <si>
    <t>IDed Nests</t>
  </si>
  <si>
    <t>Date1</t>
  </si>
  <si>
    <t>Date2</t>
  </si>
  <si>
    <t>Date3</t>
  </si>
  <si>
    <t>Date4</t>
  </si>
  <si>
    <t>Recent Date Cell</t>
  </si>
  <si>
    <t>Recent Date</t>
  </si>
  <si>
    <t>2640-97358</t>
  </si>
  <si>
    <t>F</t>
  </si>
  <si>
    <t>brooding</t>
  </si>
  <si>
    <t>Yellow</t>
  </si>
  <si>
    <t>Lt Green</t>
  </si>
  <si>
    <t>L</t>
  </si>
  <si>
    <t>----</t>
  </si>
  <si>
    <t>seen incubating on 32 on 5/27</t>
  </si>
  <si>
    <t>Y</t>
  </si>
  <si>
    <t>2850-57731</t>
  </si>
  <si>
    <t>M</t>
  </si>
  <si>
    <t>CP</t>
  </si>
  <si>
    <t>White</t>
  </si>
  <si>
    <t>color</t>
  </si>
  <si>
    <t>Pink</t>
  </si>
  <si>
    <t>seen perching by nest 28 on 5/27</t>
  </si>
  <si>
    <t>2850-57620</t>
  </si>
  <si>
    <t>Black</t>
  </si>
  <si>
    <t>R</t>
  </si>
  <si>
    <t>dark breast color</t>
  </si>
  <si>
    <t>MB on L</t>
  </si>
  <si>
    <t>helped incubate at nest 61 on 5/27. Dark with long streamers and RTS is shorter than LTS</t>
  </si>
  <si>
    <t>UNB</t>
  </si>
  <si>
    <t>2850-57806</t>
  </si>
  <si>
    <t>Dk Green</t>
  </si>
  <si>
    <t>also confirmed attending at nest 96?!? Second brood also confirmed at 119!</t>
  </si>
  <si>
    <t>2850-57808</t>
  </si>
  <si>
    <t>2640-97331</t>
  </si>
  <si>
    <t>BP</t>
  </si>
  <si>
    <t>Orange</t>
  </si>
  <si>
    <t>Did not get to see if there was a metal band on the right leg. Confirmed metal band on right leg 6-21-22 NC. This brid was previously sexed as male but had a brood patch in the hand; 6-20-22 RJS confirmed this is female</t>
  </si>
  <si>
    <t>---</t>
  </si>
  <si>
    <t>Was unsure about if this was the male or female; this individual is darker  than its mate, but had shorter TS</t>
  </si>
  <si>
    <t>2850-57496</t>
  </si>
  <si>
    <t>Purple</t>
  </si>
  <si>
    <t>Was unsure about if this was the male or female; this individual is paler  than its mate, but was singing the full song</t>
  </si>
  <si>
    <t>2850-57658</t>
  </si>
  <si>
    <t>2850-57657</t>
  </si>
  <si>
    <t>2850-57656</t>
  </si>
  <si>
    <t>Dk Blue</t>
  </si>
  <si>
    <t>2850-57655</t>
  </si>
  <si>
    <t>Lt Blue</t>
  </si>
  <si>
    <t>LTS broken</t>
  </si>
  <si>
    <t>2850-57568</t>
  </si>
  <si>
    <t>2850-57654</t>
  </si>
  <si>
    <t>2850-57653</t>
  </si>
  <si>
    <t>Red</t>
  </si>
  <si>
    <t>nest 45? 7/6/22</t>
  </si>
  <si>
    <t>2850-57733</t>
  </si>
  <si>
    <t>RTS broken. Saw at nest 11 on 6/28 with UNB female</t>
  </si>
  <si>
    <t>2850-57652</t>
  </si>
  <si>
    <t>2850-57651</t>
  </si>
  <si>
    <t>RTS broken</t>
  </si>
  <si>
    <t>2850-57650</t>
  </si>
  <si>
    <t>2850-57649</t>
  </si>
  <si>
    <t xml:space="preserve">missing whole left half of tail; IDed as the female at both 39 and 25 by Avani and Natalie (need to confirm) </t>
  </si>
  <si>
    <t>2850-57648</t>
  </si>
  <si>
    <t>2850-57647</t>
  </si>
  <si>
    <t>TS</t>
  </si>
  <si>
    <t>NC first sighting for 52 on 7/12</t>
  </si>
  <si>
    <t>2850-57646</t>
  </si>
  <si>
    <t>NC first sighting for 54.2 on 7/12</t>
  </si>
  <si>
    <t>2850-57884</t>
  </si>
  <si>
    <t>RTS missing</t>
  </si>
  <si>
    <t>2850-57883</t>
  </si>
  <si>
    <t>2850-57571</t>
  </si>
  <si>
    <t>RTS broken; first sighting 7/27/22 nest 139 NC</t>
  </si>
  <si>
    <t>2850-57846</t>
  </si>
  <si>
    <t>2850-57736</t>
  </si>
  <si>
    <t>2850-57882</t>
  </si>
  <si>
    <t>2850-57881</t>
  </si>
  <si>
    <t>right middle toe injured, tip almost fell off by end of processing</t>
  </si>
  <si>
    <t>2850-57880</t>
  </si>
  <si>
    <t>Dark blue/ light blue was originally listed as being the male at nest 139, but ASF saw this bird many times and it was black/ light blue. IJM also confirmed the bird as black/light blue a nest 139 (ASF, 8/1/2022)</t>
  </si>
  <si>
    <t>2850-57879</t>
  </si>
  <si>
    <t>missing RTS; first sighting at 112 on 6/22/2022 (ASF)</t>
  </si>
  <si>
    <t>2850-57567</t>
  </si>
  <si>
    <t>2640-97589</t>
  </si>
  <si>
    <t>NC first sighting black/white on L for 102.2 on 7/12</t>
  </si>
  <si>
    <t>2850-57579</t>
  </si>
  <si>
    <t>This male was originally confirmed on 7/27/22 as being at nest 139, but ASF saw this bird many times and it was black/ light blue. IJM also confirmed the bird as black/light blue (ASF, 8/1/2022)</t>
  </si>
  <si>
    <t>2850-57580</t>
  </si>
  <si>
    <t>LTS missing</t>
  </si>
  <si>
    <t>2850-57581</t>
  </si>
  <si>
    <t>2850-57735</t>
  </si>
  <si>
    <t>recaptured at 7am the morning of banding and right leg was broken!</t>
  </si>
  <si>
    <t>2850-57582</t>
  </si>
  <si>
    <t>This male was seen perching next to/ visiting the nests of both red/dark green female (at nest #6) and UNB female at nest 148 (ASF, 8/1/2022)</t>
  </si>
  <si>
    <t>2850-57583</t>
  </si>
  <si>
    <t>2850-57584</t>
  </si>
  <si>
    <t>very pale and small</t>
  </si>
  <si>
    <t>2850-57585</t>
  </si>
  <si>
    <t>2811-38984</t>
  </si>
  <si>
    <t>saw Red/Lt Blue and wrote down that it was on the R leg. Confirm and see if actually on L. NC first look Red/Lt Blue on L for 102.2 on 7/12</t>
  </si>
  <si>
    <t>2850-57737</t>
  </si>
  <si>
    <t>2850-57746</t>
  </si>
  <si>
    <t>Seen perched next to orange/yellow (L) male; this male was also seen perched next to UNB female at 148 (as well as perched on nest 148; ASF, 8/1/2022)</t>
  </si>
  <si>
    <t>2850-57745</t>
  </si>
  <si>
    <t>2850-57744</t>
  </si>
  <si>
    <t>2850-57743</t>
  </si>
  <si>
    <t>2850-57742</t>
  </si>
  <si>
    <t>2850-57570</t>
  </si>
  <si>
    <t>LTS missing; seen near nest 133 and 120 on 6/22/2022 by Avani and Heather</t>
  </si>
  <si>
    <t>2811-82969</t>
  </si>
  <si>
    <t>2850-57578</t>
  </si>
  <si>
    <t>2850-57730</t>
  </si>
  <si>
    <t>Recap who previously just had MB on the R. caught off nest 93</t>
  </si>
  <si>
    <t>UNB both sides, long TS</t>
  </si>
  <si>
    <t>UNB on R</t>
  </si>
  <si>
    <t>UNB both legs</t>
  </si>
  <si>
    <t>2870-65003</t>
  </si>
  <si>
    <t>caught off nest 128. Watched 128 on 7/12 and only saw the male, never this female, even after 1 hour</t>
  </si>
  <si>
    <t>2850-57577</t>
  </si>
  <si>
    <t>2850-57586</t>
  </si>
  <si>
    <t>? check in samples, not marked on sheet</t>
  </si>
  <si>
    <t>2850-57587</t>
  </si>
  <si>
    <t>2850-57588</t>
  </si>
  <si>
    <t>seen near 86 or 93?</t>
  </si>
  <si>
    <t>2850-57589</t>
  </si>
  <si>
    <t>male at 93? Not sure</t>
  </si>
  <si>
    <t>2811-83409</t>
  </si>
  <si>
    <t>2811-83208</t>
  </si>
  <si>
    <t>first sighting at 4.2 7/30/22 ASF</t>
  </si>
  <si>
    <t>most likely same UNB female who nested at 54.2</t>
  </si>
  <si>
    <t>2850-57669</t>
  </si>
  <si>
    <t>2850-57670</t>
  </si>
  <si>
    <t>caught off nest 73</t>
  </si>
  <si>
    <t>2850-57671</t>
  </si>
  <si>
    <t xml:space="preserve">Most likely red/red female at 101 </t>
  </si>
  <si>
    <t>2640-97588</t>
  </si>
  <si>
    <t>recap who previously just had MB on L</t>
  </si>
  <si>
    <t>2850-57696</t>
  </si>
  <si>
    <t>caught off nest 77.2</t>
  </si>
  <si>
    <t>2870-65004</t>
  </si>
  <si>
    <t>caught off nest 145</t>
  </si>
  <si>
    <t>seen with pink/ dk green female near nest 145</t>
  </si>
  <si>
    <t xml:space="preserve">Could be same male from 77? Different female though? </t>
  </si>
  <si>
    <t>2870-64907</t>
  </si>
  <si>
    <t>2870-64908</t>
  </si>
  <si>
    <t>N</t>
  </si>
  <si>
    <t>2870-64909</t>
  </si>
  <si>
    <t>Seen perched next to orange/yellow (L) male (male also seen perched on nest 148). Male is also perching next to red/ dark green female at nest #6 (ASF, 8/1/2022)</t>
  </si>
  <si>
    <t>2870-64910</t>
  </si>
  <si>
    <t>2870-64911</t>
  </si>
  <si>
    <t>?</t>
  </si>
  <si>
    <t>this was an UNB juvenile so we collected blood and put on a metal band only</t>
  </si>
  <si>
    <t>white spot on chin, light vent and short TS but very dark throat</t>
  </si>
  <si>
    <t>E</t>
  </si>
  <si>
    <t xml:space="preserve">Observer: </t>
  </si>
  <si>
    <t>Listed Active:</t>
  </si>
  <si>
    <t>Nests to Add?</t>
  </si>
  <si>
    <t>OBS- TODO--&gt;</t>
  </si>
  <si>
    <t>More Refs</t>
  </si>
  <si>
    <t>MALE</t>
  </si>
  <si>
    <t>FEMALE</t>
  </si>
  <si>
    <t>Sorted Obs (M)</t>
  </si>
  <si>
    <t>Sorted Obs (F)</t>
  </si>
  <si>
    <t>M Ref row 1</t>
  </si>
  <si>
    <t>M Ref row 2</t>
  </si>
  <si>
    <t>M Ref row 3</t>
  </si>
  <si>
    <t>M Ref row 4</t>
  </si>
  <si>
    <t>F Ref row 1</t>
  </si>
  <si>
    <t>F Ref row 2</t>
  </si>
  <si>
    <t>F Ref row 3</t>
  </si>
  <si>
    <t>F Ref row 4</t>
  </si>
  <si>
    <t>M row</t>
  </si>
  <si>
    <t>M col</t>
  </si>
  <si>
    <t>F row</t>
  </si>
  <si>
    <t>F col</t>
  </si>
  <si>
    <t>M Obs</t>
  </si>
  <si>
    <t>F Obs</t>
  </si>
  <si>
    <t>NEST 1</t>
  </si>
  <si>
    <t>nest 2</t>
  </si>
  <si>
    <t>nest 3</t>
  </si>
  <si>
    <t>nest 4</t>
  </si>
  <si>
    <t>Conf 1</t>
  </si>
  <si>
    <t>Conf 2</t>
  </si>
  <si>
    <t>Conf 3</t>
  </si>
  <si>
    <t>Conf 4</t>
  </si>
  <si>
    <t>Max Brood from Nest Checks</t>
  </si>
  <si>
    <t>Missing based on Nest Checks</t>
  </si>
  <si>
    <t>Nest Fate</t>
  </si>
  <si>
    <t>Trmnt</t>
  </si>
  <si>
    <t>Top CB</t>
  </si>
  <si>
    <t>Bottom CB</t>
  </si>
  <si>
    <t>CB Side</t>
  </si>
  <si>
    <t>Tape MB</t>
  </si>
  <si>
    <t>USFWS #</t>
  </si>
  <si>
    <t>Notes:</t>
  </si>
  <si>
    <t>Fledged</t>
  </si>
  <si>
    <t/>
  </si>
  <si>
    <t>Failed</t>
  </si>
  <si>
    <t>Predated</t>
  </si>
  <si>
    <t>Unhatched</t>
  </si>
  <si>
    <t>Abandoned</t>
  </si>
  <si>
    <t>Within Last ________ days</t>
  </si>
  <si>
    <t>Sorted by DATE</t>
  </si>
  <si>
    <t>Date of Activity</t>
  </si>
  <si>
    <t>Most Recent Activity from 'Nest Checks'</t>
  </si>
  <si>
    <t>#92: X on 17-Jun</t>
  </si>
  <si>
    <t>#82: X on 24-Jun</t>
  </si>
  <si>
    <t>#76: X on 27-Jun</t>
  </si>
  <si>
    <t>#4: X on 30-Aug</t>
  </si>
  <si>
    <t>#29: X on 28-Jun</t>
  </si>
  <si>
    <t>Site</t>
  </si>
  <si>
    <t>Last Obs Update</t>
  </si>
  <si>
    <t>Inits</t>
  </si>
  <si>
    <t>IDed</t>
  </si>
  <si>
    <t>Banded</t>
  </si>
  <si>
    <t>Unb</t>
  </si>
  <si>
    <t>Active Nest Update</t>
  </si>
  <si>
    <t># Active</t>
  </si>
  <si>
    <t>Last Check</t>
  </si>
  <si>
    <t>OBS TO DO:</t>
  </si>
  <si>
    <t>Mon</t>
  </si>
  <si>
    <t>Tues</t>
  </si>
  <si>
    <t>Wed</t>
  </si>
  <si>
    <t>Thurs</t>
  </si>
  <si>
    <t>Fri</t>
  </si>
  <si>
    <t>Sat</t>
  </si>
  <si>
    <t>Sun</t>
  </si>
  <si>
    <t>#20: X on 01-Jul</t>
  </si>
  <si>
    <t>#6: X on 04-Sep</t>
  </si>
  <si>
    <t>#37: X on 01-Jul</t>
  </si>
  <si>
    <t>#7: X on 05-Jul</t>
  </si>
  <si>
    <t>#good cells:</t>
  </si>
  <si>
    <t>#66: X on 01-Jul</t>
  </si>
  <si>
    <t>Ref</t>
  </si>
  <si>
    <t>#110: X on 01-Jul</t>
  </si>
  <si>
    <t>#9: X on 30-Aug</t>
  </si>
  <si>
    <t>This week start</t>
  </si>
  <si>
    <t>Next week start</t>
  </si>
  <si>
    <t>#58: X on 05-Jul</t>
  </si>
  <si>
    <t>#11: X on 02-Aug</t>
  </si>
  <si>
    <t>#43: X on 08-Jul</t>
  </si>
  <si>
    <t>#12: X on 12-Aug</t>
  </si>
  <si>
    <t>Today's weekday</t>
  </si>
  <si>
    <t>#80: X on 08-Jul</t>
  </si>
  <si>
    <t>Today</t>
  </si>
  <si>
    <t>#122: X on 08-Jul</t>
  </si>
  <si>
    <t>#25: X on 12-Jul</t>
  </si>
  <si>
    <t>#85: X on 12-Jul</t>
  </si>
  <si>
    <t>#16: X on 17-Aug</t>
  </si>
  <si>
    <t>#97: X on 12-Jul</t>
  </si>
  <si>
    <t>#120: X on 12-Jul</t>
  </si>
  <si>
    <t>#36: CI on 13-Jul</t>
  </si>
  <si>
    <t>#19: X on 04-Sep</t>
  </si>
  <si>
    <t>#73: X on 15-Jul</t>
  </si>
  <si>
    <t>#128: X on 19-Jul</t>
  </si>
  <si>
    <t>#21: X on 17-Aug</t>
  </si>
  <si>
    <t>#133: X on 22-Jul</t>
  </si>
  <si>
    <t>#147: X on 22-Jul</t>
  </si>
  <si>
    <t>#33: X on 26-Jul</t>
  </si>
  <si>
    <t>#109: X on 29-Jul</t>
  </si>
  <si>
    <t>#115: X on 29-Jul</t>
  </si>
  <si>
    <t>#123: X on 29-Jul</t>
  </si>
  <si>
    <t>#27: X on 17-Aug</t>
  </si>
  <si>
    <t>#54: X on 05-Aug</t>
  </si>
  <si>
    <t>#145: X on 05-Aug</t>
  </si>
  <si>
    <t>#45: X on 12-Aug</t>
  </si>
  <si>
    <t>#32: 12 on 08-Sep</t>
  </si>
  <si>
    <t>#93: X on 12-Aug</t>
  </si>
  <si>
    <t>#119: X on 12-Aug</t>
  </si>
  <si>
    <t>#52: X on 17-Aug</t>
  </si>
  <si>
    <t>#77: X on 17-Aug</t>
  </si>
  <si>
    <t>#39: X on 30-Aug</t>
  </si>
  <si>
    <t>#102: X on 17-Aug</t>
  </si>
  <si>
    <t>#74: X on 23-Aug</t>
  </si>
  <si>
    <t>#86: X on 23-Aug</t>
  </si>
  <si>
    <t>#94: X on 23-Aug</t>
  </si>
  <si>
    <t>#96: X on 23-Aug</t>
  </si>
  <si>
    <t>#148: 12 on 27-Aug</t>
  </si>
  <si>
    <t>#139: X on 30-Aug</t>
  </si>
  <si>
    <t>#95: X on 04-Sep</t>
  </si>
  <si>
    <t>#149: X on 04-Sep</t>
  </si>
  <si>
    <t>#78: X on 10-Sep</t>
  </si>
  <si>
    <t>#99: X on 10-Sep</t>
  </si>
  <si>
    <t>#112: X on 10-Sep</t>
  </si>
  <si>
    <t>#101: X on 14-Sep</t>
  </si>
  <si>
    <t>#61: X on 16-Jun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</si>
</sst>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MM-yyyy"/>
    <numFmt numFmtId="165" formatCode="M/d/yyyy"/>
    <numFmt numFmtId="166" formatCode="m/d/yyyy h:mm:ss"/>
    <numFmt numFmtId="167" formatCode="#,##0.###############"/>
    <numFmt numFmtId="168" formatCode="m/d/yy"/>
    <numFmt numFmtId="169" formatCode="m/d/yyyy"/>
    <numFmt numFmtId="170" formatCode="MMM-d"/>
    <numFmt numFmtId="171" formatCode="d-MMM"/>
  </numFmts>
  <fonts count="43">
    <font>
      <sz val="10.0"/>
      <color rgb="FF000000"/>
      <name val="Arial"/>
    </font>
    <font>
      <b/>
      <sz val="10.0"/>
      <color rgb="FF073763"/>
    </font>
    <font/>
    <font>
      <b/>
      <sz val="10.0"/>
    </font>
    <font>
      <sz val="10.0"/>
      <color rgb="FF00FF00"/>
    </font>
    <font>
      <sz val="10.0"/>
      <color rgb="FF3366FF"/>
    </font>
    <font>
      <sz val="10.0"/>
      <color rgb="FFFF6600"/>
    </font>
    <font>
      <sz val="10.0"/>
      <color rgb="FF993366"/>
    </font>
    <font>
      <sz val="10.0"/>
      <color rgb="FFFF0000"/>
    </font>
    <font>
      <sz val="8.0"/>
    </font>
    <font>
      <color rgb="FF000000"/>
      <name val="Arial"/>
    </font>
    <font>
      <name val="Arial"/>
    </font>
    <font>
      <sz val="11.0"/>
    </font>
    <font>
      <b/>
      <sz val="10.0"/>
      <color rgb="FF000000"/>
    </font>
    <font>
      <i/>
      <sz val="10.0"/>
    </font>
    <font>
      <b/>
      <sz val="10.0"/>
      <color rgb="FFEEEEEE"/>
    </font>
    <font>
      <b/>
      <sz val="10.0"/>
      <color rgb="FFFFFFFF"/>
    </font>
    <font>
      <sz val="10.0"/>
      <color rgb="FFFFFFFF"/>
    </font>
    <font>
      <b/>
      <sz val="14.0"/>
      <color rgb="FF990000"/>
    </font>
    <font>
      <b/>
      <u/>
      <sz val="10.0"/>
      <color rgb="FF073763"/>
    </font>
    <font>
      <b/>
      <u/>
      <sz val="10.0"/>
      <color rgb="FF073763"/>
    </font>
    <font>
      <b/>
      <u/>
      <color rgb="FF073763"/>
      <name val="Arial"/>
    </font>
    <font>
      <b/>
      <u/>
      <color rgb="FF073763"/>
      <name val="Arial"/>
    </font>
    <font>
      <b/>
      <u/>
      <color rgb="FF073763"/>
      <name val="Arial"/>
    </font>
    <font>
      <b/>
      <u/>
      <color rgb="FF073763"/>
      <name val="Arial"/>
    </font>
    <font>
      <b/>
      <u/>
      <sz val="10.0"/>
      <color rgb="FF073763"/>
    </font>
    <font>
      <b/>
      <u/>
      <sz val="8.0"/>
      <color rgb="FF073763"/>
    </font>
    <font>
      <b/>
      <color rgb="FFFFFFFF"/>
      <name val="Arial"/>
    </font>
    <font>
      <b/>
      <color rgb="FF000000"/>
      <name val="Arial"/>
    </font>
    <font>
      <sz val="11.0"/>
      <color rgb="FF000000"/>
      <name val="Calibri"/>
    </font>
    <font>
      <color rgb="FFFF0000"/>
    </font>
    <font>
      <sz val="10.0"/>
      <color rgb="FF073763"/>
    </font>
    <font>
      <b/>
      <sz val="10.0"/>
      <color rgb="FFF1C232"/>
    </font>
    <font>
      <b/>
      <u/>
      <sz val="10.0"/>
      <color rgb="FF073763"/>
    </font>
    <font>
      <b/>
      <u/>
      <sz val="10.0"/>
      <color rgb="FF073763"/>
    </font>
    <font>
      <sz val="8.0"/>
      <color rgb="FFFFFFFF"/>
    </font>
    <font>
      <b/>
      <u/>
      <sz val="10.0"/>
      <color rgb="FF073763"/>
    </font>
    <font>
      <color rgb="FF000000"/>
      <name val="&quot;Arial&quot;"/>
    </font>
    <font>
      <u/>
      <sz val="10.0"/>
    </font>
    <font>
      <sz val="10.0"/>
      <color rgb="FF000000"/>
    </font>
    <font>
      <b/>
      <sz val="12.0"/>
      <color rgb="FF3366FF"/>
    </font>
    <font>
      <u/>
      <sz val="10.0"/>
    </font>
    <font>
      <sz val="11.0"/>
      <color rgb="FF000000"/>
      <name val="Inconsolata"/>
    </font>
  </fonts>
  <fills count="2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CCFFCC"/>
        <bgColor rgb="FFCCFFCC"/>
      </patternFill>
    </fill>
    <fill>
      <patternFill patternType="solid">
        <fgColor rgb="FFCC99FF"/>
        <bgColor rgb="FFCC99FF"/>
      </patternFill>
    </fill>
    <fill>
      <patternFill patternType="solid">
        <fgColor rgb="FFF9CB9C"/>
        <bgColor rgb="FFF9CB9C"/>
      </patternFill>
    </fill>
    <fill>
      <patternFill patternType="solid">
        <fgColor rgb="FFF3F3F3"/>
        <bgColor rgb="FFF3F3F3"/>
      </patternFill>
    </fill>
    <fill>
      <patternFill patternType="solid">
        <fgColor rgb="FF073763"/>
        <bgColor rgb="FF073763"/>
      </patternFill>
    </fill>
    <fill>
      <patternFill patternType="solid">
        <fgColor rgb="FF666666"/>
        <bgColor rgb="FF666666"/>
      </patternFill>
    </fill>
    <fill>
      <patternFill patternType="solid">
        <fgColor rgb="FF0000FF"/>
        <bgColor rgb="FF0000FF"/>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FFF00"/>
        <bgColor rgb="FFFFFF00"/>
      </patternFill>
    </fill>
    <fill>
      <patternFill patternType="solid">
        <fgColor rgb="FFC0C0C0"/>
        <bgColor rgb="FFC0C0C0"/>
      </patternFill>
    </fill>
    <fill>
      <patternFill patternType="solid">
        <fgColor rgb="FF999999"/>
        <bgColor rgb="FF999999"/>
      </patternFill>
    </fill>
    <fill>
      <patternFill patternType="solid">
        <fgColor rgb="FFDDDDDD"/>
        <bgColor rgb="FFDDDDDD"/>
      </patternFill>
    </fill>
    <fill>
      <patternFill patternType="solid">
        <fgColor rgb="FF00CCFF"/>
        <bgColor rgb="FF00CCFF"/>
      </patternFill>
    </fill>
    <fill>
      <patternFill patternType="solid">
        <fgColor rgb="FF993366"/>
        <bgColor rgb="FF993366"/>
      </patternFill>
    </fill>
    <fill>
      <patternFill patternType="solid">
        <fgColor rgb="FFBDE6E1"/>
        <bgColor rgb="FFBDE6E1"/>
      </patternFill>
    </fill>
    <fill>
      <patternFill patternType="solid">
        <fgColor rgb="FFE1C7E1"/>
        <bgColor rgb="FFE1C7E1"/>
      </patternFill>
    </fill>
    <fill>
      <patternFill patternType="solid">
        <fgColor rgb="FFB3D580"/>
        <bgColor rgb="FFB3D580"/>
      </patternFill>
    </fill>
    <fill>
      <patternFill patternType="solid">
        <fgColor rgb="FF99CCFF"/>
        <bgColor rgb="FF99CCFF"/>
      </patternFill>
    </fill>
    <fill>
      <patternFill patternType="solid">
        <fgColor rgb="FFFFFF99"/>
        <bgColor rgb="FFFFFF99"/>
      </patternFill>
    </fill>
  </fills>
  <borders count="1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bottom style="thin">
        <color rgb="FF000000"/>
      </bottom>
    </border>
    <border>
      <right style="thin">
        <color rgb="FF000000"/>
      </right>
      <top style="thin">
        <color rgb="FF000000"/>
      </top>
    </border>
    <border>
      <left style="thin">
        <color rgb="FF000000"/>
      </left>
      <top style="thin">
        <color rgb="FF000000"/>
      </top>
    </border>
    <border>
      <right style="thin">
        <color rgb="FF000000"/>
      </right>
      <bottom style="thin">
        <color rgb="FF000000"/>
      </bottom>
    </border>
    <border>
      <left style="thin">
        <color rgb="FF000000"/>
      </left>
    </border>
    <border>
      <right style="thin">
        <color rgb="FF000000"/>
      </right>
    </border>
    <border>
      <top style="thin">
        <color rgb="FF000000"/>
      </top>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45">
    <xf borderId="0" fillId="0" fontId="0" numFmtId="0" xfId="0" applyAlignment="1" applyFont="1">
      <alignment readingOrder="0" shrinkToFit="0" vertical="bottom" wrapText="1"/>
    </xf>
    <xf borderId="1" fillId="2" fontId="1" numFmtId="0" xfId="0" applyAlignment="1" applyBorder="1" applyFill="1" applyFont="1">
      <alignment readingOrder="0" shrinkToFit="0" wrapText="0"/>
    </xf>
    <xf borderId="2" fillId="2" fontId="1" numFmtId="0" xfId="0" applyAlignment="1" applyBorder="1" applyFont="1">
      <alignment horizontal="left" readingOrder="0" shrinkToFit="0" vertical="bottom" wrapText="0"/>
    </xf>
    <xf borderId="3" fillId="0" fontId="2" numFmtId="0" xfId="0" applyAlignment="1" applyBorder="1" applyFont="1">
      <alignment shrinkToFit="0" wrapText="1"/>
    </xf>
    <xf borderId="4" fillId="0" fontId="2" numFmtId="0" xfId="0" applyAlignment="1" applyBorder="1" applyFont="1">
      <alignment shrinkToFit="0" wrapText="1"/>
    </xf>
    <xf borderId="1" fillId="0" fontId="2" numFmtId="0" xfId="0" applyAlignment="1" applyBorder="1" applyFont="1">
      <alignment shrinkToFit="0" wrapText="0"/>
    </xf>
    <xf borderId="2" fillId="0" fontId="2" numFmtId="0" xfId="0" applyAlignment="1" applyBorder="1" applyFont="1">
      <alignment shrinkToFit="0" wrapText="0"/>
    </xf>
    <xf borderId="3" fillId="0" fontId="2" numFmtId="0" xfId="0" applyAlignment="1" applyBorder="1" applyFont="1">
      <alignment shrinkToFit="0" wrapText="0"/>
    </xf>
    <xf borderId="4" fillId="0" fontId="2" numFmtId="0" xfId="0" applyAlignment="1" applyBorder="1" applyFont="1">
      <alignment horizontal="center" shrinkToFit="0" vertical="bottom" wrapText="0"/>
    </xf>
    <xf borderId="5" fillId="0" fontId="2" numFmtId="0" xfId="0" applyAlignment="1" applyBorder="1" applyFont="1">
      <alignment shrinkToFit="0" wrapText="0"/>
    </xf>
    <xf borderId="6" fillId="0" fontId="2" numFmtId="0" xfId="0" applyAlignment="1" applyBorder="1" applyFont="1">
      <alignment shrinkToFit="0" wrapText="0"/>
    </xf>
    <xf borderId="6" fillId="0" fontId="2" numFmtId="0" xfId="0" applyAlignment="1" applyBorder="1" applyFont="1">
      <alignment horizontal="center" shrinkToFit="0" vertical="bottom" wrapText="0"/>
    </xf>
    <xf borderId="1" fillId="3" fontId="2" numFmtId="0" xfId="0" applyAlignment="1" applyBorder="1" applyFill="1" applyFont="1">
      <alignment horizontal="center" readingOrder="0" shrinkToFit="0" vertical="bottom" wrapText="0"/>
    </xf>
    <xf borderId="0" fillId="0" fontId="2" numFmtId="0" xfId="0" applyAlignment="1" applyFont="1">
      <alignment shrinkToFit="0" wrapText="0"/>
    </xf>
    <xf borderId="1" fillId="2" fontId="1" numFmtId="0" xfId="0" applyAlignment="1" applyBorder="1" applyFont="1">
      <alignment readingOrder="0" shrinkToFit="0" wrapText="0"/>
    </xf>
    <xf borderId="2" fillId="2" fontId="1" numFmtId="0" xfId="0" applyAlignment="1" applyBorder="1" applyFont="1">
      <alignment horizontal="right" readingOrder="0" shrinkToFit="0" vertical="bottom" wrapText="0"/>
    </xf>
    <xf borderId="3" fillId="2" fontId="1" numFmtId="14" xfId="0" applyAlignment="1" applyBorder="1" applyFont="1" applyNumberFormat="1">
      <alignment horizontal="left" shrinkToFit="0" vertical="top" wrapText="0"/>
    </xf>
    <xf borderId="1" fillId="0" fontId="2" numFmtId="0" xfId="0" applyAlignment="1" applyBorder="1" applyFont="1">
      <alignment horizontal="center" shrinkToFit="0" vertical="bottom" wrapText="0"/>
    </xf>
    <xf borderId="1" fillId="0" fontId="2" numFmtId="0" xfId="0" applyAlignment="1" applyBorder="1" applyFont="1">
      <alignment horizontal="center" readingOrder="0" shrinkToFit="0" wrapText="0"/>
    </xf>
    <xf borderId="1" fillId="0" fontId="2" numFmtId="0" xfId="0" applyAlignment="1" applyBorder="1" applyFont="1">
      <alignment horizontal="center" readingOrder="0" shrinkToFit="0" wrapText="0"/>
    </xf>
    <xf borderId="1" fillId="0" fontId="2" numFmtId="0" xfId="0" applyAlignment="1" applyBorder="1" applyFont="1">
      <alignment horizontal="center" shrinkToFit="0" wrapText="0"/>
    </xf>
    <xf borderId="1" fillId="0" fontId="2" numFmtId="0" xfId="0" applyAlignment="1" applyBorder="1" applyFont="1">
      <alignment horizontal="center" readingOrder="0" shrinkToFit="0" vertical="bottom" wrapText="0"/>
    </xf>
    <xf borderId="1" fillId="0" fontId="2" numFmtId="0" xfId="0" applyAlignment="1" applyBorder="1" applyFont="1">
      <alignment horizontal="center" readingOrder="0" shrinkToFit="0" vertical="bottom" wrapText="0"/>
    </xf>
    <xf borderId="7" fillId="0" fontId="2" numFmtId="0" xfId="0" applyAlignment="1" applyBorder="1" applyFont="1">
      <alignment horizontal="center" shrinkToFit="0" wrapText="0"/>
    </xf>
    <xf borderId="2" fillId="4" fontId="3" numFmtId="0" xfId="0" applyAlignment="1" applyBorder="1" applyFill="1" applyFont="1">
      <alignment horizontal="center" readingOrder="0" shrinkToFit="0" vertical="bottom" wrapText="0"/>
    </xf>
    <xf borderId="1" fillId="0" fontId="3" numFmtId="0" xfId="0" applyAlignment="1" applyBorder="1" applyFont="1">
      <alignment shrinkToFit="0" wrapText="0"/>
    </xf>
    <xf borderId="2" fillId="0" fontId="3" numFmtId="0" xfId="0" applyAlignment="1" applyBorder="1" applyFont="1">
      <alignment horizontal="center" readingOrder="0" shrinkToFit="0" vertical="bottom" wrapText="0"/>
    </xf>
    <xf borderId="3" fillId="0" fontId="3" numFmtId="0" xfId="0" applyAlignment="1" applyBorder="1" applyFont="1">
      <alignment horizontal="center" shrinkToFit="0" vertical="bottom" wrapText="0"/>
    </xf>
    <xf borderId="3" fillId="5" fontId="3" numFmtId="0" xfId="0" applyAlignment="1" applyBorder="1" applyFill="1" applyFont="1">
      <alignment horizontal="center" readingOrder="0" shrinkToFit="0" vertical="bottom" wrapText="0"/>
    </xf>
    <xf borderId="3" fillId="5" fontId="3" numFmtId="0" xfId="0" applyAlignment="1" applyBorder="1" applyFont="1">
      <alignment shrinkToFit="0" wrapText="0"/>
    </xf>
    <xf borderId="4" fillId="0" fontId="3" numFmtId="0" xfId="0" applyAlignment="1" applyBorder="1" applyFont="1">
      <alignment horizontal="center" shrinkToFit="0" vertical="bottom" wrapText="0"/>
    </xf>
    <xf borderId="1" fillId="2" fontId="1" numFmtId="164" xfId="0" applyAlignment="1" applyBorder="1" applyFont="1" applyNumberFormat="1">
      <alignment readingOrder="0" shrinkToFit="0" vertical="center" wrapText="0"/>
    </xf>
    <xf borderId="2" fillId="4" fontId="2" numFmtId="0" xfId="0" applyAlignment="1" applyBorder="1" applyFont="1">
      <alignment horizontal="center" shrinkToFit="0" vertical="bottom" wrapText="0"/>
    </xf>
    <xf borderId="3" fillId="4"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horizontal="center" readingOrder="0" shrinkToFit="0" vertical="bottom" wrapText="0"/>
    </xf>
    <xf borderId="4" fillId="4" fontId="2" numFmtId="0" xfId="0" applyAlignment="1" applyBorder="1" applyFont="1">
      <alignment horizontal="center" shrinkToFit="0" vertical="bottom" wrapText="0"/>
    </xf>
    <xf borderId="1" fillId="4" fontId="3" numFmtId="0" xfId="0" applyAlignment="1" applyBorder="1" applyFont="1">
      <alignment horizontal="center" readingOrder="0" shrinkToFit="0" vertical="bottom" wrapText="0"/>
    </xf>
    <xf borderId="1" fillId="0" fontId="2" numFmtId="0" xfId="0" applyAlignment="1" applyBorder="1" applyFont="1">
      <alignment readingOrder="0" shrinkToFit="0" wrapText="0"/>
    </xf>
    <xf borderId="2" fillId="3" fontId="4" numFmtId="0" xfId="0" applyAlignment="1" applyBorder="1" applyFont="1">
      <alignment horizontal="center" readingOrder="0" shrinkToFit="0" vertical="bottom" wrapText="0"/>
    </xf>
    <xf borderId="2" fillId="0" fontId="5" numFmtId="0" xfId="0" applyAlignment="1" applyBorder="1" applyFont="1">
      <alignment horizontal="center" readingOrder="0" shrinkToFit="0" vertical="bottom" wrapText="0"/>
    </xf>
    <xf borderId="2" fillId="0" fontId="6" numFmtId="0" xfId="0" applyAlignment="1" applyBorder="1" applyFont="1">
      <alignment horizontal="center" readingOrder="0" shrinkToFit="0" vertical="bottom" wrapText="0"/>
    </xf>
    <xf borderId="2" fillId="0" fontId="7" numFmtId="0" xfId="0" applyAlignment="1" applyBorder="1" applyFont="1">
      <alignment horizontal="center" readingOrder="0" shrinkToFit="0" vertical="bottom" wrapText="0"/>
    </xf>
    <xf borderId="2" fillId="3" fontId="8" numFmtId="0" xfId="0" applyAlignment="1" applyBorder="1" applyFont="1">
      <alignment horizontal="center" readingOrder="0" shrinkToFit="0" vertical="bottom" wrapText="0"/>
    </xf>
    <xf borderId="1" fillId="0" fontId="7" numFmtId="0" xfId="0" applyAlignment="1" applyBorder="1" applyFont="1">
      <alignment horizontal="center" shrinkToFit="0" vertical="bottom" wrapText="0"/>
    </xf>
    <xf borderId="1" fillId="2" fontId="1" numFmtId="0" xfId="0" applyAlignment="1" applyBorder="1" applyFont="1">
      <alignment horizontal="right" shrinkToFit="0" vertical="bottom" wrapText="0"/>
    </xf>
    <xf borderId="1" fillId="4" fontId="9" numFmtId="165" xfId="0" applyAlignment="1" applyBorder="1" applyFont="1" applyNumberFormat="1">
      <alignment horizontal="center" shrinkToFit="0" vertical="bottom" wrapText="0"/>
    </xf>
    <xf borderId="1" fillId="4" fontId="2" numFmtId="165" xfId="0" applyAlignment="1" applyBorder="1" applyFont="1" applyNumberFormat="1">
      <alignment horizontal="center" shrinkToFit="0" vertical="bottom" wrapText="0"/>
    </xf>
    <xf borderId="1" fillId="4" fontId="3" numFmtId="0" xfId="0" applyAlignment="1" applyBorder="1" applyFont="1">
      <alignment horizontal="center" shrinkToFit="0" vertical="bottom" wrapText="0"/>
    </xf>
    <xf borderId="1" fillId="0" fontId="3" numFmtId="0" xfId="0" applyAlignment="1" applyBorder="1" applyFont="1">
      <alignment readingOrder="0" shrinkToFit="0" wrapText="0"/>
    </xf>
    <xf borderId="1" fillId="0" fontId="2" numFmtId="0" xfId="0" applyAlignment="1" applyBorder="1" applyFont="1">
      <alignment shrinkToFit="0" wrapText="0"/>
    </xf>
    <xf borderId="1" fillId="0" fontId="2" numFmtId="0" xfId="0" applyAlignment="1" applyBorder="1" applyFont="1">
      <alignment horizontal="center" shrinkToFit="0" vertical="bottom" wrapText="0"/>
    </xf>
    <xf borderId="1" fillId="0" fontId="2" numFmtId="0" xfId="0" applyAlignment="1" applyBorder="1" applyFont="1">
      <alignment readingOrder="0" shrinkToFit="0" wrapText="0"/>
    </xf>
    <xf borderId="0" fillId="3" fontId="10" numFmtId="0" xfId="0" applyAlignment="1" applyFont="1">
      <alignment horizontal="center" readingOrder="0" shrinkToFit="0" wrapText="1"/>
    </xf>
    <xf borderId="0" fillId="3" fontId="10" numFmtId="0" xfId="0" applyAlignment="1" applyFont="1">
      <alignment horizontal="left" readingOrder="0" shrinkToFit="0" wrapText="1"/>
    </xf>
    <xf borderId="1" fillId="6" fontId="2" numFmtId="165" xfId="0" applyAlignment="1" applyBorder="1" applyFill="1" applyFont="1" applyNumberFormat="1">
      <alignment horizontal="center" shrinkToFit="0" vertical="bottom" wrapText="0"/>
    </xf>
    <xf borderId="1" fillId="7" fontId="2" numFmtId="0" xfId="0" applyAlignment="1" applyBorder="1" applyFill="1" applyFont="1">
      <alignment horizontal="center" shrinkToFit="0" vertical="bottom" wrapText="0"/>
    </xf>
    <xf borderId="1" fillId="0" fontId="11" numFmtId="0" xfId="0" applyAlignment="1" applyBorder="1" applyFont="1">
      <alignment horizontal="center" shrinkToFit="0" vertical="bottom" wrapText="0"/>
    </xf>
    <xf borderId="7" fillId="0" fontId="11" numFmtId="0" xfId="0" applyAlignment="1" applyBorder="1" applyFont="1">
      <alignment horizontal="center" shrinkToFit="0" vertical="bottom" wrapText="0"/>
    </xf>
    <xf borderId="8" fillId="0" fontId="11" numFmtId="0" xfId="0" applyAlignment="1" applyBorder="1" applyFont="1">
      <alignment horizontal="center" shrinkToFit="0" vertical="bottom" wrapText="0"/>
    </xf>
    <xf borderId="8" fillId="0" fontId="11" numFmtId="0" xfId="0" applyAlignment="1" applyBorder="1" applyFont="1">
      <alignment horizontal="center" shrinkToFit="0" vertical="bottom" wrapText="0"/>
    </xf>
    <xf borderId="1" fillId="0" fontId="12" numFmtId="0" xfId="0" applyAlignment="1" applyBorder="1" applyFont="1">
      <alignment horizontal="center" readingOrder="0" shrinkToFit="0" vertical="bottom" wrapText="0"/>
    </xf>
    <xf borderId="1" fillId="4" fontId="2" numFmtId="166" xfId="0" applyAlignment="1" applyBorder="1" applyFont="1" applyNumberFormat="1">
      <alignment horizontal="center" shrinkToFit="0" vertical="bottom" wrapText="0"/>
    </xf>
    <xf borderId="1" fillId="4" fontId="2" numFmtId="166" xfId="0" applyAlignment="1" applyBorder="1" applyFont="1" applyNumberFormat="1">
      <alignment horizontal="left" shrinkToFit="0" vertical="bottom" wrapText="0"/>
    </xf>
    <xf borderId="0" fillId="0" fontId="2" numFmtId="0" xfId="0" applyAlignment="1" applyFont="1">
      <alignment horizontal="center" readingOrder="0" shrinkToFit="0" wrapText="1"/>
    </xf>
    <xf borderId="1" fillId="3" fontId="13" numFmtId="0" xfId="0" applyAlignment="1" applyBorder="1" applyFont="1">
      <alignment readingOrder="0" shrinkToFit="0" wrapText="1"/>
    </xf>
    <xf borderId="2" fillId="0" fontId="14" numFmtId="0" xfId="0" applyAlignment="1" applyBorder="1" applyFont="1">
      <alignment shrinkToFit="0" wrapText="1"/>
    </xf>
    <xf borderId="9" fillId="0" fontId="2" numFmtId="0" xfId="0" applyAlignment="1" applyBorder="1" applyFont="1">
      <alignment shrinkToFit="0" wrapText="1"/>
    </xf>
    <xf borderId="1" fillId="8" fontId="15" numFmtId="0" xfId="0" applyAlignment="1" applyBorder="1" applyFill="1" applyFont="1">
      <alignment horizontal="right" readingOrder="0" shrinkToFit="0" vertical="bottom" wrapText="1"/>
    </xf>
    <xf borderId="1" fillId="8" fontId="15" numFmtId="0" xfId="0" applyAlignment="1" applyBorder="1" applyFont="1">
      <alignment horizontal="left" shrinkToFit="0" vertical="bottom" wrapText="1"/>
    </xf>
    <xf borderId="1" fillId="8" fontId="15" numFmtId="0" xfId="0" applyAlignment="1" applyBorder="1" applyFont="1">
      <alignment horizontal="right" readingOrder="0" shrinkToFit="0" vertical="bottom" wrapText="0"/>
    </xf>
    <xf borderId="10" fillId="0" fontId="2" numFmtId="0" xfId="0" applyAlignment="1" applyBorder="1" applyFont="1">
      <alignment shrinkToFit="0" wrapText="1"/>
    </xf>
    <xf borderId="0" fillId="0" fontId="3" numFmtId="166" xfId="0" applyAlignment="1" applyFont="1" applyNumberFormat="1">
      <alignment horizontal="center" shrinkToFit="0" vertical="bottom" wrapText="1"/>
    </xf>
    <xf borderId="0" fillId="2" fontId="1" numFmtId="167" xfId="0" applyAlignment="1" applyFont="1" applyNumberFormat="1">
      <alignment horizontal="center" readingOrder="0" shrinkToFit="0" vertical="bottom" wrapText="1"/>
    </xf>
    <xf borderId="0" fillId="2" fontId="1" numFmtId="165" xfId="0" applyAlignment="1" applyFont="1" applyNumberFormat="1">
      <alignment horizontal="center" shrinkToFit="0" vertical="bottom" wrapText="1"/>
    </xf>
    <xf borderId="0" fillId="9" fontId="16" numFmtId="0" xfId="0" applyAlignment="1" applyFill="1" applyFont="1">
      <alignment horizontal="right" readingOrder="0" shrinkToFit="0" vertical="bottom" wrapText="1"/>
    </xf>
    <xf borderId="0" fillId="10" fontId="16" numFmtId="0" xfId="0" applyAlignment="1" applyFill="1" applyFont="1">
      <alignment horizontal="left" readingOrder="0" shrinkToFit="0" vertical="bottom" wrapText="1"/>
    </xf>
    <xf borderId="0" fillId="9" fontId="17" numFmtId="0" xfId="0" applyAlignment="1" applyFont="1">
      <alignment shrinkToFit="0" wrapText="1"/>
    </xf>
    <xf borderId="0" fillId="0" fontId="2" numFmtId="0" xfId="0" applyAlignment="1" applyFont="1">
      <alignment horizontal="center" shrinkToFit="0" vertical="bottom" wrapText="1"/>
    </xf>
    <xf borderId="2" fillId="0" fontId="2" numFmtId="168" xfId="0" applyAlignment="1" applyBorder="1" applyFont="1" applyNumberFormat="1">
      <alignment horizontal="left" readingOrder="0" shrinkToFit="0" vertical="bottom" wrapText="1"/>
    </xf>
    <xf borderId="11" fillId="0" fontId="2" numFmtId="0" xfId="0" applyAlignment="1" applyBorder="1" applyFont="1">
      <alignment shrinkToFit="0" wrapText="1"/>
    </xf>
    <xf borderId="1" fillId="8" fontId="15" numFmtId="167" xfId="0" applyAlignment="1" applyBorder="1" applyFont="1" applyNumberFormat="1">
      <alignment horizontal="right" readingOrder="0" shrinkToFit="0" vertical="bottom" wrapText="1"/>
    </xf>
    <xf borderId="1" fillId="8" fontId="15" numFmtId="167" xfId="0" applyAlignment="1" applyBorder="1" applyFont="1" applyNumberFormat="1">
      <alignment horizontal="left" shrinkToFit="0" vertical="bottom" wrapText="1"/>
    </xf>
    <xf borderId="5" fillId="0" fontId="2" numFmtId="0" xfId="0" applyAlignment="1" applyBorder="1" applyFont="1">
      <alignment shrinkToFit="0" wrapText="1"/>
    </xf>
    <xf borderId="6" fillId="0" fontId="3" numFmtId="166" xfId="0" applyAlignment="1" applyBorder="1" applyFont="1" applyNumberFormat="1">
      <alignment horizontal="center" shrinkToFit="0" vertical="bottom" wrapText="1"/>
    </xf>
    <xf borderId="6" fillId="0" fontId="3" numFmtId="167" xfId="0" applyAlignment="1" applyBorder="1" applyFont="1" applyNumberFormat="1">
      <alignment horizontal="center" shrinkToFit="0" vertical="bottom" wrapText="1"/>
    </xf>
    <xf borderId="0" fillId="9" fontId="17" numFmtId="0" xfId="0" applyAlignment="1" applyFont="1">
      <alignment readingOrder="0" shrinkToFit="0" wrapText="1"/>
    </xf>
    <xf borderId="0" fillId="9" fontId="17" numFmtId="0" xfId="0" applyAlignment="1" applyFont="1">
      <alignment shrinkToFit="0" wrapText="1"/>
    </xf>
    <xf borderId="6" fillId="9" fontId="17" numFmtId="0" xfId="0" applyAlignment="1" applyBorder="1" applyFont="1">
      <alignment readingOrder="0" shrinkToFit="0" wrapText="1"/>
    </xf>
    <xf borderId="6" fillId="9" fontId="17" numFmtId="0" xfId="0" applyAlignment="1" applyBorder="1" applyFont="1">
      <alignment shrinkToFit="0" wrapText="1"/>
    </xf>
    <xf borderId="6" fillId="9" fontId="17" numFmtId="0" xfId="0" applyAlignment="1" applyBorder="1" applyFont="1">
      <alignment shrinkToFit="0" wrapText="1"/>
    </xf>
    <xf borderId="3" fillId="0" fontId="3" numFmtId="0" xfId="0" applyAlignment="1" applyBorder="1" applyFont="1">
      <alignment readingOrder="0" shrinkToFit="0" wrapText="1"/>
    </xf>
    <xf borderId="3" fillId="0" fontId="18" numFmtId="0" xfId="0" applyAlignment="1" applyBorder="1" applyFont="1">
      <alignment shrinkToFit="0" wrapText="1"/>
    </xf>
    <xf borderId="2" fillId="2" fontId="1" numFmtId="167" xfId="0" applyAlignment="1" applyBorder="1" applyFont="1" applyNumberFormat="1">
      <alignment horizontal="center" readingOrder="0" shrinkToFit="0" vertical="bottom" wrapText="1"/>
    </xf>
    <xf borderId="12" fillId="9" fontId="16" numFmtId="0" xfId="0" applyAlignment="1" applyBorder="1" applyFont="1">
      <alignment horizontal="center" readingOrder="0" shrinkToFit="0" vertical="bottom" wrapText="1"/>
    </xf>
    <xf borderId="0" fillId="0" fontId="3" numFmtId="0" xfId="0" applyAlignment="1" applyFont="1">
      <alignment horizontal="center" shrinkToFit="0" vertical="bottom" wrapText="1"/>
    </xf>
    <xf borderId="1" fillId="2" fontId="19" numFmtId="0" xfId="0" applyAlignment="1" applyBorder="1" applyFont="1">
      <alignment horizontal="center" readingOrder="0" shrinkToFit="0" vertical="bottom" wrapText="1"/>
    </xf>
    <xf borderId="1" fillId="2" fontId="20" numFmtId="0" xfId="0" applyAlignment="1" applyBorder="1" applyFont="1">
      <alignment horizontal="center" readingOrder="0" shrinkToFit="0" vertical="bottom" wrapText="1"/>
    </xf>
    <xf borderId="1" fillId="2" fontId="21" numFmtId="0" xfId="0" applyAlignment="1" applyBorder="1" applyFont="1">
      <alignment horizontal="center" shrinkToFit="0" vertical="bottom" wrapText="1"/>
    </xf>
    <xf borderId="4" fillId="2" fontId="22" numFmtId="0" xfId="0" applyAlignment="1" applyBorder="1" applyFont="1">
      <alignment horizontal="center" shrinkToFit="0" vertical="bottom" wrapText="1"/>
    </xf>
    <xf borderId="4" fillId="2" fontId="23" numFmtId="0" xfId="0" applyAlignment="1" applyBorder="1" applyFont="1">
      <alignment horizontal="center" shrinkToFit="0" vertical="bottom" wrapText="0"/>
    </xf>
    <xf borderId="4" fillId="2" fontId="24" numFmtId="0" xfId="0" applyAlignment="1" applyBorder="1" applyFont="1">
      <alignment horizontal="center" readingOrder="0" shrinkToFit="0" vertical="bottom" wrapText="1"/>
    </xf>
    <xf borderId="1" fillId="2" fontId="25" numFmtId="167" xfId="0" applyAlignment="1" applyBorder="1" applyFont="1" applyNumberFormat="1">
      <alignment horizontal="center" readingOrder="0" shrinkToFit="0" vertical="bottom" wrapText="1"/>
    </xf>
    <xf borderId="1" fillId="2" fontId="26" numFmtId="167" xfId="0" applyAlignment="1" applyBorder="1" applyFont="1" applyNumberFormat="1">
      <alignment horizontal="center" readingOrder="0" shrinkToFit="0" vertical="bottom" wrapText="1"/>
    </xf>
    <xf borderId="13" fillId="9" fontId="17" numFmtId="0" xfId="0" applyAlignment="1" applyBorder="1" applyFont="1">
      <alignment readingOrder="0" shrinkToFit="0" wrapText="1"/>
    </xf>
    <xf borderId="5"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49" xfId="0" applyAlignment="1" applyBorder="1" applyFont="1" applyNumberFormat="1">
      <alignment readingOrder="0" shrinkToFit="0" wrapText="1"/>
    </xf>
    <xf borderId="1" fillId="0" fontId="2" numFmtId="14" xfId="0" applyAlignment="1" applyBorder="1" applyFont="1" applyNumberFormat="1">
      <alignment readingOrder="0" shrinkToFit="0" wrapText="1"/>
    </xf>
    <xf borderId="1" fillId="0" fontId="2" numFmtId="0" xfId="0" applyAlignment="1" applyBorder="1" applyFont="1">
      <alignment readingOrder="0" shrinkToFit="0" wrapText="0"/>
    </xf>
    <xf borderId="7" fillId="11" fontId="27" numFmtId="167" xfId="0" applyAlignment="1" applyBorder="1" applyFill="1" applyFont="1" applyNumberFormat="1">
      <alignment horizontal="center" readingOrder="0" shrinkToFit="0" vertical="bottom" wrapText="1"/>
    </xf>
    <xf borderId="11" fillId="12" fontId="28" numFmtId="168" xfId="0" applyAlignment="1" applyBorder="1" applyFill="1" applyFont="1" applyNumberFormat="1">
      <alignment horizontal="center" readingOrder="0" shrinkToFit="0" vertical="bottom" wrapText="1"/>
    </xf>
    <xf borderId="11" fillId="11" fontId="27" numFmtId="167" xfId="0" applyAlignment="1" applyBorder="1" applyFont="1" applyNumberFormat="1">
      <alignment horizontal="center" readingOrder="0" shrinkToFit="0" vertical="bottom" wrapText="1"/>
    </xf>
    <xf borderId="11" fillId="11" fontId="27" numFmtId="167" xfId="0" applyAlignment="1" applyBorder="1" applyFont="1" applyNumberFormat="1">
      <alignment horizontal="center" shrinkToFit="0" vertical="bottom" wrapText="1"/>
    </xf>
    <xf borderId="11" fillId="12" fontId="28" numFmtId="166" xfId="0" applyAlignment="1" applyBorder="1" applyFont="1" applyNumberFormat="1">
      <alignment horizontal="center" shrinkToFit="0" vertical="bottom" wrapText="1"/>
    </xf>
    <xf borderId="12" fillId="9" fontId="17" numFmtId="0" xfId="0" applyAlignment="1" applyBorder="1" applyFont="1">
      <alignment shrinkToFit="0" wrapText="1"/>
    </xf>
    <xf borderId="13" fillId="9" fontId="17" numFmtId="0" xfId="0" applyAlignment="1" applyBorder="1" applyFont="1">
      <alignment shrinkToFit="0" wrapText="1"/>
    </xf>
    <xf borderId="1" fillId="0" fontId="3" numFmtId="167" xfId="0" applyAlignment="1" applyBorder="1" applyFont="1" applyNumberFormat="1">
      <alignment horizontal="center" shrinkToFit="0" vertical="bottom" wrapText="1"/>
    </xf>
    <xf borderId="1" fillId="0" fontId="2" numFmtId="49" xfId="0" applyAlignment="1" applyBorder="1" applyFont="1" applyNumberFormat="1">
      <alignment shrinkToFit="0" wrapText="1"/>
    </xf>
    <xf borderId="1" fillId="0" fontId="2" numFmtId="168" xfId="0" applyAlignment="1" applyBorder="1" applyFont="1" applyNumberFormat="1">
      <alignment readingOrder="0" shrinkToFit="0" wrapText="1"/>
    </xf>
    <xf borderId="1" fillId="0" fontId="2" numFmtId="0" xfId="0" applyAlignment="1" applyBorder="1" applyFont="1">
      <alignment shrinkToFit="0" wrapText="1"/>
    </xf>
    <xf borderId="11" fillId="11" fontId="27" numFmtId="0" xfId="0" applyAlignment="1" applyBorder="1" applyFont="1">
      <alignment horizontal="center" readingOrder="0" shrinkToFit="0" vertical="bottom" wrapText="1"/>
    </xf>
    <xf borderId="1" fillId="3" fontId="3" numFmtId="167" xfId="0" applyAlignment="1" applyBorder="1" applyFont="1" applyNumberFormat="1">
      <alignment horizontal="center" shrinkToFit="0" vertical="bottom" wrapText="1"/>
    </xf>
    <xf borderId="7" fillId="11" fontId="27" numFmtId="167" xfId="0" applyAlignment="1" applyBorder="1" applyFont="1" applyNumberFormat="1">
      <alignment horizontal="center" shrinkToFit="0" vertical="bottom" wrapText="1"/>
    </xf>
    <xf borderId="1" fillId="0" fontId="2" numFmtId="0" xfId="0" applyAlignment="1" applyBorder="1" applyFont="1">
      <alignment shrinkToFit="0" wrapText="0"/>
    </xf>
    <xf borderId="1" fillId="13" fontId="2" numFmtId="0" xfId="0" applyAlignment="1" applyBorder="1" applyFill="1" applyFont="1">
      <alignment readingOrder="0" shrinkToFit="0" wrapText="1"/>
    </xf>
    <xf borderId="1" fillId="13" fontId="2" numFmtId="49" xfId="0" applyAlignment="1" applyBorder="1" applyFont="1" applyNumberFormat="1">
      <alignment readingOrder="0" shrinkToFit="0" wrapText="1"/>
    </xf>
    <xf borderId="1" fillId="13" fontId="2" numFmtId="14" xfId="0" applyAlignment="1" applyBorder="1" applyFont="1" applyNumberFormat="1">
      <alignment readingOrder="0" shrinkToFit="0" wrapText="1"/>
    </xf>
    <xf borderId="1" fillId="13" fontId="2" numFmtId="0" xfId="0" applyAlignment="1" applyBorder="1" applyFont="1">
      <alignment readingOrder="0" shrinkToFit="0" wrapText="0"/>
    </xf>
    <xf borderId="11" fillId="12" fontId="28" numFmtId="169" xfId="0" applyAlignment="1" applyBorder="1" applyFont="1" applyNumberFormat="1">
      <alignment horizontal="center" readingOrder="0" shrinkToFit="0" vertical="bottom" wrapText="1"/>
    </xf>
    <xf borderId="0" fillId="0" fontId="29" numFmtId="0" xfId="0" applyAlignment="1" applyFont="1">
      <alignment readingOrder="0" shrinkToFit="0" vertical="bottom" wrapText="0"/>
    </xf>
    <xf borderId="1" fillId="3" fontId="10" numFmtId="0" xfId="0" applyAlignment="1" applyBorder="1" applyFont="1">
      <alignment horizontal="left" readingOrder="0" shrinkToFit="0" wrapText="0"/>
    </xf>
    <xf borderId="0" fillId="0" fontId="2" numFmtId="0" xfId="0" applyAlignment="1" applyFont="1">
      <alignment readingOrder="0" shrinkToFit="0" wrapText="0"/>
    </xf>
    <xf borderId="0" fillId="0" fontId="2" numFmtId="0" xfId="0" applyAlignment="1" applyFont="1">
      <alignment shrinkToFit="0" wrapText="1"/>
    </xf>
    <xf borderId="1" fillId="0" fontId="30" numFmtId="0" xfId="0" applyAlignment="1" applyBorder="1" applyFont="1">
      <alignment readingOrder="0" shrinkToFit="0" wrapText="1"/>
    </xf>
    <xf borderId="1" fillId="14" fontId="2" numFmtId="0" xfId="0" applyAlignment="1" applyBorder="1" applyFill="1" applyFont="1">
      <alignment readingOrder="0" shrinkToFit="0" wrapText="1"/>
    </xf>
    <xf borderId="1" fillId="2" fontId="1" numFmtId="0" xfId="0" applyAlignment="1" applyBorder="1" applyFont="1">
      <alignment readingOrder="0" shrinkToFit="0" wrapText="1"/>
    </xf>
    <xf borderId="1" fillId="2" fontId="31" numFmtId="0" xfId="0" applyAlignment="1" applyBorder="1" applyFont="1">
      <alignment shrinkToFit="0" wrapText="1"/>
    </xf>
    <xf borderId="1" fillId="2" fontId="1" numFmtId="0" xfId="0" applyAlignment="1" applyBorder="1" applyFont="1">
      <alignment readingOrder="0" shrinkToFit="0" wrapText="1"/>
    </xf>
    <xf borderId="1" fillId="2" fontId="1" numFmtId="0" xfId="0" applyAlignment="1" applyBorder="1" applyFont="1">
      <alignment shrinkToFit="0" wrapText="1"/>
    </xf>
    <xf borderId="12" fillId="15" fontId="3" numFmtId="0" xfId="0" applyAlignment="1" applyBorder="1" applyFill="1" applyFont="1">
      <alignment horizontal="center" shrinkToFit="0" vertical="bottom" wrapText="1"/>
    </xf>
    <xf borderId="0" fillId="15" fontId="3" numFmtId="0" xfId="0" applyAlignment="1" applyFont="1">
      <alignment horizontal="center" shrinkToFit="0" vertical="bottom" wrapText="1"/>
    </xf>
    <xf borderId="3" fillId="2" fontId="31" numFmtId="0" xfId="0" applyAlignment="1" applyBorder="1" applyFont="1">
      <alignment shrinkToFit="0" wrapText="1"/>
    </xf>
    <xf borderId="12" fillId="0" fontId="3" numFmtId="0" xfId="0" applyAlignment="1" applyBorder="1" applyFont="1">
      <alignment readingOrder="0" shrinkToFit="0" wrapText="1"/>
    </xf>
    <xf borderId="0" fillId="0" fontId="3" numFmtId="0" xfId="0" applyAlignment="1" applyFont="1">
      <alignment horizontal="right" readingOrder="0" shrinkToFit="0" vertical="bottom" wrapText="1"/>
    </xf>
    <xf borderId="13" fillId="0" fontId="2" numFmtId="170" xfId="0" applyAlignment="1" applyBorder="1" applyFont="1" applyNumberFormat="1">
      <alignment readingOrder="0" shrinkToFit="0" wrapText="1"/>
    </xf>
    <xf borderId="2" fillId="8" fontId="15" numFmtId="0" xfId="0" applyAlignment="1" applyBorder="1" applyFont="1">
      <alignment horizontal="right" readingOrder="0" shrinkToFit="0" vertical="bottom" wrapText="1"/>
    </xf>
    <xf borderId="1" fillId="8" fontId="15" numFmtId="0" xfId="0" applyAlignment="1" applyBorder="1" applyFont="1">
      <alignment horizontal="center" shrinkToFit="0" vertical="bottom" wrapText="1"/>
    </xf>
    <xf borderId="1" fillId="8" fontId="15" numFmtId="0" xfId="0" applyAlignment="1" applyBorder="1" applyFont="1">
      <alignment readingOrder="0" shrinkToFit="0" wrapText="1"/>
    </xf>
    <xf borderId="2" fillId="8" fontId="32" numFmtId="0" xfId="0" applyAlignment="1" applyBorder="1" applyFont="1">
      <alignment shrinkToFit="0" wrapText="1"/>
    </xf>
    <xf borderId="2" fillId="0" fontId="2" numFmtId="0" xfId="0" applyAlignment="1" applyBorder="1" applyFont="1">
      <alignment shrinkToFit="0" wrapText="1"/>
    </xf>
    <xf borderId="14" fillId="0" fontId="3" numFmtId="0" xfId="0" applyAlignment="1" applyBorder="1" applyFont="1">
      <alignment shrinkToFit="0" wrapText="1"/>
    </xf>
    <xf borderId="1" fillId="0" fontId="3" numFmtId="0" xfId="0" applyAlignment="1" applyBorder="1" applyFont="1">
      <alignment shrinkToFit="0" wrapText="1"/>
    </xf>
    <xf borderId="3" fillId="16" fontId="3" numFmtId="0" xfId="0" applyAlignment="1" applyBorder="1" applyFill="1" applyFont="1">
      <alignment readingOrder="0" shrinkToFit="0" vertical="center" wrapText="1"/>
    </xf>
    <xf borderId="3" fillId="16" fontId="3" numFmtId="0" xfId="0" applyAlignment="1" applyBorder="1" applyFont="1">
      <alignment shrinkToFit="0" vertical="bottom" wrapText="0"/>
    </xf>
    <xf borderId="12" fillId="0" fontId="2" numFmtId="0" xfId="0" applyAlignment="1" applyBorder="1" applyFont="1">
      <alignment shrinkToFit="0" wrapText="1"/>
    </xf>
    <xf borderId="13" fillId="0" fontId="2" numFmtId="0" xfId="0" applyAlignment="1" applyBorder="1" applyFont="1">
      <alignment shrinkToFit="0" wrapText="1"/>
    </xf>
    <xf borderId="14" fillId="0" fontId="2" numFmtId="0" xfId="0" applyAlignment="1" applyBorder="1" applyFont="1">
      <alignment shrinkToFit="0" wrapText="1"/>
    </xf>
    <xf borderId="6" fillId="0" fontId="3" numFmtId="0" xfId="0" applyAlignment="1" applyBorder="1" applyFont="1">
      <alignment shrinkToFit="0" wrapText="1"/>
    </xf>
    <xf borderId="6" fillId="0" fontId="2" numFmtId="0" xfId="0" applyAlignment="1" applyBorder="1" applyFont="1">
      <alignment shrinkToFit="0" wrapText="1"/>
    </xf>
    <xf borderId="6" fillId="0" fontId="3" numFmtId="166" xfId="0" applyAlignment="1" applyBorder="1" applyFont="1" applyNumberFormat="1">
      <alignment shrinkToFit="0" wrapText="1"/>
    </xf>
    <xf borderId="3" fillId="3" fontId="1" numFmtId="0" xfId="0" applyAlignment="1" applyBorder="1" applyFont="1">
      <alignment shrinkToFit="0" wrapText="1"/>
    </xf>
    <xf borderId="3" fillId="3" fontId="31" numFmtId="0" xfId="0" applyAlignment="1" applyBorder="1" applyFont="1">
      <alignment horizontal="center" shrinkToFit="0" vertical="bottom" wrapText="1"/>
    </xf>
    <xf borderId="3" fillId="3" fontId="2" numFmtId="0" xfId="0" applyAlignment="1" applyBorder="1" applyFont="1">
      <alignment shrinkToFit="0" wrapText="1"/>
    </xf>
    <xf borderId="3" fillId="0" fontId="2" numFmtId="0" xfId="0" applyAlignment="1" applyBorder="1" applyFont="1">
      <alignment readingOrder="0" shrinkToFit="0" vertical="center" wrapText="1"/>
    </xf>
    <xf borderId="3" fillId="17" fontId="3" numFmtId="0" xfId="0" applyAlignment="1" applyBorder="1" applyFill="1" applyFont="1">
      <alignment shrinkToFit="0" wrapText="1"/>
    </xf>
    <xf borderId="3" fillId="16" fontId="3" numFmtId="0" xfId="0" applyAlignment="1" applyBorder="1" applyFont="1">
      <alignment shrinkToFit="0" wrapText="1"/>
    </xf>
    <xf borderId="0" fillId="3" fontId="2" numFmtId="0" xfId="0" applyAlignment="1" applyFont="1">
      <alignment shrinkToFit="0" wrapText="1"/>
    </xf>
    <xf borderId="11" fillId="0" fontId="3" numFmtId="0" xfId="0" applyAlignment="1" applyBorder="1" applyFont="1">
      <alignment shrinkToFit="0" wrapText="1"/>
    </xf>
    <xf borderId="2" fillId="2" fontId="1" numFmtId="0" xfId="0" applyAlignment="1" applyBorder="1" applyFont="1">
      <alignment horizontal="center" readingOrder="0" shrinkToFit="0" vertical="bottom" wrapText="1"/>
    </xf>
    <xf borderId="2" fillId="2" fontId="1" numFmtId="0" xfId="0" applyAlignment="1" applyBorder="1" applyFont="1">
      <alignment horizontal="center" readingOrder="0" shrinkToFit="0" vertical="bottom" wrapText="1"/>
    </xf>
    <xf borderId="5" fillId="0" fontId="3" numFmtId="0" xfId="0" applyAlignment="1" applyBorder="1" applyFont="1">
      <alignment shrinkToFit="0" wrapText="1"/>
    </xf>
    <xf borderId="3" fillId="16" fontId="3" numFmtId="0" xfId="0" applyAlignment="1" applyBorder="1" applyFont="1">
      <alignment readingOrder="0" shrinkToFit="0" wrapText="1"/>
    </xf>
    <xf borderId="1" fillId="2" fontId="33" numFmtId="0" xfId="0" applyAlignment="1" applyBorder="1" applyFont="1">
      <alignment horizontal="right" readingOrder="0" shrinkToFit="0" vertical="bottom" wrapText="1"/>
    </xf>
    <xf borderId="1" fillId="2" fontId="34" numFmtId="0" xfId="0" applyAlignment="1" applyBorder="1" applyFont="1">
      <alignment readingOrder="0" shrinkToFit="0" wrapText="1"/>
    </xf>
    <xf borderId="2" fillId="2" fontId="1" numFmtId="0" xfId="0" applyAlignment="1" applyBorder="1" applyFont="1">
      <alignment readingOrder="0" shrinkToFit="0" wrapText="1"/>
    </xf>
    <xf borderId="1" fillId="17" fontId="2" numFmtId="0" xfId="0" applyAlignment="1" applyBorder="1" applyFont="1">
      <alignment shrinkToFit="0" wrapText="1"/>
    </xf>
    <xf borderId="12" fillId="18" fontId="9" numFmtId="0" xfId="0" applyAlignment="1" applyBorder="1" applyFill="1" applyFont="1">
      <alignment readingOrder="0" shrinkToFit="0" wrapText="1"/>
    </xf>
    <xf borderId="13" fillId="19" fontId="35" numFmtId="0" xfId="0" applyAlignment="1" applyBorder="1" applyFill="1" applyFont="1">
      <alignment readingOrder="0" shrinkToFit="0" wrapText="1"/>
    </xf>
    <xf borderId="1" fillId="2" fontId="36" numFmtId="166" xfId="0" applyAlignment="1" applyBorder="1" applyFont="1" applyNumberFormat="1">
      <alignment horizontal="center" readingOrder="0" shrinkToFit="0" vertical="bottom" wrapText="1"/>
    </xf>
    <xf borderId="1" fillId="0" fontId="2" numFmtId="0" xfId="0" applyAlignment="1" applyBorder="1" applyFont="1">
      <alignment shrinkToFit="0" wrapText="1"/>
    </xf>
    <xf borderId="0" fillId="17" fontId="11" numFmtId="0" xfId="0" applyAlignment="1" applyFont="1">
      <alignment shrinkToFit="0" vertical="bottom" wrapText="1"/>
    </xf>
    <xf borderId="1" fillId="17" fontId="11" numFmtId="0" xfId="0" applyAlignment="1" applyBorder="1" applyFont="1">
      <alignment shrinkToFit="0" vertical="bottom" wrapText="1"/>
    </xf>
    <xf borderId="1" fillId="16" fontId="11" numFmtId="0" xfId="0" applyAlignment="1" applyBorder="1" applyFont="1">
      <alignment shrinkToFit="0" vertical="bottom" wrapText="1"/>
    </xf>
    <xf borderId="1" fillId="16" fontId="11" numFmtId="0" xfId="0" applyAlignment="1" applyBorder="1" applyFont="1">
      <alignment shrinkToFit="0" vertical="bottom" wrapText="1"/>
    </xf>
    <xf borderId="0" fillId="0" fontId="11" numFmtId="0" xfId="0" applyAlignment="1" applyFont="1">
      <alignment horizontal="right" shrinkToFit="0" vertical="bottom" wrapText="1"/>
    </xf>
    <xf borderId="1" fillId="0" fontId="11" numFmtId="0" xfId="0" applyAlignment="1" applyBorder="1" applyFont="1">
      <alignment shrinkToFit="0" vertical="bottom" wrapText="1"/>
    </xf>
    <xf borderId="2" fillId="0" fontId="2" numFmtId="0" xfId="0" applyAlignment="1" applyBorder="1" applyFont="1">
      <alignment readingOrder="0" shrinkToFit="0" wrapText="1"/>
    </xf>
    <xf borderId="1" fillId="20" fontId="2" numFmtId="0" xfId="0" applyAlignment="1" applyBorder="1" applyFill="1" applyFont="1">
      <alignment shrinkToFit="0" wrapText="1"/>
    </xf>
    <xf borderId="1" fillId="20" fontId="2" numFmtId="166" xfId="0" applyAlignment="1" applyBorder="1" applyFont="1" applyNumberFormat="1">
      <alignment shrinkToFit="0" wrapText="1"/>
    </xf>
    <xf borderId="1" fillId="21" fontId="2" numFmtId="0" xfId="0" applyAlignment="1" applyBorder="1" applyFill="1" applyFont="1">
      <alignment shrinkToFit="0" wrapText="1"/>
    </xf>
    <xf borderId="1" fillId="21" fontId="2" numFmtId="166" xfId="0" applyAlignment="1" applyBorder="1" applyFont="1" applyNumberFormat="1">
      <alignment shrinkToFit="0" wrapText="1"/>
    </xf>
    <xf borderId="2" fillId="3" fontId="2" numFmtId="0" xfId="0" applyAlignment="1" applyBorder="1" applyFont="1">
      <alignment horizontal="left" shrinkToFit="0" vertical="bottom" wrapText="1"/>
    </xf>
    <xf borderId="3" fillId="0" fontId="2" numFmtId="0" xfId="0" applyAlignment="1" applyBorder="1" applyFont="1">
      <alignment shrinkToFit="0" wrapText="1"/>
    </xf>
    <xf borderId="1" fillId="20" fontId="2" numFmtId="168" xfId="0" applyAlignment="1" applyBorder="1" applyFont="1" applyNumberFormat="1">
      <alignment readingOrder="0" shrinkToFit="0" wrapText="1"/>
    </xf>
    <xf borderId="0" fillId="0" fontId="37" numFmtId="0" xfId="0" applyAlignment="1" applyFont="1">
      <alignment readingOrder="0" shrinkToFit="0" wrapText="1"/>
    </xf>
    <xf borderId="1" fillId="20" fontId="2" numFmtId="0" xfId="0" applyAlignment="1" applyBorder="1" applyFont="1">
      <alignment readingOrder="0" shrinkToFit="0" wrapText="1"/>
    </xf>
    <xf borderId="1" fillId="17" fontId="3" numFmtId="0" xfId="0" applyAlignment="1" applyBorder="1" applyFont="1">
      <alignment shrinkToFit="0" wrapText="1"/>
    </xf>
    <xf borderId="1" fillId="16" fontId="2" numFmtId="0" xfId="0" applyAlignment="1" applyBorder="1" applyFont="1">
      <alignment shrinkToFit="0" wrapText="1"/>
    </xf>
    <xf borderId="1" fillId="16" fontId="2" numFmtId="0" xfId="0" applyAlignment="1" applyBorder="1" applyFont="1">
      <alignment shrinkToFit="0" wrapText="1"/>
    </xf>
    <xf borderId="2" fillId="17" fontId="2" numFmtId="0" xfId="0" applyAlignment="1" applyBorder="1" applyFont="1">
      <alignment shrinkToFit="0" wrapText="1"/>
    </xf>
    <xf borderId="13" fillId="0" fontId="2" numFmtId="0" xfId="0" applyAlignment="1" applyBorder="1" applyFont="1">
      <alignment shrinkToFit="0" wrapText="1"/>
    </xf>
    <xf borderId="15" fillId="0" fontId="2" numFmtId="0" xfId="0" applyAlignment="1" applyBorder="1" applyFont="1">
      <alignment readingOrder="0" shrinkToFit="0" wrapText="1"/>
    </xf>
    <xf borderId="16" fillId="5" fontId="38" numFmtId="0" xfId="0" applyAlignment="1" applyBorder="1" applyFont="1">
      <alignment readingOrder="0" shrinkToFit="0" wrapText="1"/>
    </xf>
    <xf borderId="15" fillId="3" fontId="39" numFmtId="0" xfId="0" applyAlignment="1" applyBorder="1" applyFont="1">
      <alignment horizontal="center" readingOrder="0" shrinkToFit="0" vertical="bottom" wrapText="1"/>
    </xf>
    <xf borderId="7" fillId="17" fontId="40" numFmtId="0" xfId="0" applyAlignment="1" applyBorder="1" applyFont="1">
      <alignment horizontal="center" readingOrder="0" shrinkToFit="0" vertical="center" wrapText="1"/>
    </xf>
    <xf borderId="10" fillId="0" fontId="41" numFmtId="0" xfId="0" applyAlignment="1" applyBorder="1" applyFont="1">
      <alignment readingOrder="0" shrinkToFit="0" wrapText="1"/>
    </xf>
    <xf borderId="12" fillId="3" fontId="2" numFmtId="0" xfId="0" applyAlignment="1" applyBorder="1" applyFont="1">
      <alignment shrinkToFit="0" wrapText="1"/>
    </xf>
    <xf borderId="0" fillId="3" fontId="2" numFmtId="0" xfId="0" applyAlignment="1" applyFont="1">
      <alignment shrinkToFit="0" wrapText="1"/>
    </xf>
    <xf borderId="0" fillId="3" fontId="42" numFmtId="0" xfId="0" applyAlignment="1" applyFont="1">
      <alignment shrinkToFit="0" wrapText="1"/>
    </xf>
    <xf borderId="16" fillId="0" fontId="2" numFmtId="166" xfId="0" applyAlignment="1" applyBorder="1" applyFont="1" applyNumberFormat="1">
      <alignment shrinkToFit="0" wrapText="1"/>
    </xf>
    <xf borderId="15" fillId="0" fontId="2" numFmtId="0" xfId="0" applyAlignment="1" applyBorder="1" applyFont="1">
      <alignment shrinkToFit="0" wrapText="1"/>
    </xf>
    <xf borderId="12" fillId="0" fontId="2" numFmtId="0" xfId="0" applyAlignment="1" applyBorder="1" applyFont="1">
      <alignment shrinkToFit="0" wrapText="1"/>
    </xf>
    <xf borderId="16" fillId="5" fontId="2" numFmtId="0" xfId="0" applyAlignment="1" applyBorder="1" applyFont="1">
      <alignment shrinkToFit="0" wrapText="1"/>
    </xf>
    <xf borderId="16" fillId="0" fontId="2" numFmtId="0" xfId="0" applyAlignment="1" applyBorder="1" applyFont="1">
      <alignment shrinkToFit="0" wrapText="1"/>
    </xf>
    <xf borderId="0" fillId="3" fontId="11" numFmtId="0" xfId="0" applyAlignment="1" applyFont="1">
      <alignment shrinkToFit="0" vertical="bottom" wrapText="1"/>
    </xf>
    <xf borderId="0" fillId="22" fontId="11" numFmtId="0" xfId="0" applyAlignment="1" applyFill="1" applyFont="1">
      <alignment shrinkToFit="0" vertical="bottom" wrapText="1"/>
    </xf>
    <xf borderId="0" fillId="22" fontId="11" numFmtId="166" xfId="0" applyAlignment="1" applyFont="1" applyNumberFormat="1">
      <alignment shrinkToFit="0" vertical="bottom" wrapText="1"/>
    </xf>
    <xf borderId="0" fillId="22" fontId="11" numFmtId="0" xfId="0" applyAlignment="1" applyFont="1">
      <alignment shrinkToFit="0" vertical="bottom" wrapText="1"/>
    </xf>
    <xf borderId="0" fillId="0" fontId="11" numFmtId="0" xfId="0" applyAlignment="1" applyFont="1">
      <alignment shrinkToFit="0" vertical="bottom" wrapText="1"/>
    </xf>
    <xf borderId="0" fillId="23" fontId="11" numFmtId="0" xfId="0" applyAlignment="1" applyFill="1" applyFont="1">
      <alignment shrinkToFit="0" vertical="bottom" wrapText="1"/>
    </xf>
    <xf borderId="0" fillId="23" fontId="11" numFmtId="166" xfId="0" applyAlignment="1" applyFont="1" applyNumberFormat="1">
      <alignment shrinkToFit="0" vertical="bottom" wrapText="1"/>
    </xf>
    <xf borderId="0" fillId="23" fontId="11" numFmtId="0" xfId="0" applyAlignment="1" applyFont="1">
      <alignment shrinkToFit="0" vertical="bottom" wrapText="1"/>
    </xf>
    <xf borderId="12" fillId="24" fontId="2" numFmtId="0" xfId="0" applyAlignment="1" applyBorder="1" applyFill="1" applyFont="1">
      <alignment readingOrder="0" shrinkToFit="0" wrapText="1"/>
    </xf>
    <xf borderId="0" fillId="24" fontId="2" numFmtId="0" xfId="0" applyAlignment="1" applyFont="1">
      <alignment readingOrder="0" shrinkToFit="0" wrapText="1"/>
    </xf>
    <xf borderId="0" fillId="24" fontId="2" numFmtId="166" xfId="0" applyAlignment="1" applyFont="1" applyNumberFormat="1">
      <alignment readingOrder="0" shrinkToFit="0" wrapText="1"/>
    </xf>
    <xf borderId="0" fillId="24" fontId="11" numFmtId="0" xfId="0" applyAlignment="1" applyFont="1">
      <alignment shrinkToFit="0" vertical="bottom" wrapText="1"/>
    </xf>
    <xf borderId="12" fillId="24" fontId="2" numFmtId="0" xfId="0" applyAlignment="1" applyBorder="1" applyFont="1">
      <alignment shrinkToFit="0" wrapText="1"/>
    </xf>
    <xf borderId="0" fillId="24" fontId="2" numFmtId="0" xfId="0" applyAlignment="1" applyFont="1">
      <alignment shrinkToFit="0" wrapText="1"/>
    </xf>
    <xf borderId="0" fillId="24" fontId="2" numFmtId="14" xfId="0" applyAlignment="1" applyFont="1" applyNumberFormat="1">
      <alignment shrinkToFit="0" wrapText="1"/>
    </xf>
    <xf borderId="0" fillId="24" fontId="11" numFmtId="14" xfId="0" applyAlignment="1" applyFont="1" applyNumberFormat="1">
      <alignment horizontal="right" shrinkToFit="0" vertical="bottom" wrapText="1"/>
    </xf>
    <xf borderId="12" fillId="0" fontId="11" numFmtId="0" xfId="0" applyAlignment="1" applyBorder="1" applyFont="1">
      <alignment shrinkToFit="0" vertical="bottom" wrapText="1"/>
    </xf>
    <xf borderId="0" fillId="0" fontId="11" numFmtId="0" xfId="0" applyAlignment="1" applyFont="1">
      <alignment horizontal="right" shrinkToFit="0" vertical="bottom" wrapText="1"/>
    </xf>
    <xf borderId="0" fillId="0" fontId="11" numFmtId="0" xfId="0" applyAlignment="1" applyFont="1">
      <alignment shrinkToFit="0" vertical="bottom" wrapText="1"/>
    </xf>
    <xf borderId="0" fillId="0" fontId="11" numFmtId="166" xfId="0" applyAlignment="1" applyFont="1" applyNumberFormat="1">
      <alignment horizontal="right" shrinkToFit="0" vertical="bottom" wrapText="1"/>
    </xf>
    <xf borderId="0" fillId="0" fontId="11" numFmtId="166" xfId="0" applyAlignment="1" applyFont="1" applyNumberFormat="1">
      <alignment shrinkToFit="0" vertical="bottom" wrapText="1"/>
    </xf>
    <xf borderId="0" fillId="0" fontId="11" numFmtId="171" xfId="0" applyAlignment="1" applyFont="1" applyNumberFormat="1">
      <alignment horizontal="right" shrinkToFit="0" vertical="bottom" wrapText="1"/>
    </xf>
    <xf borderId="0" fillId="0" fontId="2" numFmtId="0" xfId="0" applyAlignment="1" applyFont="1">
      <alignment shrinkToFit="0" wrapText="1"/>
    </xf>
    <xf borderId="12" fillId="15" fontId="2" numFmtId="0" xfId="0" applyAlignment="1" applyBorder="1" applyFont="1">
      <alignment readingOrder="0" shrinkToFit="0" wrapText="1"/>
    </xf>
    <xf borderId="0" fillId="15" fontId="2" numFmtId="0" xfId="0" applyAlignment="1" applyFont="1">
      <alignment shrinkToFit="0" wrapText="1"/>
    </xf>
    <xf borderId="0" fillId="15" fontId="2" numFmtId="166" xfId="0" applyAlignment="1" applyFont="1" applyNumberFormat="1">
      <alignment readingOrder="0" shrinkToFit="0" wrapText="1"/>
    </xf>
    <xf borderId="0" fillId="0" fontId="2" numFmtId="166" xfId="0" applyAlignment="1" applyFont="1" applyNumberFormat="1">
      <alignment shrinkToFit="0" wrapText="1"/>
    </xf>
  </cellXfs>
  <cellStyles count="1">
    <cellStyle xfId="0" name="Normal" builtinId="0"/>
  </cellStyles>
  <dxfs count="11">
    <dxf>
      <font/>
      <fill>
        <patternFill patternType="solid">
          <fgColor rgb="FFFFCC00"/>
          <bgColor rgb="FFFFCC00"/>
        </patternFill>
      </fill>
      <border/>
    </dxf>
    <dxf>
      <font/>
      <fill>
        <patternFill patternType="solid">
          <fgColor rgb="FF3366FF"/>
          <bgColor rgb="FF3366FF"/>
        </patternFill>
      </fill>
      <border/>
    </dxf>
    <dxf>
      <font/>
      <fill>
        <patternFill patternType="solid">
          <fgColor rgb="FF00FF00"/>
          <bgColor rgb="FF00FF00"/>
        </patternFill>
      </fill>
      <border/>
    </dxf>
    <dxf>
      <font/>
      <fill>
        <patternFill patternType="solid">
          <fgColor rgb="FFCC99FF"/>
          <bgColor rgb="FFCC99FF"/>
        </patternFill>
      </fill>
      <border/>
    </dxf>
    <dxf>
      <font/>
      <fill>
        <patternFill patternType="solid">
          <fgColor rgb="FFFF6600"/>
          <bgColor rgb="FFFF6600"/>
        </patternFill>
      </fill>
      <border/>
    </dxf>
    <dxf>
      <font/>
      <fill>
        <patternFill patternType="solid">
          <fgColor rgb="FFFF0000"/>
          <bgColor rgb="FFFF0000"/>
        </patternFill>
      </fill>
      <border/>
    </dxf>
    <dxf>
      <font/>
      <fill>
        <patternFill patternType="solid">
          <fgColor rgb="FFB7E1CD"/>
          <bgColor rgb="FFB7E1CD"/>
        </patternFill>
      </fill>
      <border/>
    </dxf>
    <dxf>
      <font>
        <color rgb="FFFFFFFF"/>
      </font>
      <fill>
        <patternFill patternType="solid">
          <fgColor rgb="FFFF0000"/>
          <bgColor rgb="FFFF0000"/>
        </patternFill>
      </fill>
      <border/>
    </dxf>
    <dxf>
      <font>
        <color rgb="FFFF0000"/>
      </font>
      <fill>
        <patternFill patternType="none"/>
      </fill>
      <border/>
    </dxf>
    <dxf>
      <font/>
      <fill>
        <patternFill patternType="solid">
          <fgColor rgb="FFFF9900"/>
          <bgColor rgb="FFFF9900"/>
        </patternFill>
      </fill>
      <border/>
    </dxf>
    <dxf>
      <font>
        <color rgb="FF000000"/>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6.0" topLeftCell="H7" activePane="bottomRight" state="frozen"/>
      <selection activeCell="H1" sqref="H1" pane="topRight"/>
      <selection activeCell="A7" sqref="A7" pane="bottomLeft"/>
      <selection activeCell="H7" sqref="H7" pane="bottomRight"/>
    </sheetView>
  </sheetViews>
  <sheetFormatPr customHeight="1" defaultColWidth="12.63" defaultRowHeight="12.75"/>
  <cols>
    <col customWidth="1" min="1" max="1" width="9.38"/>
    <col customWidth="1" min="2" max="2" width="11.75"/>
    <col customWidth="1" min="3" max="7" width="6.38"/>
    <col customWidth="1" hidden="1" min="8" max="8" width="7.88"/>
    <col customWidth="1" hidden="1" min="9" max="9" width="5.13"/>
    <col customWidth="1" hidden="1" min="10" max="10" width="5.0"/>
    <col customWidth="1" hidden="1" min="11" max="11" width="15.13"/>
    <col customWidth="1" hidden="1" min="12" max="12" width="5.0"/>
    <col customWidth="1" hidden="1" min="13" max="13" width="15.13"/>
    <col customWidth="1" hidden="1" min="14" max="14" width="16.88"/>
    <col customWidth="1" hidden="1" min="15" max="15" width="15.13"/>
    <col customWidth="1" min="16" max="16" width="10.0"/>
    <col customWidth="1" min="17" max="169" width="7.0"/>
  </cols>
  <sheetData>
    <row r="1">
      <c r="A1" s="1"/>
      <c r="B1" s="2" t="s">
        <v>0</v>
      </c>
      <c r="C1" s="3"/>
      <c r="D1" s="3"/>
      <c r="E1" s="3"/>
      <c r="F1" s="3"/>
      <c r="G1" s="4"/>
      <c r="H1" s="5"/>
      <c r="I1" s="5"/>
      <c r="J1" s="5"/>
      <c r="K1" s="5"/>
      <c r="L1" s="5"/>
      <c r="M1" s="6"/>
      <c r="N1" s="7"/>
      <c r="O1" s="8"/>
      <c r="P1" s="9"/>
      <c r="Q1" s="10"/>
      <c r="R1" s="10"/>
      <c r="S1" s="10"/>
      <c r="T1" s="10"/>
      <c r="U1" s="10"/>
      <c r="V1" s="10"/>
      <c r="W1" s="10"/>
      <c r="X1" s="10"/>
      <c r="Y1" s="10"/>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2"/>
      <c r="FH1" s="11"/>
      <c r="FI1" s="11"/>
      <c r="FJ1" s="11"/>
      <c r="FK1" s="11"/>
      <c r="FL1" s="11"/>
      <c r="FM1" s="13"/>
    </row>
    <row r="2">
      <c r="A2" s="14" t="s">
        <v>1</v>
      </c>
      <c r="B2" s="15" t="s">
        <v>2</v>
      </c>
      <c r="C2" s="3"/>
      <c r="D2" s="16">
        <f>IF(N3=0,"None",indirect("R3C"&amp;N3,0))</f>
        <v>44803</v>
      </c>
      <c r="E2" s="3"/>
      <c r="F2" s="3"/>
      <c r="G2" s="4"/>
      <c r="H2" s="5"/>
      <c r="I2" s="5"/>
      <c r="J2" s="5"/>
      <c r="K2" s="5"/>
      <c r="L2" s="5"/>
      <c r="M2" s="5"/>
      <c r="N2" s="5"/>
      <c r="O2" s="17"/>
      <c r="P2" s="18"/>
      <c r="Q2" s="19"/>
      <c r="R2" s="18"/>
      <c r="S2" s="20"/>
      <c r="T2" s="19"/>
      <c r="U2" s="20"/>
      <c r="V2" s="20"/>
      <c r="W2" s="19"/>
      <c r="X2" s="18"/>
      <c r="Y2" s="20"/>
      <c r="Z2" s="17"/>
      <c r="AA2" s="21"/>
      <c r="AB2" s="17"/>
      <c r="AC2" s="17"/>
      <c r="AD2" s="21"/>
      <c r="AE2" s="17"/>
      <c r="AF2" s="21"/>
      <c r="AG2" s="21"/>
      <c r="AH2" s="21"/>
      <c r="AI2" s="21"/>
      <c r="AJ2" s="22"/>
      <c r="AK2" s="17"/>
      <c r="AL2" s="21"/>
      <c r="AM2" s="17"/>
      <c r="AN2" s="21"/>
      <c r="AO2" s="21"/>
      <c r="AP2" s="21"/>
      <c r="AQ2" s="17"/>
      <c r="AR2" s="21"/>
      <c r="AS2" s="21"/>
      <c r="AT2" s="17"/>
      <c r="AU2" s="21"/>
      <c r="AV2" s="21"/>
      <c r="AW2" s="17"/>
      <c r="AX2" s="21"/>
      <c r="AY2" s="21"/>
      <c r="AZ2" s="21"/>
      <c r="BA2" s="21"/>
      <c r="BB2" s="21" t="s">
        <v>3</v>
      </c>
      <c r="BC2" s="21"/>
      <c r="BD2" s="22"/>
      <c r="BE2" s="21" t="s">
        <v>3</v>
      </c>
      <c r="BF2" s="21"/>
      <c r="BG2" s="21"/>
      <c r="BH2" s="22"/>
      <c r="BI2" s="21" t="s">
        <v>3</v>
      </c>
      <c r="BJ2" s="21"/>
      <c r="BK2" s="17"/>
      <c r="BL2" s="21" t="s">
        <v>3</v>
      </c>
      <c r="BM2" s="21"/>
      <c r="BN2" s="21"/>
      <c r="BO2" s="21"/>
      <c r="BP2" s="21" t="s">
        <v>3</v>
      </c>
      <c r="BQ2" s="21"/>
      <c r="BR2" s="21"/>
      <c r="BS2" s="21" t="s">
        <v>3</v>
      </c>
      <c r="BT2" s="21"/>
      <c r="BU2" s="21"/>
      <c r="BV2" s="21"/>
      <c r="BW2" s="21" t="s">
        <v>3</v>
      </c>
      <c r="BX2" s="21"/>
      <c r="BY2" s="21"/>
      <c r="BZ2" s="21" t="s">
        <v>3</v>
      </c>
      <c r="CA2" s="21"/>
      <c r="CB2" s="21"/>
      <c r="CC2" s="21"/>
      <c r="CD2" s="21" t="s">
        <v>3</v>
      </c>
      <c r="CE2" s="21"/>
      <c r="CF2" s="21"/>
      <c r="CG2" s="21" t="s">
        <v>3</v>
      </c>
      <c r="CH2" s="21"/>
      <c r="CI2" s="21"/>
      <c r="CJ2" s="17"/>
      <c r="CK2" s="21" t="s">
        <v>3</v>
      </c>
      <c r="CL2" s="21"/>
      <c r="CM2" s="22"/>
      <c r="CN2" s="21" t="s">
        <v>4</v>
      </c>
      <c r="CO2" s="21"/>
      <c r="CP2" s="21"/>
      <c r="CQ2" s="22"/>
      <c r="CR2" s="21" t="s">
        <v>3</v>
      </c>
      <c r="CS2" s="21"/>
      <c r="CT2" s="17"/>
      <c r="CU2" s="21" t="s">
        <v>3</v>
      </c>
      <c r="CV2" s="21"/>
      <c r="CW2" s="21"/>
      <c r="CX2" s="17"/>
      <c r="CY2" s="21" t="s">
        <v>3</v>
      </c>
      <c r="CZ2" s="21"/>
      <c r="DA2" s="17"/>
      <c r="DB2" s="21" t="s">
        <v>3</v>
      </c>
      <c r="DC2" s="21"/>
      <c r="DD2" s="21"/>
      <c r="DE2" s="17"/>
      <c r="DF2" s="21" t="s">
        <v>3</v>
      </c>
      <c r="DG2" s="21"/>
      <c r="DH2" s="22"/>
      <c r="DI2" s="21" t="s">
        <v>3</v>
      </c>
      <c r="DJ2" s="21"/>
      <c r="DK2" s="21"/>
      <c r="DL2" s="17"/>
      <c r="DM2" s="21" t="s">
        <v>3</v>
      </c>
      <c r="DN2" s="21" t="s">
        <v>3</v>
      </c>
      <c r="DO2" s="17"/>
      <c r="DP2" s="21" t="s">
        <v>3</v>
      </c>
      <c r="DQ2" s="21"/>
      <c r="DR2" s="21"/>
      <c r="DS2" s="17"/>
      <c r="DT2" s="21" t="s">
        <v>3</v>
      </c>
      <c r="DU2" s="21"/>
      <c r="DV2" s="17"/>
      <c r="DW2" s="21" t="s">
        <v>3</v>
      </c>
      <c r="DX2" s="21"/>
      <c r="DY2" s="21"/>
      <c r="DZ2" s="17"/>
      <c r="EA2" s="21" t="s">
        <v>3</v>
      </c>
      <c r="EB2" s="17"/>
      <c r="EC2" s="21"/>
      <c r="ED2" s="21" t="s">
        <v>3</v>
      </c>
      <c r="EE2" s="21"/>
      <c r="EF2" s="21"/>
      <c r="EG2" s="17"/>
      <c r="EH2" s="17"/>
      <c r="EI2" s="21" t="s">
        <v>3</v>
      </c>
      <c r="EJ2" s="17"/>
      <c r="EK2" s="17"/>
      <c r="EL2" s="17"/>
      <c r="EM2" s="17"/>
      <c r="EN2" s="17"/>
      <c r="EO2" s="21" t="s">
        <v>3</v>
      </c>
      <c r="EP2" s="17"/>
      <c r="EQ2" s="17"/>
      <c r="ER2" s="17"/>
      <c r="ES2" s="17"/>
      <c r="ET2" s="17"/>
      <c r="EU2" s="17"/>
      <c r="EV2" s="21" t="s">
        <v>3</v>
      </c>
      <c r="EW2" s="17"/>
      <c r="EX2" s="17"/>
      <c r="EY2" s="17"/>
      <c r="EZ2" s="17"/>
      <c r="FA2" s="17"/>
      <c r="FB2" s="17"/>
      <c r="FC2" s="17"/>
      <c r="FD2" s="17"/>
      <c r="FE2" s="17"/>
      <c r="FF2" s="17"/>
      <c r="FG2" s="17"/>
      <c r="FH2" s="17"/>
      <c r="FI2" s="17"/>
      <c r="FJ2" s="17"/>
      <c r="FK2" s="21"/>
      <c r="FL2" s="17"/>
      <c r="FM2" s="23"/>
    </row>
    <row r="3">
      <c r="A3" s="14" t="s">
        <v>5</v>
      </c>
      <c r="B3" s="24" t="s">
        <v>6</v>
      </c>
      <c r="C3" s="3"/>
      <c r="D3" s="3"/>
      <c r="E3" s="3"/>
      <c r="F3" s="3"/>
      <c r="G3" s="4"/>
      <c r="H3" s="25"/>
      <c r="I3" s="26" t="s">
        <v>7</v>
      </c>
      <c r="J3" s="27"/>
      <c r="K3" s="27"/>
      <c r="L3" s="27"/>
      <c r="M3" s="28" t="s">
        <v>8</v>
      </c>
      <c r="N3" s="29">
        <f t="array" ref="N3">MAX(IF($P2:$FL2="x",COLUMN($P2:$FL2),0))</f>
        <v>152</v>
      </c>
      <c r="O3" s="30"/>
      <c r="P3" s="31">
        <v>44667.0</v>
      </c>
      <c r="Q3" s="31">
        <v>44668.0</v>
      </c>
      <c r="R3" s="31">
        <v>44669.0</v>
      </c>
      <c r="S3" s="31">
        <v>44670.0</v>
      </c>
      <c r="T3" s="31">
        <v>44671.0</v>
      </c>
      <c r="U3" s="31">
        <v>44672.0</v>
      </c>
      <c r="V3" s="31">
        <v>44673.0</v>
      </c>
      <c r="W3" s="31">
        <v>44674.0</v>
      </c>
      <c r="X3" s="31">
        <v>44675.0</v>
      </c>
      <c r="Y3" s="31">
        <v>44676.0</v>
      </c>
      <c r="Z3" s="31">
        <v>44677.0</v>
      </c>
      <c r="AA3" s="31">
        <v>44678.0</v>
      </c>
      <c r="AB3" s="31">
        <v>44679.0</v>
      </c>
      <c r="AC3" s="31">
        <v>44680.0</v>
      </c>
      <c r="AD3" s="31">
        <v>44681.0</v>
      </c>
      <c r="AE3" s="31">
        <v>44682.0</v>
      </c>
      <c r="AF3" s="31">
        <v>44683.0</v>
      </c>
      <c r="AG3" s="31">
        <v>44684.0</v>
      </c>
      <c r="AH3" s="31">
        <v>44685.0</v>
      </c>
      <c r="AI3" s="31">
        <v>44686.0</v>
      </c>
      <c r="AJ3" s="31">
        <v>44687.0</v>
      </c>
      <c r="AK3" s="31">
        <v>44688.0</v>
      </c>
      <c r="AL3" s="31">
        <v>44689.0</v>
      </c>
      <c r="AM3" s="31">
        <v>44690.0</v>
      </c>
      <c r="AN3" s="31">
        <v>44691.0</v>
      </c>
      <c r="AO3" s="31">
        <v>44692.0</v>
      </c>
      <c r="AP3" s="31">
        <v>44693.0</v>
      </c>
      <c r="AQ3" s="31">
        <v>44694.0</v>
      </c>
      <c r="AR3" s="31">
        <v>44695.0</v>
      </c>
      <c r="AS3" s="31">
        <v>44696.0</v>
      </c>
      <c r="AT3" s="31">
        <v>44697.0</v>
      </c>
      <c r="AU3" s="31">
        <v>44698.0</v>
      </c>
      <c r="AV3" s="31">
        <v>44699.0</v>
      </c>
      <c r="AW3" s="31">
        <v>44700.0</v>
      </c>
      <c r="AX3" s="31">
        <v>44701.0</v>
      </c>
      <c r="AY3" s="31">
        <v>44702.0</v>
      </c>
      <c r="AZ3" s="31">
        <v>44703.0</v>
      </c>
      <c r="BA3" s="31">
        <v>44704.0</v>
      </c>
      <c r="BB3" s="31">
        <v>44705.0</v>
      </c>
      <c r="BC3" s="31">
        <v>44706.0</v>
      </c>
      <c r="BD3" s="31">
        <v>44707.0</v>
      </c>
      <c r="BE3" s="31">
        <v>44708.0</v>
      </c>
      <c r="BF3" s="31">
        <v>44709.0</v>
      </c>
      <c r="BG3" s="31">
        <v>44710.0</v>
      </c>
      <c r="BH3" s="31">
        <v>44711.0</v>
      </c>
      <c r="BI3" s="31">
        <v>44712.0</v>
      </c>
      <c r="BJ3" s="31">
        <v>44713.0</v>
      </c>
      <c r="BK3" s="31">
        <v>44714.0</v>
      </c>
      <c r="BL3" s="31">
        <v>44715.0</v>
      </c>
      <c r="BM3" s="31">
        <v>44716.0</v>
      </c>
      <c r="BN3" s="31">
        <v>44717.0</v>
      </c>
      <c r="BO3" s="31">
        <v>44718.0</v>
      </c>
      <c r="BP3" s="31">
        <v>44719.0</v>
      </c>
      <c r="BQ3" s="31">
        <v>44720.0</v>
      </c>
      <c r="BR3" s="31">
        <v>44721.0</v>
      </c>
      <c r="BS3" s="31">
        <v>44722.0</v>
      </c>
      <c r="BT3" s="31">
        <v>44723.0</v>
      </c>
      <c r="BU3" s="31">
        <v>44724.0</v>
      </c>
      <c r="BV3" s="31">
        <v>44725.0</v>
      </c>
      <c r="BW3" s="31">
        <v>44726.0</v>
      </c>
      <c r="BX3" s="31">
        <v>44727.0</v>
      </c>
      <c r="BY3" s="31">
        <v>44728.0</v>
      </c>
      <c r="BZ3" s="31">
        <v>44729.0</v>
      </c>
      <c r="CA3" s="31">
        <v>44730.0</v>
      </c>
      <c r="CB3" s="31">
        <v>44731.0</v>
      </c>
      <c r="CC3" s="31">
        <v>44732.0</v>
      </c>
      <c r="CD3" s="31">
        <v>44733.0</v>
      </c>
      <c r="CE3" s="31">
        <v>44734.0</v>
      </c>
      <c r="CF3" s="31">
        <v>44735.0</v>
      </c>
      <c r="CG3" s="31">
        <v>44736.0</v>
      </c>
      <c r="CH3" s="31">
        <v>44737.0</v>
      </c>
      <c r="CI3" s="31">
        <v>44738.0</v>
      </c>
      <c r="CJ3" s="31">
        <v>44739.0</v>
      </c>
      <c r="CK3" s="31">
        <v>44740.0</v>
      </c>
      <c r="CL3" s="31">
        <v>44741.0</v>
      </c>
      <c r="CM3" s="31">
        <v>44742.0</v>
      </c>
      <c r="CN3" s="31">
        <v>44743.0</v>
      </c>
      <c r="CO3" s="31">
        <v>44744.0</v>
      </c>
      <c r="CP3" s="31">
        <v>44745.0</v>
      </c>
      <c r="CQ3" s="31">
        <v>44746.0</v>
      </c>
      <c r="CR3" s="31">
        <v>44747.0</v>
      </c>
      <c r="CS3" s="31">
        <v>44748.0</v>
      </c>
      <c r="CT3" s="31">
        <v>44749.0</v>
      </c>
      <c r="CU3" s="31">
        <v>44750.0</v>
      </c>
      <c r="CV3" s="31">
        <v>44751.0</v>
      </c>
      <c r="CW3" s="31">
        <v>44752.0</v>
      </c>
      <c r="CX3" s="31">
        <v>44753.0</v>
      </c>
      <c r="CY3" s="31">
        <v>44754.0</v>
      </c>
      <c r="CZ3" s="31">
        <v>44755.0</v>
      </c>
      <c r="DA3" s="31">
        <v>44756.0</v>
      </c>
      <c r="DB3" s="31">
        <v>44757.0</v>
      </c>
      <c r="DC3" s="31">
        <v>44758.0</v>
      </c>
      <c r="DD3" s="31">
        <v>44759.0</v>
      </c>
      <c r="DE3" s="31">
        <v>44760.0</v>
      </c>
      <c r="DF3" s="31">
        <v>44761.0</v>
      </c>
      <c r="DG3" s="31">
        <v>44762.0</v>
      </c>
      <c r="DH3" s="31">
        <v>44763.0</v>
      </c>
      <c r="DI3" s="31">
        <v>44764.0</v>
      </c>
      <c r="DJ3" s="31">
        <v>44765.0</v>
      </c>
      <c r="DK3" s="31">
        <v>44766.0</v>
      </c>
      <c r="DL3" s="31">
        <v>44767.0</v>
      </c>
      <c r="DM3" s="31">
        <v>44768.0</v>
      </c>
      <c r="DN3" s="31">
        <v>44769.0</v>
      </c>
      <c r="DO3" s="31">
        <v>44770.0</v>
      </c>
      <c r="DP3" s="31">
        <v>44771.0</v>
      </c>
      <c r="DQ3" s="31">
        <v>44772.0</v>
      </c>
      <c r="DR3" s="31">
        <v>44773.0</v>
      </c>
      <c r="DS3" s="31">
        <v>44774.0</v>
      </c>
      <c r="DT3" s="31">
        <v>44775.0</v>
      </c>
      <c r="DU3" s="31">
        <v>44776.0</v>
      </c>
      <c r="DV3" s="31">
        <v>44777.0</v>
      </c>
      <c r="DW3" s="31">
        <v>44778.0</v>
      </c>
      <c r="DX3" s="31">
        <v>44779.0</v>
      </c>
      <c r="DY3" s="31">
        <v>44780.0</v>
      </c>
      <c r="DZ3" s="31">
        <v>44781.0</v>
      </c>
      <c r="EA3" s="31">
        <v>44782.0</v>
      </c>
      <c r="EB3" s="31">
        <v>44783.0</v>
      </c>
      <c r="EC3" s="31">
        <v>44784.0</v>
      </c>
      <c r="ED3" s="31">
        <v>44785.0</v>
      </c>
      <c r="EE3" s="31">
        <v>44786.0</v>
      </c>
      <c r="EF3" s="31">
        <v>44787.0</v>
      </c>
      <c r="EG3" s="31">
        <v>44788.0</v>
      </c>
      <c r="EH3" s="31">
        <v>44789.0</v>
      </c>
      <c r="EI3" s="31">
        <v>44790.0</v>
      </c>
      <c r="EJ3" s="31">
        <v>44791.0</v>
      </c>
      <c r="EK3" s="31">
        <v>44792.0</v>
      </c>
      <c r="EL3" s="31">
        <v>44793.0</v>
      </c>
      <c r="EM3" s="31">
        <v>44794.0</v>
      </c>
      <c r="EN3" s="31">
        <v>44795.0</v>
      </c>
      <c r="EO3" s="31">
        <v>44796.0</v>
      </c>
      <c r="EP3" s="31">
        <v>44797.0</v>
      </c>
      <c r="EQ3" s="31">
        <v>44798.0</v>
      </c>
      <c r="ER3" s="31">
        <v>44799.0</v>
      </c>
      <c r="ES3" s="31">
        <v>44800.0</v>
      </c>
      <c r="ET3" s="31">
        <v>44801.0</v>
      </c>
      <c r="EU3" s="31">
        <v>44802.0</v>
      </c>
      <c r="EV3" s="31">
        <v>44803.0</v>
      </c>
      <c r="EW3" s="31">
        <v>44804.0</v>
      </c>
      <c r="EX3" s="31">
        <v>44805.0</v>
      </c>
      <c r="EY3" s="31">
        <v>44806.0</v>
      </c>
      <c r="EZ3" s="31">
        <v>44807.0</v>
      </c>
      <c r="FA3" s="31">
        <v>44808.0</v>
      </c>
      <c r="FB3" s="31">
        <v>44809.0</v>
      </c>
      <c r="FC3" s="31">
        <v>44810.0</v>
      </c>
      <c r="FD3" s="31">
        <v>44811.0</v>
      </c>
      <c r="FE3" s="31">
        <v>44812.0</v>
      </c>
      <c r="FF3" s="31">
        <v>44813.0</v>
      </c>
      <c r="FG3" s="31">
        <v>44814.0</v>
      </c>
      <c r="FH3" s="31">
        <v>44815.0</v>
      </c>
      <c r="FI3" s="31">
        <v>44816.0</v>
      </c>
      <c r="FJ3" s="31">
        <v>44817.0</v>
      </c>
      <c r="FK3" s="31">
        <v>44818.0</v>
      </c>
      <c r="FL3" s="31">
        <v>44819.0</v>
      </c>
      <c r="FM3" s="31">
        <v>44820.0</v>
      </c>
    </row>
    <row r="4" ht="1.5" customHeight="1">
      <c r="A4" s="14" t="s">
        <v>9</v>
      </c>
      <c r="B4" s="32"/>
      <c r="C4" s="33"/>
      <c r="D4" s="33"/>
      <c r="E4" s="33"/>
      <c r="F4" s="33"/>
      <c r="G4" s="4"/>
      <c r="H4" s="5"/>
      <c r="I4" s="6"/>
      <c r="J4" s="7"/>
      <c r="K4" s="7"/>
      <c r="L4" s="7"/>
      <c r="M4" s="7"/>
      <c r="N4" s="7"/>
      <c r="O4" s="8"/>
      <c r="P4" s="34"/>
      <c r="Q4" s="35"/>
      <c r="R4" s="34"/>
      <c r="S4" s="34"/>
      <c r="T4" s="35"/>
      <c r="U4" s="34"/>
      <c r="V4" s="34"/>
      <c r="W4" s="35"/>
      <c r="X4" s="36"/>
      <c r="Y4" s="34"/>
      <c r="Z4" s="37"/>
      <c r="AA4" s="12"/>
      <c r="AB4" s="37"/>
      <c r="AC4" s="37"/>
      <c r="AD4" s="12"/>
      <c r="AE4" s="37"/>
      <c r="AF4" s="37"/>
      <c r="AG4" s="12"/>
      <c r="AH4" s="12"/>
      <c r="AI4" s="12"/>
      <c r="AJ4" s="37"/>
      <c r="AK4" s="37"/>
      <c r="AL4" s="12"/>
      <c r="AM4" s="37"/>
      <c r="AN4" s="12"/>
      <c r="AO4" s="37"/>
      <c r="AP4" s="12"/>
      <c r="AQ4" s="37"/>
      <c r="AR4" s="12"/>
      <c r="AS4" s="12"/>
      <c r="AT4" s="37"/>
      <c r="AU4" s="12"/>
      <c r="AV4" s="12"/>
      <c r="AW4" s="37"/>
      <c r="AX4" s="12"/>
      <c r="AY4" s="12"/>
      <c r="AZ4" s="37"/>
      <c r="BA4" s="12"/>
      <c r="BB4" s="12" t="s">
        <v>10</v>
      </c>
      <c r="BC4" s="12"/>
      <c r="BD4" s="37"/>
      <c r="BE4" s="12" t="s">
        <v>11</v>
      </c>
      <c r="BF4" s="12"/>
      <c r="BG4" s="37"/>
      <c r="BH4" s="38"/>
      <c r="BI4" s="12" t="s">
        <v>12</v>
      </c>
      <c r="BJ4" s="12"/>
      <c r="BK4" s="37"/>
      <c r="BL4" s="12" t="s">
        <v>13</v>
      </c>
      <c r="BM4" s="12" t="s">
        <v>14</v>
      </c>
      <c r="BN4" s="12"/>
      <c r="BO4" s="12"/>
      <c r="BP4" s="12" t="s">
        <v>15</v>
      </c>
      <c r="BQ4" s="12"/>
      <c r="BR4" s="12"/>
      <c r="BS4" s="12" t="s">
        <v>16</v>
      </c>
      <c r="BT4" s="12"/>
      <c r="BU4" s="37"/>
      <c r="BV4" s="12" t="s">
        <v>17</v>
      </c>
      <c r="BW4" s="12" t="s">
        <v>15</v>
      </c>
      <c r="BX4" s="12" t="s">
        <v>18</v>
      </c>
      <c r="BY4" s="12" t="s">
        <v>18</v>
      </c>
      <c r="BZ4" s="12" t="s">
        <v>15</v>
      </c>
      <c r="CA4" s="12"/>
      <c r="CB4" s="37"/>
      <c r="CC4" s="12" t="s">
        <v>18</v>
      </c>
      <c r="CD4" s="12" t="s">
        <v>16</v>
      </c>
      <c r="CE4" s="12"/>
      <c r="CF4" s="12" t="s">
        <v>18</v>
      </c>
      <c r="CG4" s="12" t="s">
        <v>18</v>
      </c>
      <c r="CH4" s="12"/>
      <c r="CI4" s="37"/>
      <c r="CJ4" s="37"/>
      <c r="CK4" s="12" t="s">
        <v>16</v>
      </c>
      <c r="CL4" s="12"/>
      <c r="CM4" s="37"/>
      <c r="CN4" s="12" t="s">
        <v>19</v>
      </c>
      <c r="CO4" s="12"/>
      <c r="CP4" s="37"/>
      <c r="CQ4" s="12" t="s">
        <v>16</v>
      </c>
      <c r="CR4" s="12" t="s">
        <v>20</v>
      </c>
      <c r="CS4" s="12" t="s">
        <v>21</v>
      </c>
      <c r="CT4" s="37"/>
      <c r="CU4" s="12" t="s">
        <v>20</v>
      </c>
      <c r="CV4" s="12"/>
      <c r="CW4" s="12" t="s">
        <v>22</v>
      </c>
      <c r="CX4" s="37"/>
      <c r="CY4" s="12" t="s">
        <v>23</v>
      </c>
      <c r="CZ4" s="12"/>
      <c r="DA4" s="37"/>
      <c r="DB4" s="12" t="s">
        <v>15</v>
      </c>
      <c r="DC4" s="12"/>
      <c r="DD4" s="12"/>
      <c r="DE4" s="37"/>
      <c r="DF4" s="12" t="s">
        <v>24</v>
      </c>
      <c r="DG4" s="12"/>
      <c r="DH4" s="37"/>
      <c r="DI4" s="12" t="s">
        <v>20</v>
      </c>
      <c r="DJ4" s="12"/>
      <c r="DK4" s="12"/>
      <c r="DL4" s="12" t="s">
        <v>25</v>
      </c>
      <c r="DM4" s="12" t="s">
        <v>26</v>
      </c>
      <c r="DN4" s="12" t="s">
        <v>20</v>
      </c>
      <c r="DO4" s="37"/>
      <c r="DP4" s="12" t="s">
        <v>20</v>
      </c>
      <c r="DQ4" s="12"/>
      <c r="DR4" s="37"/>
      <c r="DS4" s="37"/>
      <c r="DT4" s="12" t="s">
        <v>13</v>
      </c>
      <c r="DU4" s="12"/>
      <c r="DV4" s="37"/>
      <c r="DW4" s="12" t="s">
        <v>27</v>
      </c>
      <c r="DX4" s="12"/>
      <c r="DY4" s="37"/>
      <c r="DZ4" s="37"/>
      <c r="EA4" s="12" t="s">
        <v>16</v>
      </c>
      <c r="EB4" s="37"/>
      <c r="EC4" s="12"/>
      <c r="ED4" s="12" t="s">
        <v>28</v>
      </c>
      <c r="EE4" s="12"/>
      <c r="EF4" s="12"/>
      <c r="EG4" s="37"/>
      <c r="EH4" s="37"/>
      <c r="EI4" s="12" t="s">
        <v>29</v>
      </c>
      <c r="EJ4" s="37"/>
      <c r="EK4" s="12" t="s">
        <v>18</v>
      </c>
      <c r="EL4" s="37"/>
      <c r="EM4" s="37"/>
      <c r="EN4" s="37"/>
      <c r="EO4" s="12" t="s">
        <v>30</v>
      </c>
      <c r="EP4" s="37"/>
      <c r="EQ4" s="37"/>
      <c r="ER4" s="37"/>
      <c r="ES4" s="37"/>
      <c r="ET4" s="12" t="s">
        <v>18</v>
      </c>
      <c r="EU4" s="12" t="s">
        <v>31</v>
      </c>
      <c r="EV4" s="12" t="s">
        <v>32</v>
      </c>
      <c r="EW4" s="37"/>
      <c r="EX4" s="37"/>
      <c r="EY4" s="37"/>
      <c r="EZ4" s="37"/>
      <c r="FA4" s="12" t="s">
        <v>14</v>
      </c>
      <c r="FB4" s="37"/>
      <c r="FC4" s="37"/>
      <c r="FD4" s="12" t="s">
        <v>33</v>
      </c>
      <c r="FE4" s="37"/>
      <c r="FG4" s="12" t="s">
        <v>14</v>
      </c>
      <c r="FH4" s="37"/>
      <c r="FI4" s="37"/>
      <c r="FJ4" s="37"/>
      <c r="FK4" s="12" t="s">
        <v>34</v>
      </c>
      <c r="FL4" s="37"/>
      <c r="FM4" s="34"/>
    </row>
    <row r="5" ht="1.5" customHeight="1">
      <c r="A5" s="14" t="s">
        <v>35</v>
      </c>
      <c r="B5" s="32"/>
      <c r="C5" s="33"/>
      <c r="D5" s="33"/>
      <c r="E5" s="33"/>
      <c r="F5" s="33"/>
      <c r="G5" s="39"/>
      <c r="H5" s="5"/>
      <c r="I5" s="6"/>
      <c r="J5" s="7"/>
      <c r="K5" s="7"/>
      <c r="L5" s="7"/>
      <c r="M5" s="7"/>
      <c r="N5" s="7"/>
      <c r="O5" s="8"/>
      <c r="P5" s="34"/>
      <c r="Q5" s="34"/>
      <c r="R5" s="34"/>
      <c r="S5" s="34"/>
      <c r="T5" s="34"/>
      <c r="U5" s="34"/>
      <c r="V5" s="34"/>
      <c r="W5" s="34"/>
      <c r="X5" s="34"/>
      <c r="Y5" s="34"/>
      <c r="Z5" s="37"/>
      <c r="AA5" s="38"/>
      <c r="AB5" s="37"/>
      <c r="AC5" s="37"/>
      <c r="AD5" s="12"/>
      <c r="AE5" s="37"/>
      <c r="AF5" s="37"/>
      <c r="AG5" s="37"/>
      <c r="AH5" s="37"/>
      <c r="AI5" s="37"/>
      <c r="AJ5" s="37"/>
      <c r="AK5" s="37"/>
      <c r="AL5" s="12"/>
      <c r="AM5" s="37"/>
      <c r="AN5" s="37"/>
      <c r="AO5" s="37"/>
      <c r="AP5" s="37"/>
      <c r="AQ5" s="37"/>
      <c r="AR5" s="37"/>
      <c r="AS5" s="37"/>
      <c r="AT5" s="37"/>
      <c r="AU5" s="37"/>
      <c r="AV5" s="37"/>
      <c r="AW5" s="37"/>
      <c r="AX5" s="12"/>
      <c r="AY5" s="12"/>
      <c r="AZ5" s="37"/>
      <c r="BA5" s="37"/>
      <c r="BB5" s="12" t="s">
        <v>36</v>
      </c>
      <c r="BC5" s="37"/>
      <c r="BD5" s="37"/>
      <c r="BE5" s="12" t="s">
        <v>37</v>
      </c>
      <c r="BF5" s="37"/>
      <c r="BG5" s="37"/>
      <c r="BH5" s="37"/>
      <c r="BI5" s="12" t="s">
        <v>37</v>
      </c>
      <c r="BJ5" s="37"/>
      <c r="BK5" s="37"/>
      <c r="BL5" s="12" t="s">
        <v>37</v>
      </c>
      <c r="BM5" s="37"/>
      <c r="BN5" s="37"/>
      <c r="BO5" s="37"/>
      <c r="BP5" s="12" t="s">
        <v>37</v>
      </c>
      <c r="BQ5" s="37"/>
      <c r="BR5" s="37"/>
      <c r="BS5" s="12" t="s">
        <v>37</v>
      </c>
      <c r="BT5" s="37"/>
      <c r="BU5" s="37"/>
      <c r="BV5" s="12" t="s">
        <v>37</v>
      </c>
      <c r="BW5" s="12" t="s">
        <v>37</v>
      </c>
      <c r="BX5" s="12" t="s">
        <v>37</v>
      </c>
      <c r="BY5" s="37"/>
      <c r="BZ5" s="12" t="s">
        <v>36</v>
      </c>
      <c r="CA5" s="37"/>
      <c r="CB5" s="37"/>
      <c r="CC5" s="37"/>
      <c r="CD5" s="12" t="s">
        <v>38</v>
      </c>
      <c r="CE5" s="37"/>
      <c r="CF5" s="12" t="s">
        <v>37</v>
      </c>
      <c r="CG5" s="12" t="s">
        <v>37</v>
      </c>
      <c r="CH5" s="12"/>
      <c r="CI5" s="37"/>
      <c r="CJ5" s="37"/>
      <c r="CK5" s="12" t="s">
        <v>37</v>
      </c>
      <c r="CL5" s="12"/>
      <c r="CM5" s="37"/>
      <c r="CN5" s="37"/>
      <c r="CO5" s="12"/>
      <c r="CP5" s="37"/>
      <c r="CQ5" s="12" t="s">
        <v>37</v>
      </c>
      <c r="CR5" s="12" t="s">
        <v>37</v>
      </c>
      <c r="CS5" s="12" t="s">
        <v>37</v>
      </c>
      <c r="CT5" s="37"/>
      <c r="CU5" s="12" t="s">
        <v>37</v>
      </c>
      <c r="CV5" s="37"/>
      <c r="CW5" s="37"/>
      <c r="CX5" s="37"/>
      <c r="CY5" s="12"/>
      <c r="CZ5" s="37"/>
      <c r="DA5" s="37"/>
      <c r="DB5" s="37"/>
      <c r="DC5" s="37"/>
      <c r="DD5" s="37"/>
      <c r="DE5" s="37"/>
      <c r="DF5" s="12" t="s">
        <v>37</v>
      </c>
      <c r="DG5" s="37"/>
      <c r="DH5" s="37"/>
      <c r="DI5" s="37"/>
      <c r="DJ5" s="37"/>
      <c r="DK5" s="37"/>
      <c r="DL5" s="37"/>
      <c r="DM5" s="12" t="s">
        <v>37</v>
      </c>
      <c r="DN5" s="37"/>
      <c r="DO5" s="37"/>
      <c r="DP5" s="12" t="s">
        <v>37</v>
      </c>
      <c r="DQ5" s="37"/>
      <c r="DR5" s="37"/>
      <c r="DS5" s="37"/>
      <c r="DT5" s="12" t="s">
        <v>37</v>
      </c>
      <c r="DU5" s="37"/>
      <c r="DV5" s="37"/>
      <c r="DW5" s="12" t="s">
        <v>37</v>
      </c>
      <c r="DX5" s="37"/>
      <c r="DY5" s="37"/>
      <c r="DZ5" s="37"/>
      <c r="EA5" s="12" t="s">
        <v>37</v>
      </c>
      <c r="EB5" s="37"/>
      <c r="EC5" s="37"/>
      <c r="ED5" s="37"/>
      <c r="EE5" s="12"/>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4"/>
    </row>
    <row r="6" ht="12.0" customHeight="1">
      <c r="A6" s="14" t="s">
        <v>39</v>
      </c>
      <c r="B6" s="40" t="s">
        <v>40</v>
      </c>
      <c r="C6" s="40" t="s">
        <v>41</v>
      </c>
      <c r="D6" s="40" t="s">
        <v>42</v>
      </c>
      <c r="E6" s="40">
        <v>12.0</v>
      </c>
      <c r="F6" s="40" t="s">
        <v>3</v>
      </c>
      <c r="G6" s="40" t="s">
        <v>43</v>
      </c>
      <c r="H6" s="5"/>
      <c r="I6" s="41" t="s">
        <v>40</v>
      </c>
      <c r="J6" s="41" t="s">
        <v>41</v>
      </c>
      <c r="K6" s="41" t="s">
        <v>42</v>
      </c>
      <c r="L6" s="41">
        <v>12.0</v>
      </c>
      <c r="M6" s="41" t="s">
        <v>3</v>
      </c>
      <c r="N6" s="41" t="s">
        <v>44</v>
      </c>
      <c r="O6" s="22" t="s">
        <v>45</v>
      </c>
      <c r="P6" s="42" t="s">
        <v>46</v>
      </c>
      <c r="Q6" s="3"/>
      <c r="R6" s="4"/>
      <c r="S6" s="43" t="s">
        <v>47</v>
      </c>
      <c r="T6" s="3"/>
      <c r="U6" s="3"/>
      <c r="V6" s="4"/>
      <c r="W6" s="44" t="s">
        <v>48</v>
      </c>
      <c r="X6" s="3"/>
      <c r="Y6" s="3"/>
      <c r="Z6" s="4"/>
      <c r="AA6" s="45" t="s">
        <v>49</v>
      </c>
      <c r="AB6" s="3"/>
      <c r="AC6" s="4"/>
      <c r="AD6" s="46" t="s">
        <v>50</v>
      </c>
      <c r="AE6" s="3"/>
      <c r="AF6" s="4"/>
      <c r="AG6" s="42" t="s">
        <v>46</v>
      </c>
      <c r="AH6" s="3"/>
      <c r="AI6" s="4"/>
      <c r="AJ6" s="43" t="s">
        <v>47</v>
      </c>
      <c r="AK6" s="3"/>
      <c r="AL6" s="3"/>
      <c r="AM6" s="4"/>
      <c r="AN6" s="44" t="s">
        <v>48</v>
      </c>
      <c r="AO6" s="3"/>
      <c r="AP6" s="3"/>
      <c r="AQ6" s="4"/>
      <c r="AR6" s="45" t="s">
        <v>49</v>
      </c>
      <c r="AS6" s="3"/>
      <c r="AT6" s="4"/>
      <c r="AU6" s="46" t="s">
        <v>50</v>
      </c>
      <c r="AV6" s="3"/>
      <c r="AW6" s="4"/>
      <c r="AX6" s="42" t="s">
        <v>46</v>
      </c>
      <c r="AY6" s="3"/>
      <c r="AZ6" s="4"/>
      <c r="BA6" s="43" t="s">
        <v>47</v>
      </c>
      <c r="BB6" s="3"/>
      <c r="BC6" s="3"/>
      <c r="BD6" s="4"/>
      <c r="BE6" s="44" t="s">
        <v>48</v>
      </c>
      <c r="BF6" s="3"/>
      <c r="BG6" s="3"/>
      <c r="BH6" s="4"/>
      <c r="BI6" s="45" t="s">
        <v>49</v>
      </c>
      <c r="BJ6" s="3"/>
      <c r="BK6" s="4"/>
      <c r="BL6" s="46" t="s">
        <v>50</v>
      </c>
      <c r="BM6" s="3"/>
      <c r="BN6" s="4"/>
      <c r="BO6" s="42" t="s">
        <v>46</v>
      </c>
      <c r="BP6" s="3"/>
      <c r="BQ6" s="4"/>
      <c r="BR6" s="43" t="s">
        <v>47</v>
      </c>
      <c r="BS6" s="3"/>
      <c r="BT6" s="3"/>
      <c r="BU6" s="4"/>
      <c r="BV6" s="44" t="s">
        <v>48</v>
      </c>
      <c r="BW6" s="3"/>
      <c r="BX6" s="3"/>
      <c r="BY6" s="4"/>
      <c r="BZ6" s="45" t="s">
        <v>49</v>
      </c>
      <c r="CA6" s="3"/>
      <c r="CB6" s="4"/>
      <c r="CC6" s="46" t="s">
        <v>50</v>
      </c>
      <c r="CD6" s="3"/>
      <c r="CE6" s="4"/>
      <c r="CF6" s="42" t="s">
        <v>46</v>
      </c>
      <c r="CG6" s="3"/>
      <c r="CH6" s="4"/>
      <c r="CI6" s="43" t="s">
        <v>47</v>
      </c>
      <c r="CJ6" s="3"/>
      <c r="CK6" s="3"/>
      <c r="CL6" s="4"/>
      <c r="CM6" s="44" t="s">
        <v>48</v>
      </c>
      <c r="CN6" s="3"/>
      <c r="CO6" s="3"/>
      <c r="CP6" s="4"/>
      <c r="CQ6" s="45" t="s">
        <v>49</v>
      </c>
      <c r="CR6" s="3"/>
      <c r="CS6" s="4"/>
      <c r="CT6" s="46" t="s">
        <v>50</v>
      </c>
      <c r="CU6" s="3"/>
      <c r="CV6" s="4"/>
      <c r="CW6" s="42" t="s">
        <v>46</v>
      </c>
      <c r="CX6" s="3"/>
      <c r="CY6" s="4"/>
      <c r="CZ6" s="43" t="s">
        <v>47</v>
      </c>
      <c r="DA6" s="3"/>
      <c r="DB6" s="3"/>
      <c r="DC6" s="4"/>
      <c r="DD6" s="44" t="s">
        <v>48</v>
      </c>
      <c r="DE6" s="3"/>
      <c r="DF6" s="3"/>
      <c r="DG6" s="4"/>
      <c r="DH6" s="45" t="s">
        <v>49</v>
      </c>
      <c r="DI6" s="3"/>
      <c r="DJ6" s="4"/>
      <c r="DK6" s="46" t="s">
        <v>50</v>
      </c>
      <c r="DL6" s="3"/>
      <c r="DM6" s="4"/>
      <c r="DN6" s="42" t="s">
        <v>46</v>
      </c>
      <c r="DO6" s="3"/>
      <c r="DP6" s="4"/>
      <c r="DQ6" s="43" t="s">
        <v>47</v>
      </c>
      <c r="DR6" s="3"/>
      <c r="DS6" s="3"/>
      <c r="DT6" s="4"/>
      <c r="DU6" s="44" t="s">
        <v>48</v>
      </c>
      <c r="DV6" s="3"/>
      <c r="DW6" s="3"/>
      <c r="DX6" s="4"/>
      <c r="DY6" s="45" t="s">
        <v>49</v>
      </c>
      <c r="DZ6" s="3"/>
      <c r="EA6" s="4"/>
      <c r="EB6" s="46" t="s">
        <v>50</v>
      </c>
      <c r="EC6" s="3"/>
      <c r="ED6" s="4"/>
      <c r="EE6" s="42" t="s">
        <v>46</v>
      </c>
      <c r="EF6" s="3"/>
      <c r="EG6" s="4"/>
      <c r="EH6" s="43" t="s">
        <v>47</v>
      </c>
      <c r="EI6" s="3"/>
      <c r="EJ6" s="3"/>
      <c r="EK6" s="4"/>
      <c r="EL6" s="44" t="s">
        <v>48</v>
      </c>
      <c r="EM6" s="3"/>
      <c r="EN6" s="3"/>
      <c r="EO6" s="4"/>
      <c r="EP6" s="45" t="s">
        <v>49</v>
      </c>
      <c r="EQ6" s="3"/>
      <c r="ER6" s="4"/>
      <c r="ES6" s="46" t="s">
        <v>50</v>
      </c>
      <c r="ET6" s="3"/>
      <c r="EU6" s="4"/>
      <c r="EV6" s="42" t="s">
        <v>46</v>
      </c>
      <c r="EW6" s="3"/>
      <c r="EX6" s="4"/>
      <c r="EY6" s="43" t="s">
        <v>47</v>
      </c>
      <c r="EZ6" s="3"/>
      <c r="FA6" s="3"/>
      <c r="FB6" s="4"/>
      <c r="FC6" s="44" t="s">
        <v>48</v>
      </c>
      <c r="FD6" s="3"/>
      <c r="FE6" s="3"/>
      <c r="FF6" s="4"/>
      <c r="FG6" s="45" t="s">
        <v>49</v>
      </c>
      <c r="FH6" s="3"/>
      <c r="FI6" s="4"/>
      <c r="FJ6" s="46" t="s">
        <v>50</v>
      </c>
      <c r="FK6" s="3"/>
      <c r="FL6" s="4"/>
      <c r="FM6" s="47"/>
    </row>
    <row r="7">
      <c r="A7" s="48">
        <f t="shared" ref="A7:A176" si="1">if(I7&gt;0,"* "&amp;H7,H7)</f>
        <v>1</v>
      </c>
      <c r="B7" s="49" t="str">
        <f t="shared" ref="B7:B176" si="2">if(and($M7&gt;$I7,or($M7&gt;I7,$M7&gt;J7,$M7&gt;K7,$M7&gt;L7)),"X",IF(I7=0," ",INDIRECT("R3C"&amp;I7,0)))</f>
        <v> </v>
      </c>
      <c r="C7" s="50" t="str">
        <f t="shared" ref="C7:C176" si="3">if(and($M7&gt;$I7,or($M7&gt;J7,$M7&gt;K7,$M7&gt;L7,$M7&gt;M7)),"X",IF(or(J7=0,J7&lt;$I7)," ",INDIRECT("R3C"&amp;J7,0)))</f>
        <v> </v>
      </c>
      <c r="D7" s="50" t="str">
        <f t="shared" ref="D7:D176" si="4">if(and($M7&gt;$I7,or($M7&gt;K7,$M7&gt;L7,$M7&gt;M7,$M7&gt;"#REF!")),"X",IF(or(K7=0,K7&lt;$I7)," ",INDIRECT("R3C"&amp;K7,0)))</f>
        <v> </v>
      </c>
      <c r="E7" s="50" t="str">
        <f t="shared" ref="E7:E176" si="5">if(and($M7&gt;$I7,or($M7&gt;L7,$M7&gt;M7,$M7&gt;"#REF!",$M7&gt;"#REF!")),"X",IF(or(L7=0,L7&lt;$I7)," ",INDIRECT("R3C"&amp;L7,0)))</f>
        <v> </v>
      </c>
      <c r="F7" s="50" t="str">
        <f t="shared" ref="F7:F176" si="6">if(M7=0," ",IF($M7&gt;$I7,INDIRECT("R3C"&amp;$M7,0),""))</f>
        <v> </v>
      </c>
      <c r="G7" s="51" t="str">
        <f t="shared" ref="G7:G176" si="7">if(O7=1,H7,if(O7&gt;1,H7&amp;"."&amp;O7,""))</f>
        <v/>
      </c>
      <c r="H7" s="52">
        <v>1.0</v>
      </c>
      <c r="I7" s="53">
        <f t="array" ref="I7">Max(If(left($P7:$FL7,2)="CI",column($P7:$FL7),0))</f>
        <v>0</v>
      </c>
      <c r="J7" s="53">
        <f t="array" ref="J7">Max(If(left($P7:$FL7,3)="EHD",column($P7:$FL7),0))</f>
        <v>0</v>
      </c>
      <c r="K7" s="53">
        <f t="array" ref="K7">Max(If(left($P7:$FL7,2)="CH",column($P7:$FL7),0))</f>
        <v>0</v>
      </c>
      <c r="L7" s="53">
        <f t="array" ref="L7">Max(If(left($P7:$FL7,2)="12",column($P7:$FL7),0))</f>
        <v>0</v>
      </c>
      <c r="M7" s="53">
        <f t="array" ref="M7">Max(If(left($P7:$FL7,1)="X",column($P7:$FL7),0))</f>
        <v>0</v>
      </c>
      <c r="N7" s="53" t="str">
        <f t="shared" ref="N7:N12" si="8">if(I7=0,"","#"&amp;H7&amp;": "&amp;indirect("R6"&amp;"C"&amp;match(max(I7:M7),I7:M7,0)+8,0)&amp;" on "&amp;text(max(B7:F7),"dd-mmm"))</f>
        <v/>
      </c>
      <c r="O7" s="54">
        <f t="shared" ref="O7:O176" si="9">countif(P7:FL7,"ci")</f>
        <v>0</v>
      </c>
      <c r="P7" s="55"/>
      <c r="Q7" s="55"/>
      <c r="R7" s="41"/>
      <c r="S7" s="5"/>
      <c r="T7" s="55"/>
      <c r="U7" s="5"/>
      <c r="V7" s="5"/>
      <c r="W7" s="55"/>
      <c r="X7" s="41"/>
      <c r="Y7" s="5"/>
      <c r="Z7" s="17"/>
      <c r="AA7" s="21"/>
      <c r="AB7" s="17"/>
      <c r="AC7" s="17"/>
      <c r="AD7" s="21"/>
      <c r="AE7" s="17"/>
      <c r="AF7" s="21"/>
      <c r="AG7" s="21"/>
      <c r="AI7" s="21"/>
      <c r="AJ7" s="22"/>
      <c r="AK7" s="17"/>
      <c r="AL7" s="21"/>
      <c r="AM7" s="17"/>
      <c r="AN7" s="21"/>
      <c r="AO7" s="21"/>
      <c r="AP7" s="21"/>
      <c r="AQ7" s="17"/>
      <c r="AR7" s="21"/>
      <c r="AS7" s="21"/>
      <c r="AT7" s="21"/>
      <c r="AU7" s="21"/>
      <c r="AV7" s="21"/>
      <c r="AW7" s="21"/>
      <c r="AX7" s="21"/>
      <c r="AY7" s="21"/>
      <c r="AZ7" s="21"/>
      <c r="BA7" s="17"/>
      <c r="BB7" s="21" t="s">
        <v>51</v>
      </c>
      <c r="BC7" s="21"/>
      <c r="BD7" s="22"/>
      <c r="BE7" s="21" t="s">
        <v>51</v>
      </c>
      <c r="BF7" s="21"/>
      <c r="BG7" s="21"/>
      <c r="BH7" s="22"/>
      <c r="BI7" s="21" t="s">
        <v>51</v>
      </c>
      <c r="BJ7" s="21"/>
      <c r="BK7" s="17"/>
      <c r="BL7" s="21" t="s">
        <v>52</v>
      </c>
      <c r="BM7" s="21"/>
      <c r="BN7" s="21"/>
      <c r="BO7" s="17"/>
      <c r="BP7" s="21" t="s">
        <v>52</v>
      </c>
      <c r="BQ7" s="21"/>
      <c r="BR7" s="21"/>
      <c r="BS7" s="21" t="s">
        <v>52</v>
      </c>
      <c r="BT7" s="21"/>
      <c r="BU7" s="21"/>
      <c r="BV7" s="17"/>
      <c r="BW7" s="21" t="s">
        <v>52</v>
      </c>
      <c r="BX7" s="21"/>
      <c r="BY7" s="17"/>
      <c r="BZ7" s="21" t="s">
        <v>52</v>
      </c>
      <c r="CA7" s="21"/>
      <c r="CB7" s="21"/>
      <c r="CC7" s="17"/>
      <c r="CD7" s="21" t="s">
        <v>52</v>
      </c>
      <c r="CE7" s="21"/>
      <c r="CF7" s="21"/>
      <c r="CG7" s="21" t="s">
        <v>52</v>
      </c>
      <c r="CH7" s="21"/>
      <c r="CI7" s="21"/>
      <c r="CJ7" s="17"/>
      <c r="CK7" s="21" t="s">
        <v>52</v>
      </c>
      <c r="CL7" s="21"/>
      <c r="CM7" s="22"/>
      <c r="CN7" s="21" t="s">
        <v>52</v>
      </c>
      <c r="CO7" s="21"/>
      <c r="CP7" s="21"/>
      <c r="CQ7" s="22"/>
      <c r="CR7" s="21" t="s">
        <v>52</v>
      </c>
      <c r="CS7" s="21"/>
      <c r="CT7" s="17"/>
      <c r="CU7" s="21" t="s">
        <v>52</v>
      </c>
      <c r="CV7" s="21"/>
      <c r="CW7" s="21"/>
      <c r="CX7" s="17"/>
      <c r="CY7" s="21" t="s">
        <v>52</v>
      </c>
      <c r="CZ7" s="21"/>
      <c r="DA7" s="17"/>
      <c r="DB7" s="21" t="s">
        <v>52</v>
      </c>
      <c r="DC7" s="21"/>
      <c r="DD7" s="21"/>
      <c r="DE7" s="17"/>
      <c r="DF7" s="21" t="s">
        <v>52</v>
      </c>
      <c r="DG7" s="21"/>
      <c r="DH7" s="22"/>
      <c r="DI7" s="21" t="s">
        <v>52</v>
      </c>
      <c r="DJ7" s="21"/>
      <c r="DK7" s="21"/>
      <c r="DL7" s="17"/>
      <c r="DM7" s="21" t="s">
        <v>52</v>
      </c>
      <c r="DN7" s="21"/>
      <c r="DO7" s="17"/>
      <c r="DP7" s="21" t="s">
        <v>52</v>
      </c>
      <c r="DQ7" s="21"/>
      <c r="DR7" s="21"/>
      <c r="DS7" s="17"/>
      <c r="DT7" s="21" t="s">
        <v>52</v>
      </c>
      <c r="DU7" s="21"/>
      <c r="DV7" s="17"/>
      <c r="DW7" s="21" t="s">
        <v>52</v>
      </c>
      <c r="DX7" s="21"/>
      <c r="DY7" s="21"/>
      <c r="DZ7" s="17"/>
      <c r="EA7" s="21" t="s">
        <v>52</v>
      </c>
      <c r="EB7" s="17"/>
      <c r="EC7" s="21"/>
      <c r="ED7" s="21" t="s">
        <v>52</v>
      </c>
      <c r="EE7" s="21"/>
      <c r="EF7" s="17"/>
      <c r="EG7" s="17"/>
      <c r="EH7" s="17"/>
      <c r="EI7" s="21" t="s">
        <v>52</v>
      </c>
      <c r="EJ7" s="17"/>
      <c r="EK7" s="17"/>
      <c r="EL7" s="17"/>
      <c r="EM7" s="17"/>
      <c r="EN7" s="17"/>
      <c r="EO7" s="21" t="s">
        <v>52</v>
      </c>
      <c r="EP7" s="17"/>
      <c r="EQ7" s="17"/>
      <c r="ER7" s="17"/>
      <c r="ES7" s="17"/>
      <c r="ET7" s="17"/>
      <c r="EU7" s="17"/>
      <c r="EV7" s="21" t="s">
        <v>52</v>
      </c>
      <c r="EW7" s="17"/>
      <c r="EX7" s="17"/>
      <c r="EY7" s="17"/>
      <c r="EZ7" s="17"/>
      <c r="FA7" s="17"/>
      <c r="FB7" s="17"/>
      <c r="FC7" s="17"/>
      <c r="FD7" s="17"/>
      <c r="FE7" s="17"/>
      <c r="FF7" s="17"/>
      <c r="FG7" s="17"/>
      <c r="FH7" s="17"/>
      <c r="FI7" s="17"/>
      <c r="FJ7" s="17"/>
      <c r="FK7" s="17"/>
      <c r="FL7" s="17"/>
      <c r="FM7" s="5"/>
    </row>
    <row r="8">
      <c r="A8" s="48">
        <f t="shared" si="1"/>
        <v>2</v>
      </c>
      <c r="B8" s="50" t="str">
        <f t="shared" si="2"/>
        <v> </v>
      </c>
      <c r="C8" s="50" t="str">
        <f t="shared" si="3"/>
        <v> </v>
      </c>
      <c r="D8" s="50" t="str">
        <f t="shared" si="4"/>
        <v> </v>
      </c>
      <c r="E8" s="50" t="str">
        <f t="shared" si="5"/>
        <v> </v>
      </c>
      <c r="F8" s="50" t="str">
        <f t="shared" si="6"/>
        <v> </v>
      </c>
      <c r="G8" s="51" t="str">
        <f t="shared" si="7"/>
        <v/>
      </c>
      <c r="H8" s="52">
        <v>2.0</v>
      </c>
      <c r="I8" s="53">
        <f t="array" ref="I8">Max(If(left($P8:$FL8,2)="CI",column($P8:$FL8),0))</f>
        <v>0</v>
      </c>
      <c r="J8" s="53">
        <f t="array" ref="J8">Max(If(left($P8:$FL8,3)="EHD",column($P8:$FL8),0))</f>
        <v>0</v>
      </c>
      <c r="K8" s="53">
        <f t="array" ref="K8">Max(If(left($P8:$FL8,2)="CH",column($P8:$FL8),0))</f>
        <v>0</v>
      </c>
      <c r="L8" s="53">
        <f t="array" ref="L8">Max(If(left($P8:$FL8,2)="12",column($P8:$FL8),0))</f>
        <v>0</v>
      </c>
      <c r="M8" s="53">
        <f t="array" ref="M8">Max(If(left($P8:$FL8,1)="X",column($P8:$FL8),0))</f>
        <v>0</v>
      </c>
      <c r="N8" s="53" t="str">
        <f t="shared" si="8"/>
        <v/>
      </c>
      <c r="O8" s="54">
        <f t="shared" si="9"/>
        <v>0</v>
      </c>
      <c r="P8" s="5"/>
      <c r="Q8" s="55"/>
      <c r="R8" s="41"/>
      <c r="S8" s="5"/>
      <c r="T8" s="55"/>
      <c r="U8" s="5"/>
      <c r="V8" s="5"/>
      <c r="W8" s="55"/>
      <c r="X8" s="41"/>
      <c r="Y8" s="5"/>
      <c r="Z8" s="17"/>
      <c r="AA8" s="21"/>
      <c r="AB8" s="17"/>
      <c r="AC8" s="17"/>
      <c r="AD8" s="21"/>
      <c r="AE8" s="17"/>
      <c r="AF8" s="21"/>
      <c r="AG8" s="21"/>
      <c r="AH8" s="21"/>
      <c r="AI8" s="21"/>
      <c r="AJ8" s="22"/>
      <c r="AK8" s="17"/>
      <c r="AL8" s="21"/>
      <c r="AM8" s="17"/>
      <c r="AN8" s="21"/>
      <c r="AO8" s="21"/>
      <c r="AP8" s="21"/>
      <c r="AQ8" s="17"/>
      <c r="AR8" s="21"/>
      <c r="AS8" s="21"/>
      <c r="AT8" s="17"/>
      <c r="AU8" s="21"/>
      <c r="AV8" s="21"/>
      <c r="AW8" s="17"/>
      <c r="AX8" s="17"/>
      <c r="AY8" s="21"/>
      <c r="AZ8" s="21"/>
      <c r="BA8" s="17"/>
      <c r="BB8" s="21" t="s">
        <v>51</v>
      </c>
      <c r="BC8" s="21"/>
      <c r="BD8" s="22"/>
      <c r="BE8" s="21" t="s">
        <v>51</v>
      </c>
      <c r="BF8" s="21"/>
      <c r="BG8" s="21"/>
      <c r="BH8" s="22"/>
      <c r="BI8" s="21" t="s">
        <v>51</v>
      </c>
      <c r="BJ8" s="21"/>
      <c r="BK8" s="17"/>
      <c r="BL8" s="21" t="s">
        <v>52</v>
      </c>
      <c r="BM8" s="21"/>
      <c r="BN8" s="21"/>
      <c r="BO8" s="17"/>
      <c r="BP8" s="21" t="s">
        <v>52</v>
      </c>
      <c r="BQ8" s="21"/>
      <c r="BR8" s="21"/>
      <c r="BS8" s="21" t="s">
        <v>52</v>
      </c>
      <c r="BT8" s="21"/>
      <c r="BU8" s="21"/>
      <c r="BV8" s="17"/>
      <c r="BW8" s="21" t="s">
        <v>52</v>
      </c>
      <c r="BX8" s="21"/>
      <c r="BY8" s="17"/>
      <c r="BZ8" s="21" t="s">
        <v>52</v>
      </c>
      <c r="CA8" s="21"/>
      <c r="CB8" s="21"/>
      <c r="CC8" s="17"/>
      <c r="CD8" s="21" t="s">
        <v>52</v>
      </c>
      <c r="CE8" s="21"/>
      <c r="CF8" s="17"/>
      <c r="CG8" s="21" t="s">
        <v>52</v>
      </c>
      <c r="CH8" s="21"/>
      <c r="CI8" s="21"/>
      <c r="CJ8" s="17"/>
      <c r="CK8" s="21" t="s">
        <v>52</v>
      </c>
      <c r="CL8" s="21"/>
      <c r="CM8" s="22"/>
      <c r="CN8" s="21" t="s">
        <v>52</v>
      </c>
      <c r="CO8" s="21"/>
      <c r="CP8" s="21"/>
      <c r="CQ8" s="22"/>
      <c r="CR8" s="21" t="s">
        <v>52</v>
      </c>
      <c r="CS8" s="21"/>
      <c r="CT8" s="17"/>
      <c r="CU8" s="21" t="s">
        <v>52</v>
      </c>
      <c r="CV8" s="21"/>
      <c r="CW8" s="21"/>
      <c r="CX8" s="17"/>
      <c r="CY8" s="21" t="s">
        <v>52</v>
      </c>
      <c r="CZ8" s="21"/>
      <c r="DA8" s="17"/>
      <c r="DB8" s="21" t="s">
        <v>52</v>
      </c>
      <c r="DC8" s="21"/>
      <c r="DD8" s="21"/>
      <c r="DE8" s="17"/>
      <c r="DF8" s="21" t="s">
        <v>52</v>
      </c>
      <c r="DG8" s="21"/>
      <c r="DH8" s="22"/>
      <c r="DI8" s="21" t="s">
        <v>52</v>
      </c>
      <c r="DJ8" s="21"/>
      <c r="DK8" s="21"/>
      <c r="DL8" s="17"/>
      <c r="DM8" s="21" t="s">
        <v>52</v>
      </c>
      <c r="DN8" s="21"/>
      <c r="DO8" s="17"/>
      <c r="DP8" s="21" t="s">
        <v>52</v>
      </c>
      <c r="DQ8" s="21"/>
      <c r="DR8" s="21"/>
      <c r="DS8" s="17"/>
      <c r="DT8" s="21" t="s">
        <v>52</v>
      </c>
      <c r="DU8" s="21"/>
      <c r="DV8" s="17"/>
      <c r="DW8" s="21" t="s">
        <v>52</v>
      </c>
      <c r="DX8" s="21"/>
      <c r="DY8" s="21"/>
      <c r="DZ8" s="17"/>
      <c r="EA8" s="21" t="s">
        <v>52</v>
      </c>
      <c r="EB8" s="17"/>
      <c r="EC8" s="21"/>
      <c r="ED8" s="21" t="s">
        <v>52</v>
      </c>
      <c r="EE8" s="21"/>
      <c r="EF8" s="17"/>
      <c r="EG8" s="17"/>
      <c r="EH8" s="17"/>
      <c r="EI8" s="21" t="s">
        <v>52</v>
      </c>
      <c r="EJ8" s="17"/>
      <c r="EK8" s="17"/>
      <c r="EL8" s="17"/>
      <c r="EM8" s="17"/>
      <c r="EN8" s="17"/>
      <c r="EO8" s="21" t="s">
        <v>52</v>
      </c>
      <c r="EP8" s="17"/>
      <c r="EQ8" s="17"/>
      <c r="ER8" s="17"/>
      <c r="ES8" s="17"/>
      <c r="ET8" s="17"/>
      <c r="EU8" s="17"/>
      <c r="EV8" s="21" t="s">
        <v>53</v>
      </c>
      <c r="EW8" s="17"/>
      <c r="EX8" s="17"/>
      <c r="EY8" s="17"/>
      <c r="EZ8" s="17"/>
      <c r="FA8" s="17"/>
      <c r="FB8" s="17"/>
      <c r="FC8" s="17"/>
      <c r="FD8" s="17"/>
      <c r="FE8" s="17"/>
      <c r="FF8" s="17"/>
      <c r="FG8" s="17"/>
      <c r="FH8" s="17"/>
      <c r="FI8" s="17"/>
      <c r="FJ8" s="17"/>
      <c r="FK8" s="17"/>
      <c r="FL8" s="17"/>
      <c r="FM8" s="5"/>
    </row>
    <row r="9">
      <c r="A9" s="48">
        <f t="shared" si="1"/>
        <v>3</v>
      </c>
      <c r="B9" s="50" t="str">
        <f t="shared" si="2"/>
        <v> </v>
      </c>
      <c r="C9" s="50" t="str">
        <f t="shared" si="3"/>
        <v> </v>
      </c>
      <c r="D9" s="50" t="str">
        <f t="shared" si="4"/>
        <v> </v>
      </c>
      <c r="E9" s="50" t="str">
        <f t="shared" si="5"/>
        <v> </v>
      </c>
      <c r="F9" s="50" t="str">
        <f t="shared" si="6"/>
        <v> </v>
      </c>
      <c r="G9" s="51" t="str">
        <f t="shared" si="7"/>
        <v/>
      </c>
      <c r="H9" s="52">
        <v>3.0</v>
      </c>
      <c r="I9" s="53">
        <f t="array" ref="I9">Max(If(left($P9:$FL9,2)="CI",column($P9:$FL9),0))</f>
        <v>0</v>
      </c>
      <c r="J9" s="53">
        <f t="array" ref="J9">Max(If(left($P9:$FL9,3)="EHD",column($P9:$FL9),0))</f>
        <v>0</v>
      </c>
      <c r="K9" s="53">
        <f t="array" ref="K9">Max(If(left($P9:$FL9,2)="CH",column($P9:$FL9),0))</f>
        <v>0</v>
      </c>
      <c r="L9" s="53">
        <f t="array" ref="L9">Max(If(left($P9:$FL9,2)="12",column($P9:$FL9),0))</f>
        <v>0</v>
      </c>
      <c r="M9" s="53">
        <f t="array" ref="M9">Max(If(left($P9:$FL9,1)="X",column($P9:$FL9),0))</f>
        <v>0</v>
      </c>
      <c r="N9" s="53" t="str">
        <f t="shared" si="8"/>
        <v/>
      </c>
      <c r="O9" s="54">
        <f t="shared" si="9"/>
        <v>0</v>
      </c>
      <c r="P9" s="5"/>
      <c r="Q9" s="55"/>
      <c r="R9" s="41"/>
      <c r="S9" s="5"/>
      <c r="T9" s="55"/>
      <c r="U9" s="5"/>
      <c r="V9" s="5"/>
      <c r="W9" s="55"/>
      <c r="X9" s="41"/>
      <c r="Y9" s="5"/>
      <c r="Z9" s="17"/>
      <c r="AA9" s="55"/>
      <c r="AB9" s="17"/>
      <c r="AC9" s="17"/>
      <c r="AD9" s="21"/>
      <c r="AE9" s="17"/>
      <c r="AF9" s="21"/>
      <c r="AG9" s="21"/>
      <c r="AH9" s="21"/>
      <c r="AI9" s="21"/>
      <c r="AJ9" s="22"/>
      <c r="AK9" s="21"/>
      <c r="AL9" s="21"/>
      <c r="AM9" s="17"/>
      <c r="AN9" s="21"/>
      <c r="AO9" s="21"/>
      <c r="AP9" s="21"/>
      <c r="AQ9" s="17"/>
      <c r="AR9" s="21"/>
      <c r="AS9" s="21"/>
      <c r="AT9" s="17"/>
      <c r="AU9" s="21"/>
      <c r="AV9" s="21"/>
      <c r="AW9" s="17"/>
      <c r="AX9" s="17"/>
      <c r="AY9" s="21"/>
      <c r="AZ9" s="21"/>
      <c r="BA9" s="21"/>
      <c r="BB9" s="21" t="s">
        <v>51</v>
      </c>
      <c r="BC9" s="21"/>
      <c r="BD9" s="21"/>
      <c r="BE9" s="21" t="s">
        <v>51</v>
      </c>
      <c r="BF9" s="21"/>
      <c r="BG9" s="21"/>
      <c r="BH9" s="22"/>
      <c r="BI9" s="21" t="s">
        <v>51</v>
      </c>
      <c r="BJ9" s="21"/>
      <c r="BK9" s="17"/>
      <c r="BL9" s="21" t="s">
        <v>52</v>
      </c>
      <c r="BM9" s="21"/>
      <c r="BN9" s="21"/>
      <c r="BO9" s="17"/>
      <c r="BP9" s="21" t="s">
        <v>52</v>
      </c>
      <c r="BQ9" s="21"/>
      <c r="BR9" s="17"/>
      <c r="BS9" s="21" t="s">
        <v>52</v>
      </c>
      <c r="BT9" s="21"/>
      <c r="BU9" s="21"/>
      <c r="BV9" s="17"/>
      <c r="BW9" s="21" t="s">
        <v>52</v>
      </c>
      <c r="BX9" s="21"/>
      <c r="BY9" s="17"/>
      <c r="BZ9" s="21" t="s">
        <v>52</v>
      </c>
      <c r="CA9" s="21"/>
      <c r="CB9" s="21"/>
      <c r="CC9" s="17"/>
      <c r="CD9" s="21" t="s">
        <v>52</v>
      </c>
      <c r="CE9" s="21"/>
      <c r="CF9" s="17"/>
      <c r="CG9" s="21" t="s">
        <v>52</v>
      </c>
      <c r="CH9" s="21"/>
      <c r="CI9" s="21"/>
      <c r="CJ9" s="17"/>
      <c r="CK9" s="21" t="s">
        <v>52</v>
      </c>
      <c r="CL9" s="21"/>
      <c r="CM9" s="22"/>
      <c r="CN9" s="21" t="s">
        <v>52</v>
      </c>
      <c r="CO9" s="56"/>
      <c r="CP9" s="21"/>
      <c r="CQ9" s="22"/>
      <c r="CR9" s="21" t="s">
        <v>52</v>
      </c>
      <c r="CS9" s="56"/>
      <c r="CT9" s="17"/>
      <c r="CU9" s="21" t="s">
        <v>52</v>
      </c>
      <c r="CV9" s="21"/>
      <c r="CW9" s="21"/>
      <c r="CX9" s="17"/>
      <c r="CY9" s="21" t="s">
        <v>52</v>
      </c>
      <c r="CZ9" s="21"/>
      <c r="DA9" s="17"/>
      <c r="DB9" s="21" t="s">
        <v>52</v>
      </c>
      <c r="DC9" s="21"/>
      <c r="DD9" s="21"/>
      <c r="DE9" s="17"/>
      <c r="DF9" s="21" t="s">
        <v>52</v>
      </c>
      <c r="DG9" s="56"/>
      <c r="DH9" s="22"/>
      <c r="DI9" s="21" t="s">
        <v>52</v>
      </c>
      <c r="DJ9" s="21"/>
      <c r="DK9" s="21"/>
      <c r="DL9" s="17"/>
      <c r="DM9" s="21" t="s">
        <v>52</v>
      </c>
      <c r="DN9" s="56"/>
      <c r="DO9" s="17"/>
      <c r="DP9" s="21" t="s">
        <v>52</v>
      </c>
      <c r="DQ9" s="56"/>
      <c r="DR9" s="21"/>
      <c r="DS9" s="17"/>
      <c r="DT9" s="21" t="s">
        <v>52</v>
      </c>
      <c r="DU9" s="21"/>
      <c r="DV9" s="17"/>
      <c r="DW9" s="21" t="s">
        <v>52</v>
      </c>
      <c r="DX9" s="21"/>
      <c r="DY9" s="21"/>
      <c r="DZ9" s="17"/>
      <c r="EA9" s="21" t="s">
        <v>52</v>
      </c>
      <c r="EB9" s="17"/>
      <c r="EC9" s="21"/>
      <c r="ED9" s="21" t="s">
        <v>52</v>
      </c>
      <c r="EE9" s="21"/>
      <c r="EF9" s="17"/>
      <c r="EG9" s="17"/>
      <c r="EH9" s="17"/>
      <c r="EI9" s="21" t="s">
        <v>52</v>
      </c>
      <c r="EJ9" s="17"/>
      <c r="EK9" s="17"/>
      <c r="EL9" s="17"/>
      <c r="EM9" s="17"/>
      <c r="EN9" s="17"/>
      <c r="EO9" s="21" t="s">
        <v>52</v>
      </c>
      <c r="EP9" s="17"/>
      <c r="EQ9" s="17"/>
      <c r="ER9" s="17"/>
      <c r="ES9" s="17"/>
      <c r="ET9" s="17"/>
      <c r="EU9" s="17"/>
      <c r="EV9" s="21" t="s">
        <v>52</v>
      </c>
      <c r="EW9" s="17"/>
      <c r="EX9" s="17"/>
      <c r="EY9" s="17"/>
      <c r="EZ9" s="17"/>
      <c r="FA9" s="17"/>
      <c r="FB9" s="17"/>
      <c r="FC9" s="17"/>
      <c r="FD9" s="17"/>
      <c r="FE9" s="17"/>
      <c r="FF9" s="17"/>
      <c r="FG9" s="17"/>
      <c r="FH9" s="17"/>
      <c r="FI9" s="17"/>
      <c r="FJ9" s="17"/>
      <c r="FK9" s="17"/>
      <c r="FL9" s="17"/>
      <c r="FM9" s="5"/>
    </row>
    <row r="10">
      <c r="A10" s="48" t="str">
        <f t="shared" si="1"/>
        <v>* 4</v>
      </c>
      <c r="B10" s="50" t="str">
        <f t="shared" si="2"/>
        <v>X</v>
      </c>
      <c r="C10" s="50" t="str">
        <f t="shared" si="3"/>
        <v>X</v>
      </c>
      <c r="D10" s="50" t="str">
        <f t="shared" si="4"/>
        <v>X</v>
      </c>
      <c r="E10" s="50" t="str">
        <f t="shared" si="5"/>
        <v>X</v>
      </c>
      <c r="F10" s="50">
        <f t="shared" si="6"/>
        <v>44803</v>
      </c>
      <c r="G10" s="51" t="str">
        <f t="shared" si="7"/>
        <v>4.2</v>
      </c>
      <c r="H10" s="52">
        <v>4.0</v>
      </c>
      <c r="I10" s="53">
        <f t="array" ref="I10">Max(If(left($P10:$FL10,2)="CI",column($P10:$FL10),0))</f>
        <v>110</v>
      </c>
      <c r="J10" s="53">
        <f t="array" ref="J10">Max(If(left($P10:$FL10,3)="EHD",column($P10:$FL10),0))</f>
        <v>77</v>
      </c>
      <c r="K10" s="53">
        <f t="array" ref="K10">Max(If(left($P10:$FL10,2)="CH",column($P10:$FL10),0))</f>
        <v>126</v>
      </c>
      <c r="L10" s="53">
        <f t="array" ref="L10">Max(If(left($P10:$FL10,2)="12",column($P10:$FL10),0))</f>
        <v>138</v>
      </c>
      <c r="M10" s="53">
        <f t="array" ref="M10">Max(If(left($P10:$FL10,1)="X",column($P10:$FL10),0))</f>
        <v>152</v>
      </c>
      <c r="N10" s="53" t="str">
        <f t="shared" si="8"/>
        <v>#4: X on 30-Aug</v>
      </c>
      <c r="O10" s="54">
        <f t="shared" si="9"/>
        <v>2</v>
      </c>
      <c r="P10" s="5"/>
      <c r="Q10" s="55"/>
      <c r="R10" s="41"/>
      <c r="S10" s="5"/>
      <c r="T10" s="55"/>
      <c r="U10" s="5"/>
      <c r="V10" s="5"/>
      <c r="W10" s="55"/>
      <c r="X10" s="41"/>
      <c r="Y10" s="5"/>
      <c r="Z10" s="17"/>
      <c r="AA10" s="55"/>
      <c r="AB10" s="17"/>
      <c r="AC10" s="17"/>
      <c r="AD10" s="21"/>
      <c r="AE10" s="17"/>
      <c r="AF10" s="21"/>
      <c r="AG10" s="21"/>
      <c r="AH10" s="21"/>
      <c r="AI10" s="21"/>
      <c r="AJ10" s="22"/>
      <c r="AK10" s="17"/>
      <c r="AL10" s="21"/>
      <c r="AM10" s="17"/>
      <c r="AN10" s="21"/>
      <c r="AO10" s="21"/>
      <c r="AP10" s="21"/>
      <c r="AQ10" s="17"/>
      <c r="AR10" s="21"/>
      <c r="AS10" s="21"/>
      <c r="AT10" s="17"/>
      <c r="AU10" s="21"/>
      <c r="AV10" s="21"/>
      <c r="AW10" s="21"/>
      <c r="AX10" s="17"/>
      <c r="AY10" s="21"/>
      <c r="AZ10" s="21"/>
      <c r="BA10" s="17"/>
      <c r="BB10" s="21" t="s">
        <v>54</v>
      </c>
      <c r="BC10" s="21"/>
      <c r="BD10" s="22"/>
      <c r="BE10" s="21" t="s">
        <v>54</v>
      </c>
      <c r="BF10" s="21"/>
      <c r="BG10" s="21"/>
      <c r="BH10" s="22"/>
      <c r="BI10" s="21" t="s">
        <v>40</v>
      </c>
      <c r="BJ10" s="21"/>
      <c r="BK10" s="17"/>
      <c r="BL10" s="21" t="s">
        <v>55</v>
      </c>
      <c r="BM10" s="21"/>
      <c r="BN10" s="21"/>
      <c r="BO10" s="21"/>
      <c r="BP10" s="21" t="s">
        <v>55</v>
      </c>
      <c r="BQ10" s="21"/>
      <c r="BR10" s="17"/>
      <c r="BS10" s="21" t="s">
        <v>55</v>
      </c>
      <c r="BT10" s="21"/>
      <c r="BU10" s="21"/>
      <c r="BV10" s="17"/>
      <c r="BW10" s="21" t="s">
        <v>55</v>
      </c>
      <c r="BX10" s="21"/>
      <c r="BY10" s="21" t="s">
        <v>41</v>
      </c>
      <c r="BZ10" s="21" t="s">
        <v>42</v>
      </c>
      <c r="CA10" s="56"/>
      <c r="CB10" s="21"/>
      <c r="CC10" s="17"/>
      <c r="CD10" s="21" t="s">
        <v>56</v>
      </c>
      <c r="CE10" s="21"/>
      <c r="CF10" s="21"/>
      <c r="CG10" s="21" t="s">
        <v>56</v>
      </c>
      <c r="CH10" s="21"/>
      <c r="CI10" s="21"/>
      <c r="CJ10" s="17"/>
      <c r="CK10" s="21" t="s">
        <v>56</v>
      </c>
      <c r="CL10" s="21">
        <v>12.0</v>
      </c>
      <c r="CM10" s="22"/>
      <c r="CN10" s="21" t="s">
        <v>56</v>
      </c>
      <c r="CO10" s="21"/>
      <c r="CP10" s="21"/>
      <c r="CQ10" s="22"/>
      <c r="CR10" s="21" t="s">
        <v>57</v>
      </c>
      <c r="CS10" s="21"/>
      <c r="CT10" s="17"/>
      <c r="CU10" s="21" t="s">
        <v>57</v>
      </c>
      <c r="CV10" s="21"/>
      <c r="CW10" s="21"/>
      <c r="CX10" s="17"/>
      <c r="CY10" s="21" t="s">
        <v>3</v>
      </c>
      <c r="CZ10" s="21"/>
      <c r="DA10" s="17"/>
      <c r="DB10" s="21" t="s">
        <v>54</v>
      </c>
      <c r="DC10" s="21"/>
      <c r="DD10" s="21"/>
      <c r="DE10" s="17"/>
      <c r="DF10" s="21" t="s">
        <v>40</v>
      </c>
      <c r="DG10" s="21"/>
      <c r="DH10" s="22"/>
      <c r="DI10" s="21" t="s">
        <v>55</v>
      </c>
      <c r="DJ10" s="21"/>
      <c r="DK10" s="21"/>
      <c r="DL10" s="21"/>
      <c r="DM10" s="21" t="s">
        <v>55</v>
      </c>
      <c r="DN10" s="21"/>
      <c r="DO10" s="17"/>
      <c r="DP10" s="21" t="s">
        <v>55</v>
      </c>
      <c r="DQ10" s="21"/>
      <c r="DR10" s="21"/>
      <c r="DS10" s="17"/>
      <c r="DT10" s="21" t="s">
        <v>55</v>
      </c>
      <c r="DU10" s="21"/>
      <c r="DV10" s="21" t="s">
        <v>42</v>
      </c>
      <c r="DW10" s="21" t="s">
        <v>58</v>
      </c>
      <c r="DX10" s="21"/>
      <c r="DY10" s="21"/>
      <c r="DZ10" s="17"/>
      <c r="EA10" s="21" t="s">
        <v>59</v>
      </c>
      <c r="EB10" s="17"/>
      <c r="EC10" s="21"/>
      <c r="ED10" s="21" t="s">
        <v>56</v>
      </c>
      <c r="EE10" s="21"/>
      <c r="EF10" s="21"/>
      <c r="EG10" s="17"/>
      <c r="EH10" s="21">
        <v>12.0</v>
      </c>
      <c r="EI10" s="21" t="s">
        <v>60</v>
      </c>
      <c r="EJ10" s="17"/>
      <c r="EK10" s="17"/>
      <c r="EL10" s="17"/>
      <c r="EM10" s="17"/>
      <c r="EN10" s="17"/>
      <c r="EO10" s="21" t="s">
        <v>61</v>
      </c>
      <c r="EP10" s="17"/>
      <c r="EQ10" s="17"/>
      <c r="ER10" s="17"/>
      <c r="ES10" s="17"/>
      <c r="ET10" s="17"/>
      <c r="EU10" s="17"/>
      <c r="EV10" s="21" t="s">
        <v>4</v>
      </c>
      <c r="EW10" s="17"/>
      <c r="EX10" s="17"/>
      <c r="EY10" s="17"/>
      <c r="EZ10" s="17"/>
      <c r="FA10" s="17"/>
      <c r="FB10" s="17"/>
      <c r="FC10" s="17"/>
      <c r="FD10" s="17"/>
      <c r="FE10" s="17"/>
      <c r="FF10" s="17"/>
      <c r="FG10" s="17"/>
      <c r="FH10" s="17"/>
      <c r="FI10" s="17"/>
      <c r="FJ10" s="17"/>
      <c r="FK10" s="17"/>
      <c r="FL10" s="17"/>
      <c r="FM10" s="5"/>
    </row>
    <row r="11">
      <c r="A11" s="48">
        <f t="shared" si="1"/>
        <v>5</v>
      </c>
      <c r="B11" s="50" t="str">
        <f t="shared" si="2"/>
        <v> </v>
      </c>
      <c r="C11" s="50" t="str">
        <f t="shared" si="3"/>
        <v> </v>
      </c>
      <c r="D11" s="50" t="str">
        <f t="shared" si="4"/>
        <v> </v>
      </c>
      <c r="E11" s="50" t="str">
        <f t="shared" si="5"/>
        <v> </v>
      </c>
      <c r="F11" s="50" t="str">
        <f t="shared" si="6"/>
        <v> </v>
      </c>
      <c r="G11" s="51" t="str">
        <f t="shared" si="7"/>
        <v/>
      </c>
      <c r="H11" s="52">
        <v>5.0</v>
      </c>
      <c r="I11" s="53">
        <f t="array" ref="I11">Max(If(left($P11:$FL11,2)="CI",column($P11:$FL11),0))</f>
        <v>0</v>
      </c>
      <c r="J11" s="53">
        <f t="array" ref="J11">Max(If(left($P11:$FL11,3)="EHD",column($P11:$FL11),0))</f>
        <v>0</v>
      </c>
      <c r="K11" s="53">
        <f t="array" ref="K11">Max(If(left($P11:$FL11,2)="CH",column($P11:$FL11),0))</f>
        <v>0</v>
      </c>
      <c r="L11" s="53">
        <f t="array" ref="L11">Max(If(left($P11:$FL11,2)="12",column($P11:$FL11),0))</f>
        <v>0</v>
      </c>
      <c r="M11" s="53">
        <f t="array" ref="M11">Max(If(left($P11:$FL11,1)="X",column($P11:$FL11),0))</f>
        <v>0</v>
      </c>
      <c r="N11" s="53" t="str">
        <f t="shared" si="8"/>
        <v/>
      </c>
      <c r="O11" s="54">
        <f t="shared" si="9"/>
        <v>0</v>
      </c>
      <c r="P11" s="5"/>
      <c r="Q11" s="55"/>
      <c r="R11" s="55"/>
      <c r="S11" s="5"/>
      <c r="T11" s="55"/>
      <c r="U11" s="55"/>
      <c r="V11" s="5"/>
      <c r="W11" s="55"/>
      <c r="X11" s="41"/>
      <c r="Y11" s="5"/>
      <c r="Z11" s="17"/>
      <c r="AA11" s="21"/>
      <c r="AB11" s="17"/>
      <c r="AC11" s="17"/>
      <c r="AD11" s="21"/>
      <c r="AE11" s="17"/>
      <c r="AF11" s="21"/>
      <c r="AG11" s="21"/>
      <c r="AH11" s="21"/>
      <c r="AI11" s="21"/>
      <c r="AJ11" s="21"/>
      <c r="AK11" s="17"/>
      <c r="AL11" s="21"/>
      <c r="AM11" s="21"/>
      <c r="AN11" s="21"/>
      <c r="AO11" s="21"/>
      <c r="AP11" s="21"/>
      <c r="AQ11" s="17"/>
      <c r="AR11" s="21"/>
      <c r="AS11" s="21"/>
      <c r="AT11" s="17"/>
      <c r="AU11" s="21"/>
      <c r="AV11" s="21"/>
      <c r="AW11" s="21"/>
      <c r="AX11" s="17"/>
      <c r="AY11" s="21"/>
      <c r="AZ11" s="21"/>
      <c r="BA11" s="17"/>
      <c r="BB11" s="21" t="s">
        <v>51</v>
      </c>
      <c r="BC11" s="21"/>
      <c r="BD11" s="22"/>
      <c r="BE11" s="21" t="s">
        <v>51</v>
      </c>
      <c r="BF11" s="21"/>
      <c r="BG11" s="21"/>
      <c r="BH11" s="22"/>
      <c r="BI11" s="21" t="s">
        <v>51</v>
      </c>
      <c r="BJ11" s="21"/>
      <c r="BK11" s="17"/>
      <c r="BL11" s="21" t="s">
        <v>52</v>
      </c>
      <c r="BM11" s="21"/>
      <c r="BN11" s="21"/>
      <c r="BO11" s="17"/>
      <c r="BP11" s="21" t="s">
        <v>52</v>
      </c>
      <c r="BQ11" s="21"/>
      <c r="BR11" s="17"/>
      <c r="BS11" s="21" t="s">
        <v>52</v>
      </c>
      <c r="BT11" s="21"/>
      <c r="BU11" s="21"/>
      <c r="BV11" s="17"/>
      <c r="BW11" s="21" t="s">
        <v>52</v>
      </c>
      <c r="BX11" s="21"/>
      <c r="BY11" s="17"/>
      <c r="BZ11" s="21" t="s">
        <v>52</v>
      </c>
      <c r="CA11" s="21"/>
      <c r="CB11" s="21"/>
      <c r="CC11" s="17"/>
      <c r="CD11" s="21" t="s">
        <v>52</v>
      </c>
      <c r="CE11" s="21"/>
      <c r="CF11" s="17"/>
      <c r="CG11" s="21" t="s">
        <v>52</v>
      </c>
      <c r="CH11" s="21"/>
      <c r="CI11" s="21"/>
      <c r="CJ11" s="17"/>
      <c r="CK11" s="21" t="s">
        <v>52</v>
      </c>
      <c r="CL11" s="21"/>
      <c r="CM11" s="22"/>
      <c r="CN11" s="21" t="s">
        <v>52</v>
      </c>
      <c r="CO11" s="21"/>
      <c r="CP11" s="21"/>
      <c r="CQ11" s="22"/>
      <c r="CR11" s="21" t="s">
        <v>52</v>
      </c>
      <c r="CS11" s="21"/>
      <c r="CT11" s="17"/>
      <c r="CU11" s="21" t="s">
        <v>52</v>
      </c>
      <c r="CV11" s="21"/>
      <c r="CW11" s="21"/>
      <c r="CX11" s="17"/>
      <c r="CY11" s="21" t="s">
        <v>52</v>
      </c>
      <c r="CZ11" s="21"/>
      <c r="DA11" s="21"/>
      <c r="DB11" s="21" t="s">
        <v>52</v>
      </c>
      <c r="DC11" s="21"/>
      <c r="DD11" s="21"/>
      <c r="DE11" s="17"/>
      <c r="DF11" s="21" t="s">
        <v>52</v>
      </c>
      <c r="DG11" s="21"/>
      <c r="DH11" s="22"/>
      <c r="DI11" s="21" t="s">
        <v>52</v>
      </c>
      <c r="DJ11" s="21"/>
      <c r="DK11" s="21"/>
      <c r="DL11" s="21"/>
      <c r="DM11" s="21" t="s">
        <v>52</v>
      </c>
      <c r="DN11" s="21"/>
      <c r="DO11" s="17"/>
      <c r="DP11" s="21" t="s">
        <v>52</v>
      </c>
      <c r="DQ11" s="21"/>
      <c r="DR11" s="21"/>
      <c r="DS11" s="21"/>
      <c r="DT11" s="21" t="s">
        <v>52</v>
      </c>
      <c r="DU11" s="21"/>
      <c r="DV11" s="21"/>
      <c r="DW11" s="21" t="s">
        <v>52</v>
      </c>
      <c r="DX11" s="21"/>
      <c r="DY11" s="21"/>
      <c r="DZ11" s="17"/>
      <c r="EA11" s="21" t="s">
        <v>52</v>
      </c>
      <c r="EB11" s="17"/>
      <c r="EC11" s="21"/>
      <c r="ED11" s="21" t="s">
        <v>52</v>
      </c>
      <c r="EE11" s="21"/>
      <c r="EF11" s="21"/>
      <c r="EG11" s="17"/>
      <c r="EH11" s="17"/>
      <c r="EI11" s="21" t="s">
        <v>52</v>
      </c>
      <c r="EJ11" s="21"/>
      <c r="EK11" s="17"/>
      <c r="EL11" s="17"/>
      <c r="EM11" s="17"/>
      <c r="EN11" s="17"/>
      <c r="EO11" s="21" t="s">
        <v>52</v>
      </c>
      <c r="EP11" s="17"/>
      <c r="EQ11" s="17"/>
      <c r="ER11" s="17"/>
      <c r="ES11" s="17"/>
      <c r="ET11" s="17"/>
      <c r="EU11" s="17"/>
      <c r="EV11" s="21" t="s">
        <v>52</v>
      </c>
      <c r="EW11" s="17"/>
      <c r="EX11" s="17"/>
      <c r="EY11" s="17"/>
      <c r="EZ11" s="17"/>
      <c r="FA11" s="17"/>
      <c r="FB11" s="17"/>
      <c r="FC11" s="17"/>
      <c r="FD11" s="17"/>
      <c r="FE11" s="17"/>
      <c r="FF11" s="17"/>
      <c r="FG11" s="17"/>
      <c r="FH11" s="17"/>
      <c r="FI11" s="17"/>
      <c r="FJ11" s="17"/>
      <c r="FK11" s="17"/>
      <c r="FL11" s="17"/>
      <c r="FM11" s="5"/>
    </row>
    <row r="12">
      <c r="A12" s="48" t="str">
        <f t="shared" si="1"/>
        <v>* 6</v>
      </c>
      <c r="B12" s="50" t="str">
        <f t="shared" si="2"/>
        <v>X</v>
      </c>
      <c r="C12" s="50" t="str">
        <f t="shared" si="3"/>
        <v>X</v>
      </c>
      <c r="D12" s="50" t="str">
        <f t="shared" si="4"/>
        <v>X</v>
      </c>
      <c r="E12" s="50" t="str">
        <f t="shared" si="5"/>
        <v>X</v>
      </c>
      <c r="F12" s="50">
        <f t="shared" si="6"/>
        <v>44808</v>
      </c>
      <c r="G12" s="51">
        <f t="shared" si="7"/>
        <v>6</v>
      </c>
      <c r="H12" s="52">
        <v>6.0</v>
      </c>
      <c r="I12" s="53">
        <f t="array" ref="I12">Max(If(left($P12:$FL12,2)="CI",column($P12:$FL12),0))</f>
        <v>112</v>
      </c>
      <c r="J12" s="53">
        <f t="array" ref="J12">Max(If(left($P12:$FL12,3)="EHD",column($P12:$FL12),0))</f>
        <v>129</v>
      </c>
      <c r="K12" s="53">
        <f t="array" ref="K12">Max(If(left($P12:$FL12,2)="CH",column($P12:$FL12),0))</f>
        <v>130</v>
      </c>
      <c r="L12" s="53">
        <f t="array" ref="L12">Max(If(left($P12:$FL12,2)="12",column($P12:$FL12),0))</f>
        <v>142</v>
      </c>
      <c r="M12" s="53">
        <f t="array" ref="M12">Max(If(left($P12:$FL12,1)="X",column($P12:$FL12),0))</f>
        <v>157</v>
      </c>
      <c r="N12" s="53" t="str">
        <f t="shared" si="8"/>
        <v>#6: X on 04-Sep</v>
      </c>
      <c r="O12" s="54">
        <f t="shared" si="9"/>
        <v>1</v>
      </c>
      <c r="P12" s="5"/>
      <c r="Q12" s="55"/>
      <c r="R12" s="41"/>
      <c r="S12" s="5"/>
      <c r="T12" s="55"/>
      <c r="U12" s="5"/>
      <c r="V12" s="5"/>
      <c r="W12" s="55"/>
      <c r="X12" s="41"/>
      <c r="Y12" s="5"/>
      <c r="Z12" s="17"/>
      <c r="AA12" s="55"/>
      <c r="AB12" s="17"/>
      <c r="AC12" s="17"/>
      <c r="AD12" s="21"/>
      <c r="AE12" s="17"/>
      <c r="AF12" s="17"/>
      <c r="AG12" s="21"/>
      <c r="AH12" s="21"/>
      <c r="AI12" s="21"/>
      <c r="AJ12" s="21"/>
      <c r="AK12" s="17"/>
      <c r="AL12" s="21"/>
      <c r="AM12" s="17"/>
      <c r="AN12" s="21"/>
      <c r="AO12" s="21"/>
      <c r="AP12" s="21"/>
      <c r="AQ12" s="17"/>
      <c r="AR12" s="21"/>
      <c r="AS12" s="21"/>
      <c r="AT12" s="17"/>
      <c r="AU12" s="21"/>
      <c r="AV12" s="21"/>
      <c r="AW12" s="17"/>
      <c r="AX12" s="17"/>
      <c r="AY12" s="21"/>
      <c r="AZ12" s="21"/>
      <c r="BA12" s="21"/>
      <c r="BB12" s="21" t="s">
        <v>62</v>
      </c>
      <c r="BC12" s="21"/>
      <c r="BD12" s="22"/>
      <c r="BE12" s="21" t="s">
        <v>62</v>
      </c>
      <c r="BF12" s="21"/>
      <c r="BG12" s="21"/>
      <c r="BH12" s="22"/>
      <c r="BI12" s="21" t="s">
        <v>62</v>
      </c>
      <c r="BJ12" s="21"/>
      <c r="BK12" s="17"/>
      <c r="BL12" s="21" t="s">
        <v>62</v>
      </c>
      <c r="BM12" s="21"/>
      <c r="BN12" s="21"/>
      <c r="BO12" s="17"/>
      <c r="BP12" s="21" t="s">
        <v>62</v>
      </c>
      <c r="BQ12" s="21"/>
      <c r="BR12" s="17"/>
      <c r="BS12" s="21" t="s">
        <v>62</v>
      </c>
      <c r="BT12" s="21"/>
      <c r="BU12" s="21"/>
      <c r="BV12" s="17"/>
      <c r="BW12" s="21" t="s">
        <v>62</v>
      </c>
      <c r="BX12" s="21"/>
      <c r="BY12" s="17"/>
      <c r="BZ12" s="21" t="s">
        <v>62</v>
      </c>
      <c r="CA12" s="21"/>
      <c r="CB12" s="21"/>
      <c r="CC12" s="17"/>
      <c r="CD12" s="21" t="s">
        <v>62</v>
      </c>
      <c r="CE12" s="21"/>
      <c r="CF12" s="21"/>
      <c r="CG12" s="21" t="s">
        <v>62</v>
      </c>
      <c r="CH12" s="21"/>
      <c r="CI12" s="21"/>
      <c r="CJ12" s="17"/>
      <c r="CK12" s="21" t="s">
        <v>62</v>
      </c>
      <c r="CL12" s="21"/>
      <c r="CM12" s="21"/>
      <c r="CN12" s="21" t="s">
        <v>62</v>
      </c>
      <c r="CO12" s="21"/>
      <c r="CP12" s="21"/>
      <c r="CQ12" s="22"/>
      <c r="CR12" s="21" t="s">
        <v>62</v>
      </c>
      <c r="CS12" s="21"/>
      <c r="CT12" s="17"/>
      <c r="CU12" s="21" t="s">
        <v>62</v>
      </c>
      <c r="CV12" s="21"/>
      <c r="CW12" s="21"/>
      <c r="CX12" s="17"/>
      <c r="CY12" s="21" t="s">
        <v>62</v>
      </c>
      <c r="CZ12" s="21"/>
      <c r="DA12" s="17"/>
      <c r="DB12" s="21" t="s">
        <v>62</v>
      </c>
      <c r="DC12" s="21"/>
      <c r="DD12" s="21"/>
      <c r="DE12" s="17"/>
      <c r="DF12" s="21" t="s">
        <v>54</v>
      </c>
      <c r="DG12" s="21"/>
      <c r="DH12" s="21" t="s">
        <v>40</v>
      </c>
      <c r="DI12" s="21" t="s">
        <v>63</v>
      </c>
      <c r="DJ12" s="21"/>
      <c r="DK12" s="21"/>
      <c r="DL12" s="17"/>
      <c r="DM12" s="21" t="s">
        <v>64</v>
      </c>
      <c r="DN12" s="21"/>
      <c r="DO12" s="17"/>
      <c r="DP12" s="21" t="s">
        <v>55</v>
      </c>
      <c r="DQ12" s="21"/>
      <c r="DR12" s="21"/>
      <c r="DS12" s="17"/>
      <c r="DT12" s="21" t="s">
        <v>64</v>
      </c>
      <c r="DU12" s="21"/>
      <c r="DV12" s="17"/>
      <c r="DW12" s="21" t="s">
        <v>64</v>
      </c>
      <c r="DX12" s="21"/>
      <c r="DY12" s="21" t="s">
        <v>41</v>
      </c>
      <c r="DZ12" s="21" t="s">
        <v>42</v>
      </c>
      <c r="EA12" s="21" t="s">
        <v>59</v>
      </c>
      <c r="EB12" s="17"/>
      <c r="EC12" s="21"/>
      <c r="ED12" s="21" t="s">
        <v>59</v>
      </c>
      <c r="EE12" s="21"/>
      <c r="EF12" s="17"/>
      <c r="EG12" s="17"/>
      <c r="EH12" s="17"/>
      <c r="EI12" s="21" t="s">
        <v>59</v>
      </c>
      <c r="EJ12" s="17"/>
      <c r="EK12" s="21" t="s">
        <v>59</v>
      </c>
      <c r="EL12" s="21">
        <v>12.0</v>
      </c>
      <c r="EM12" s="17"/>
      <c r="EN12" s="17"/>
      <c r="EO12" s="21" t="s">
        <v>61</v>
      </c>
      <c r="EP12" s="17"/>
      <c r="EQ12" s="17"/>
      <c r="ER12" s="17"/>
      <c r="ES12" s="17"/>
      <c r="ET12" s="17"/>
      <c r="EU12" s="17"/>
      <c r="EV12" s="21" t="s">
        <v>57</v>
      </c>
      <c r="EW12" s="17"/>
      <c r="EX12" s="17"/>
      <c r="EY12" s="17"/>
      <c r="EZ12" s="17"/>
      <c r="FA12" s="21" t="s">
        <v>4</v>
      </c>
      <c r="FB12" s="17"/>
      <c r="FC12" s="17"/>
      <c r="FD12" s="17"/>
      <c r="FE12" s="17"/>
      <c r="FF12" s="17"/>
      <c r="FG12" s="17"/>
      <c r="FH12" s="17"/>
      <c r="FI12" s="17"/>
      <c r="FJ12" s="17"/>
      <c r="FK12" s="17"/>
      <c r="FL12" s="17"/>
      <c r="FM12" s="5"/>
    </row>
    <row r="13">
      <c r="A13" s="48" t="str">
        <f t="shared" si="1"/>
        <v>* 7</v>
      </c>
      <c r="B13" s="50" t="str">
        <f t="shared" si="2"/>
        <v>X</v>
      </c>
      <c r="C13" s="50" t="str">
        <f t="shared" si="3"/>
        <v>X</v>
      </c>
      <c r="D13" s="50" t="str">
        <f t="shared" si="4"/>
        <v>X</v>
      </c>
      <c r="E13" s="50" t="str">
        <f t="shared" si="5"/>
        <v>X</v>
      </c>
      <c r="F13" s="50">
        <f t="shared" si="6"/>
        <v>44747</v>
      </c>
      <c r="G13" s="51">
        <f t="shared" si="7"/>
        <v>7</v>
      </c>
      <c r="H13" s="52">
        <v>7.0</v>
      </c>
      <c r="I13" s="53">
        <f t="array" ref="I13">Max(If(left($P13:$FL13,2)="CI",column($P13:$FL13),0))</f>
        <v>65</v>
      </c>
      <c r="J13" s="53">
        <f t="array" ref="J13">Max(If(left($P13:$FL13,3)="EHD",column($P13:$FL13),0))</f>
        <v>82</v>
      </c>
      <c r="K13" s="53">
        <f t="array" ref="K13">Max(If(left($P13:$FL13,2)="CH",column($P13:$FL13),0))</f>
        <v>83</v>
      </c>
      <c r="L13" s="53">
        <f t="array" ref="L13">Max(If(left($P13:$FL13,2)="12",column($P13:$FL13),0))</f>
        <v>0</v>
      </c>
      <c r="M13" s="53">
        <f t="array" ref="M13">Max(If(left($P13:$FL13,1)="X",column($P13:$FL13),0))</f>
        <v>96</v>
      </c>
      <c r="N13" s="53" t="str">
        <f>if(I13=0,,"#"&amp;H13&amp;": "&amp;indirect("R6"&amp;"C"&amp;match(max(I13:M13),I13:M13,0)+8,0)&amp;" on "&amp;text(max(B13:F13),"dd-mmm"))</f>
        <v>#7: X on 05-Jul</v>
      </c>
      <c r="O13" s="54">
        <f t="shared" si="9"/>
        <v>1</v>
      </c>
      <c r="P13" s="5"/>
      <c r="Q13" s="55"/>
      <c r="R13" s="41"/>
      <c r="S13" s="5"/>
      <c r="T13" s="55"/>
      <c r="U13" s="5"/>
      <c r="V13" s="5"/>
      <c r="W13" s="55"/>
      <c r="X13" s="41"/>
      <c r="Y13" s="5"/>
      <c r="Z13" s="17"/>
      <c r="AA13" s="55"/>
      <c r="AB13" s="17"/>
      <c r="AC13" s="17"/>
      <c r="AD13" s="21"/>
      <c r="AE13" s="17"/>
      <c r="AF13" s="17"/>
      <c r="AG13" s="21"/>
      <c r="AH13" s="21"/>
      <c r="AI13" s="21"/>
      <c r="AJ13" s="22"/>
      <c r="AK13" s="17"/>
      <c r="AL13" s="21"/>
      <c r="AM13" s="17"/>
      <c r="AN13" s="21"/>
      <c r="AO13" s="21"/>
      <c r="AP13" s="21"/>
      <c r="AQ13" s="17"/>
      <c r="AR13" s="21"/>
      <c r="AS13" s="21"/>
      <c r="AT13" s="17"/>
      <c r="AU13" s="21"/>
      <c r="AV13" s="21"/>
      <c r="AW13" s="17"/>
      <c r="AX13" s="17"/>
      <c r="AY13" s="57"/>
      <c r="AZ13" s="21"/>
      <c r="BA13" s="17"/>
      <c r="BB13" s="21" t="s">
        <v>54</v>
      </c>
      <c r="BC13" s="21"/>
      <c r="BD13" s="22"/>
      <c r="BE13" s="21" t="s">
        <v>54</v>
      </c>
      <c r="BF13" s="57"/>
      <c r="BG13" s="21"/>
      <c r="BH13" s="22"/>
      <c r="BI13" s="21" t="s">
        <v>65</v>
      </c>
      <c r="BJ13" s="56"/>
      <c r="BK13" s="17"/>
      <c r="BL13" s="21" t="s">
        <v>65</v>
      </c>
      <c r="BM13" s="56" t="s">
        <v>40</v>
      </c>
      <c r="BN13" s="21"/>
      <c r="BO13" s="17"/>
      <c r="BP13" s="21" t="s">
        <v>55</v>
      </c>
      <c r="BQ13" s="21"/>
      <c r="BR13" s="17"/>
      <c r="BS13" s="21" t="s">
        <v>64</v>
      </c>
      <c r="BT13" s="21"/>
      <c r="BU13" s="21"/>
      <c r="BV13" s="17"/>
      <c r="BW13" s="21" t="s">
        <v>64</v>
      </c>
      <c r="BX13" s="21" t="s">
        <v>64</v>
      </c>
      <c r="BY13" s="22"/>
      <c r="BZ13" s="21" t="s">
        <v>64</v>
      </c>
      <c r="CA13" s="21"/>
      <c r="CB13" s="21"/>
      <c r="CC13" s="22"/>
      <c r="CD13" s="21" t="s">
        <v>41</v>
      </c>
      <c r="CE13" s="21" t="s">
        <v>42</v>
      </c>
      <c r="CF13" s="21" t="s">
        <v>66</v>
      </c>
      <c r="CG13" s="21" t="s">
        <v>67</v>
      </c>
      <c r="CH13" s="21"/>
      <c r="CI13" s="21"/>
      <c r="CJ13" s="17"/>
      <c r="CK13" s="21" t="s">
        <v>68</v>
      </c>
      <c r="CL13" s="21"/>
      <c r="CM13" s="22"/>
      <c r="CN13" s="21" t="s">
        <v>69</v>
      </c>
      <c r="CO13" s="21"/>
      <c r="CP13" s="21"/>
      <c r="CQ13" s="21"/>
      <c r="CR13" s="21" t="s">
        <v>3</v>
      </c>
      <c r="CS13" s="21"/>
      <c r="CT13" s="17"/>
      <c r="CU13" s="21" t="s">
        <v>54</v>
      </c>
      <c r="CV13" s="21"/>
      <c r="CW13" s="21"/>
      <c r="CX13" s="17"/>
      <c r="CY13" s="21" t="s">
        <v>54</v>
      </c>
      <c r="CZ13" s="21"/>
      <c r="DA13" s="17"/>
      <c r="DB13" s="21" t="s">
        <v>54</v>
      </c>
      <c r="DC13" s="21"/>
      <c r="DD13" s="21"/>
      <c r="DE13" s="21"/>
      <c r="DF13" s="21" t="s">
        <v>62</v>
      </c>
      <c r="DG13" s="21"/>
      <c r="DH13" s="22"/>
      <c r="DI13" s="21" t="s">
        <v>54</v>
      </c>
      <c r="DJ13" s="21"/>
      <c r="DK13" s="21"/>
      <c r="DL13" s="17"/>
      <c r="DM13" s="21" t="s">
        <v>54</v>
      </c>
      <c r="DN13" s="21"/>
      <c r="DO13" s="17"/>
      <c r="DP13" s="21" t="s">
        <v>62</v>
      </c>
      <c r="DQ13" s="21"/>
      <c r="DR13" s="21"/>
      <c r="DS13" s="17"/>
      <c r="DT13" s="21" t="s">
        <v>62</v>
      </c>
      <c r="DU13" s="21"/>
      <c r="DV13" s="17"/>
      <c r="DW13" s="21" t="s">
        <v>62</v>
      </c>
      <c r="DX13" s="21"/>
      <c r="DY13" s="21"/>
      <c r="DZ13" s="17"/>
      <c r="EA13" s="21" t="s">
        <v>62</v>
      </c>
      <c r="EB13" s="17"/>
      <c r="EC13" s="21"/>
      <c r="ED13" s="21" t="s">
        <v>62</v>
      </c>
      <c r="EE13" s="21"/>
      <c r="EF13" s="17"/>
      <c r="EG13" s="17"/>
      <c r="EH13" s="17"/>
      <c r="EI13" s="21" t="s">
        <v>62</v>
      </c>
      <c r="EJ13" s="17"/>
      <c r="EK13" s="17"/>
      <c r="EL13" s="17"/>
      <c r="EM13" s="17"/>
      <c r="EN13" s="17"/>
      <c r="EO13" s="21" t="s">
        <v>62</v>
      </c>
      <c r="EP13" s="17"/>
      <c r="EQ13" s="17"/>
      <c r="ER13" s="17"/>
      <c r="ES13" s="17"/>
      <c r="ET13" s="17"/>
      <c r="EU13" s="17"/>
      <c r="EV13" s="21" t="s">
        <v>62</v>
      </c>
      <c r="EW13" s="17"/>
      <c r="EX13" s="17"/>
      <c r="EY13" s="17"/>
      <c r="EZ13" s="17"/>
      <c r="FA13" s="17"/>
      <c r="FB13" s="17"/>
      <c r="FC13" s="17"/>
      <c r="FD13" s="17"/>
      <c r="FE13" s="17"/>
      <c r="FF13" s="17"/>
      <c r="FG13" s="17"/>
      <c r="FH13" s="17"/>
      <c r="FI13" s="17"/>
      <c r="FJ13" s="17"/>
      <c r="FK13" s="17"/>
      <c r="FL13" s="17"/>
      <c r="FM13" s="5"/>
    </row>
    <row r="14">
      <c r="A14" s="48">
        <f t="shared" si="1"/>
        <v>8</v>
      </c>
      <c r="B14" s="50" t="str">
        <f t="shared" si="2"/>
        <v> </v>
      </c>
      <c r="C14" s="50" t="str">
        <f t="shared" si="3"/>
        <v> </v>
      </c>
      <c r="D14" s="50" t="str">
        <f t="shared" si="4"/>
        <v> </v>
      </c>
      <c r="E14" s="50" t="str">
        <f t="shared" si="5"/>
        <v> </v>
      </c>
      <c r="F14" s="50" t="str">
        <f t="shared" si="6"/>
        <v> </v>
      </c>
      <c r="G14" s="51" t="str">
        <f t="shared" si="7"/>
        <v/>
      </c>
      <c r="H14" s="52">
        <v>8.0</v>
      </c>
      <c r="I14" s="53">
        <f t="array" ref="I14">Max(If(left($P14:$FL14,2)="CI",column($P14:$FL14),0))</f>
        <v>0</v>
      </c>
      <c r="J14" s="53">
        <f t="array" ref="J14">Max(If(left($P14:$FL14,3)="EHD",column($P14:$FL14),0))</f>
        <v>0</v>
      </c>
      <c r="K14" s="53">
        <f t="array" ref="K14">Max(If(left($P14:$FL14,2)="CH",column($P14:$FL14),0))</f>
        <v>0</v>
      </c>
      <c r="L14" s="53">
        <f t="array" ref="L14">Max(If(left($P14:$FL14,2)="12",column($P14:$FL14),0))</f>
        <v>0</v>
      </c>
      <c r="M14" s="53">
        <f t="array" ref="M14">Max(If(left($P14:$FL14,1)="X",column($P14:$FL14),0))</f>
        <v>0</v>
      </c>
      <c r="N14" s="53" t="str">
        <f t="shared" ref="N14:N176" si="10">if(I14=0,"","#"&amp;H14&amp;": "&amp;indirect("R6"&amp;"C"&amp;match(max(I14:M14),I14:M14,0)+8,0)&amp;" on "&amp;text(max(B14:F14),"dd-mmm"))</f>
        <v/>
      </c>
      <c r="O14" s="54">
        <f t="shared" si="9"/>
        <v>0</v>
      </c>
      <c r="P14" s="5"/>
      <c r="Q14" s="55"/>
      <c r="R14" s="5"/>
      <c r="S14" s="5"/>
      <c r="T14" s="55"/>
      <c r="U14" s="5"/>
      <c r="V14" s="5"/>
      <c r="W14" s="55"/>
      <c r="X14" s="5"/>
      <c r="Y14" s="5"/>
      <c r="Z14" s="17"/>
      <c r="AA14" s="55"/>
      <c r="AB14" s="17"/>
      <c r="AC14" s="17"/>
      <c r="AD14" s="21"/>
      <c r="AE14" s="17"/>
      <c r="AF14" s="21"/>
      <c r="AG14" s="21"/>
      <c r="AH14" s="21"/>
      <c r="AI14" s="21"/>
      <c r="AJ14" s="21"/>
      <c r="AK14" s="17"/>
      <c r="AL14" s="21"/>
      <c r="AM14" s="17"/>
      <c r="AN14" s="21"/>
      <c r="AO14" s="21"/>
      <c r="AP14" s="21"/>
      <c r="AQ14" s="17"/>
      <c r="AR14" s="21"/>
      <c r="AS14" s="21"/>
      <c r="AT14" s="17"/>
      <c r="AU14" s="21"/>
      <c r="AV14" s="21"/>
      <c r="AW14" s="17"/>
      <c r="AX14" s="17"/>
      <c r="AY14" s="21"/>
      <c r="AZ14" s="21"/>
      <c r="BA14" s="21"/>
      <c r="BB14" s="21" t="s">
        <v>51</v>
      </c>
      <c r="BC14" s="21"/>
      <c r="BD14" s="17"/>
      <c r="BE14" s="21" t="s">
        <v>51</v>
      </c>
      <c r="BF14" s="21"/>
      <c r="BG14" s="21"/>
      <c r="BH14" s="17"/>
      <c r="BI14" s="21" t="s">
        <v>51</v>
      </c>
      <c r="BJ14" s="21"/>
      <c r="BK14" s="17"/>
      <c r="BL14" s="21" t="s">
        <v>52</v>
      </c>
      <c r="BM14" s="21"/>
      <c r="BN14" s="21"/>
      <c r="BO14" s="17"/>
      <c r="BP14" s="21" t="s">
        <v>52</v>
      </c>
      <c r="BQ14" s="21"/>
      <c r="BR14" s="17"/>
      <c r="BS14" s="21" t="s">
        <v>52</v>
      </c>
      <c r="BT14" s="21"/>
      <c r="BU14" s="21"/>
      <c r="BV14" s="17"/>
      <c r="BW14" s="21" t="s">
        <v>52</v>
      </c>
      <c r="BX14" s="21"/>
      <c r="BY14" s="17"/>
      <c r="BZ14" s="21" t="s">
        <v>52</v>
      </c>
      <c r="CA14" s="21"/>
      <c r="CB14" s="21"/>
      <c r="CC14" s="17"/>
      <c r="CD14" s="21" t="s">
        <v>52</v>
      </c>
      <c r="CE14" s="21"/>
      <c r="CF14" s="17"/>
      <c r="CG14" s="21" t="s">
        <v>52</v>
      </c>
      <c r="CH14" s="21"/>
      <c r="CI14" s="21"/>
      <c r="CJ14" s="17"/>
      <c r="CK14" s="21" t="s">
        <v>52</v>
      </c>
      <c r="CL14" s="21"/>
      <c r="CM14" s="17"/>
      <c r="CN14" s="21" t="s">
        <v>52</v>
      </c>
      <c r="CO14" s="21"/>
      <c r="CP14" s="21"/>
      <c r="CQ14" s="17"/>
      <c r="CR14" s="21" t="s">
        <v>52</v>
      </c>
      <c r="CS14" s="21"/>
      <c r="CT14" s="17"/>
      <c r="CU14" s="21" t="s">
        <v>52</v>
      </c>
      <c r="CV14" s="21"/>
      <c r="CW14" s="21"/>
      <c r="CX14" s="17"/>
      <c r="CY14" s="21" t="s">
        <v>52</v>
      </c>
      <c r="CZ14" s="21"/>
      <c r="DA14" s="17"/>
      <c r="DB14" s="21" t="s">
        <v>52</v>
      </c>
      <c r="DC14" s="21"/>
      <c r="DD14" s="21"/>
      <c r="DE14" s="17"/>
      <c r="DF14" s="21" t="s">
        <v>52</v>
      </c>
      <c r="DG14" s="21"/>
      <c r="DH14" s="17"/>
      <c r="DI14" s="21" t="s">
        <v>52</v>
      </c>
      <c r="DJ14" s="21"/>
      <c r="DK14" s="21"/>
      <c r="DL14" s="17"/>
      <c r="DM14" s="21" t="s">
        <v>52</v>
      </c>
      <c r="DN14" s="21"/>
      <c r="DO14" s="17"/>
      <c r="DP14" s="21" t="s">
        <v>52</v>
      </c>
      <c r="DQ14" s="21"/>
      <c r="DR14" s="21"/>
      <c r="DS14" s="17"/>
      <c r="DT14" s="21" t="s">
        <v>52</v>
      </c>
      <c r="DU14" s="21"/>
      <c r="DV14" s="17"/>
      <c r="DW14" s="21" t="s">
        <v>52</v>
      </c>
      <c r="DX14" s="21"/>
      <c r="DY14" s="21"/>
      <c r="DZ14" s="17"/>
      <c r="EA14" s="21" t="s">
        <v>52</v>
      </c>
      <c r="EB14" s="17"/>
      <c r="EC14" s="21"/>
      <c r="ED14" s="21" t="s">
        <v>52</v>
      </c>
      <c r="EE14" s="21"/>
      <c r="EF14" s="17"/>
      <c r="EG14" s="17"/>
      <c r="EH14" s="17"/>
      <c r="EI14" s="21" t="s">
        <v>52</v>
      </c>
      <c r="EJ14" s="17"/>
      <c r="EK14" s="17"/>
      <c r="EL14" s="17"/>
      <c r="EM14" s="17"/>
      <c r="EN14" s="17"/>
      <c r="EO14" s="21" t="s">
        <v>52</v>
      </c>
      <c r="EP14" s="17"/>
      <c r="EQ14" s="17"/>
      <c r="ER14" s="17"/>
      <c r="ES14" s="17"/>
      <c r="ET14" s="17"/>
      <c r="EU14" s="17"/>
      <c r="EV14" s="21" t="s">
        <v>52</v>
      </c>
      <c r="EW14" s="17"/>
      <c r="EX14" s="17"/>
      <c r="EY14" s="17"/>
      <c r="EZ14" s="17"/>
      <c r="FA14" s="17"/>
      <c r="FB14" s="17"/>
      <c r="FC14" s="17"/>
      <c r="FD14" s="17"/>
      <c r="FE14" s="17"/>
      <c r="FF14" s="17"/>
      <c r="FG14" s="17"/>
      <c r="FH14" s="17"/>
      <c r="FI14" s="17"/>
      <c r="FJ14" s="17"/>
      <c r="FK14" s="17"/>
      <c r="FL14" s="17"/>
      <c r="FM14" s="5"/>
    </row>
    <row r="15">
      <c r="A15" s="48" t="str">
        <f t="shared" si="1"/>
        <v>* 9</v>
      </c>
      <c r="B15" s="50" t="str">
        <f t="shared" si="2"/>
        <v>X</v>
      </c>
      <c r="C15" s="50" t="str">
        <f t="shared" si="3"/>
        <v>X</v>
      </c>
      <c r="D15" s="50" t="str">
        <f t="shared" si="4"/>
        <v>X</v>
      </c>
      <c r="E15" s="50" t="str">
        <f t="shared" si="5"/>
        <v>X</v>
      </c>
      <c r="F15" s="50">
        <f t="shared" si="6"/>
        <v>44803</v>
      </c>
      <c r="G15" s="51">
        <f t="shared" si="7"/>
        <v>9</v>
      </c>
      <c r="H15" s="52">
        <v>9.0</v>
      </c>
      <c r="I15" s="53">
        <f t="array" ref="I15">Max(If(left($P15:$FL15,2)="CI",column($P15:$FL15),0))</f>
        <v>114</v>
      </c>
      <c r="J15" s="53">
        <f t="array" ref="J15">Max(If(left($P15:$FL15,3)="EHD",column($P15:$FL15),0))</f>
        <v>130</v>
      </c>
      <c r="K15" s="53">
        <f t="array" ref="K15">Max(If(left($P15:$FL15,2)="CH",column($P15:$FL15),0))</f>
        <v>126</v>
      </c>
      <c r="L15" s="53">
        <f t="array" ref="L15">Max(If(left($P15:$FL15,2)="12",column($P15:$FL15),0))</f>
        <v>138</v>
      </c>
      <c r="M15" s="53">
        <f t="array" ref="M15">Max(If(left($P15:$FL15,1)="X",column($P15:$FL15),0))</f>
        <v>152</v>
      </c>
      <c r="N15" s="53" t="str">
        <f t="shared" si="10"/>
        <v>#9: X on 30-Aug</v>
      </c>
      <c r="O15" s="54">
        <f t="shared" si="9"/>
        <v>1</v>
      </c>
      <c r="P15" s="55"/>
      <c r="Q15" s="55"/>
      <c r="R15" s="5"/>
      <c r="S15" s="5"/>
      <c r="T15" s="55"/>
      <c r="U15" s="5"/>
      <c r="V15" s="5"/>
      <c r="W15" s="55"/>
      <c r="X15" s="5"/>
      <c r="Y15" s="5"/>
      <c r="Z15" s="17"/>
      <c r="AA15" s="55"/>
      <c r="AB15" s="17"/>
      <c r="AC15" s="17"/>
      <c r="AD15" s="21"/>
      <c r="AE15" s="17"/>
      <c r="AF15" s="17"/>
      <c r="AG15" s="21"/>
      <c r="AH15" s="21"/>
      <c r="AI15" s="21"/>
      <c r="AJ15" s="17"/>
      <c r="AK15" s="17"/>
      <c r="AL15" s="21"/>
      <c r="AM15" s="17"/>
      <c r="AN15" s="21"/>
      <c r="AO15" s="21"/>
      <c r="AP15" s="21"/>
      <c r="AQ15" s="17"/>
      <c r="AR15" s="21"/>
      <c r="AS15" s="21"/>
      <c r="AT15" s="17"/>
      <c r="AU15" s="21"/>
      <c r="AV15" s="21"/>
      <c r="AW15" s="17"/>
      <c r="AX15" s="17"/>
      <c r="AY15" s="21"/>
      <c r="AZ15" s="21"/>
      <c r="BA15" s="17"/>
      <c r="BB15" s="21" t="s">
        <v>62</v>
      </c>
      <c r="BC15" s="21"/>
      <c r="BD15" s="17"/>
      <c r="BE15" s="21" t="s">
        <v>62</v>
      </c>
      <c r="BF15" s="21"/>
      <c r="BG15" s="21"/>
      <c r="BH15" s="17"/>
      <c r="BI15" s="21" t="s">
        <v>62</v>
      </c>
      <c r="BJ15" s="21"/>
      <c r="BK15" s="17"/>
      <c r="BL15" s="21" t="s">
        <v>62</v>
      </c>
      <c r="BM15" s="21"/>
      <c r="BN15" s="21"/>
      <c r="BO15" s="17"/>
      <c r="BP15" s="21" t="s">
        <v>62</v>
      </c>
      <c r="BQ15" s="21"/>
      <c r="BR15" s="17"/>
      <c r="BS15" s="21" t="s">
        <v>62</v>
      </c>
      <c r="BT15" s="21"/>
      <c r="BU15" s="21"/>
      <c r="BV15" s="17"/>
      <c r="BW15" s="21" t="s">
        <v>62</v>
      </c>
      <c r="BX15" s="21"/>
      <c r="BY15" s="17"/>
      <c r="BZ15" s="21" t="s">
        <v>62</v>
      </c>
      <c r="CA15" s="21"/>
      <c r="CB15" s="21"/>
      <c r="CC15" s="17"/>
      <c r="CD15" s="21" t="s">
        <v>62</v>
      </c>
      <c r="CE15" s="21"/>
      <c r="CF15" s="17"/>
      <c r="CG15" s="21" t="s">
        <v>62</v>
      </c>
      <c r="CH15" s="21"/>
      <c r="CI15" s="21"/>
      <c r="CJ15" s="21"/>
      <c r="CK15" s="21" t="s">
        <v>62</v>
      </c>
      <c r="CL15" s="21"/>
      <c r="CM15" s="17"/>
      <c r="CN15" s="21" t="s">
        <v>62</v>
      </c>
      <c r="CO15" s="21"/>
      <c r="CP15" s="21"/>
      <c r="CQ15" s="17"/>
      <c r="CR15" s="21" t="s">
        <v>62</v>
      </c>
      <c r="CS15" s="21"/>
      <c r="CT15" s="17"/>
      <c r="CU15" s="21" t="s">
        <v>62</v>
      </c>
      <c r="CV15" s="21"/>
      <c r="CW15" s="21"/>
      <c r="CX15" s="21"/>
      <c r="CY15" s="21" t="s">
        <v>62</v>
      </c>
      <c r="CZ15" s="21"/>
      <c r="DA15" s="17"/>
      <c r="DB15" s="21" t="s">
        <v>62</v>
      </c>
      <c r="DC15" s="21"/>
      <c r="DD15" s="21"/>
      <c r="DE15" s="17"/>
      <c r="DF15" s="21" t="s">
        <v>65</v>
      </c>
      <c r="DG15" s="21"/>
      <c r="DH15" s="17"/>
      <c r="DI15" s="21" t="s">
        <v>65</v>
      </c>
      <c r="DJ15" s="21" t="s">
        <v>40</v>
      </c>
      <c r="DK15" s="21"/>
      <c r="DL15" s="17"/>
      <c r="DM15" s="21" t="s">
        <v>55</v>
      </c>
      <c r="DN15" s="21"/>
      <c r="DO15" s="17"/>
      <c r="DP15" s="21" t="s">
        <v>55</v>
      </c>
      <c r="DQ15" s="21"/>
      <c r="DR15" s="21"/>
      <c r="DS15" s="17"/>
      <c r="DT15" s="21" t="s">
        <v>55</v>
      </c>
      <c r="DU15" s="21"/>
      <c r="DV15" s="21" t="s">
        <v>42</v>
      </c>
      <c r="DW15" s="21" t="s">
        <v>70</v>
      </c>
      <c r="DX15" s="21"/>
      <c r="DY15" s="21"/>
      <c r="DZ15" s="21" t="s">
        <v>41</v>
      </c>
      <c r="EA15" s="21" t="s">
        <v>59</v>
      </c>
      <c r="EB15" s="17"/>
      <c r="EC15" s="21"/>
      <c r="ED15" s="21" t="s">
        <v>59</v>
      </c>
      <c r="EE15" s="21"/>
      <c r="EF15" s="17"/>
      <c r="EG15" s="17"/>
      <c r="EH15" s="21">
        <v>12.0</v>
      </c>
      <c r="EI15" s="21" t="s">
        <v>59</v>
      </c>
      <c r="EJ15" s="17"/>
      <c r="EK15" s="17"/>
      <c r="EL15" s="17"/>
      <c r="EM15" s="17"/>
      <c r="EN15" s="17"/>
      <c r="EO15" s="21" t="s">
        <v>71</v>
      </c>
      <c r="EP15" s="17"/>
      <c r="EQ15" s="17"/>
      <c r="ER15" s="17"/>
      <c r="ES15" s="17"/>
      <c r="ET15" s="17"/>
      <c r="EU15" s="17"/>
      <c r="EV15" s="21" t="s">
        <v>4</v>
      </c>
      <c r="EW15" s="17"/>
      <c r="EX15" s="17"/>
      <c r="EY15" s="17"/>
      <c r="EZ15" s="17"/>
      <c r="FA15" s="17"/>
      <c r="FB15" s="17"/>
      <c r="FC15" s="17"/>
      <c r="FD15" s="17"/>
      <c r="FE15" s="17"/>
      <c r="FF15" s="17"/>
      <c r="FG15" s="17"/>
      <c r="FH15" s="17"/>
      <c r="FI15" s="17"/>
      <c r="FJ15" s="17"/>
      <c r="FK15" s="17"/>
      <c r="FL15" s="17"/>
      <c r="FM15" s="5"/>
    </row>
    <row r="16">
      <c r="A16" s="48">
        <f t="shared" si="1"/>
        <v>10</v>
      </c>
      <c r="B16" s="50" t="str">
        <f t="shared" si="2"/>
        <v> </v>
      </c>
      <c r="C16" s="50" t="str">
        <f t="shared" si="3"/>
        <v> </v>
      </c>
      <c r="D16" s="50" t="str">
        <f t="shared" si="4"/>
        <v> </v>
      </c>
      <c r="E16" s="50" t="str">
        <f t="shared" si="5"/>
        <v> </v>
      </c>
      <c r="F16" s="50" t="str">
        <f t="shared" si="6"/>
        <v> </v>
      </c>
      <c r="G16" s="51" t="str">
        <f t="shared" si="7"/>
        <v/>
      </c>
      <c r="H16" s="52">
        <v>10.0</v>
      </c>
      <c r="I16" s="53">
        <f t="array" ref="I16">Max(If(left($P16:$FL16,2)="CI",column($P16:$FL16),0))</f>
        <v>0</v>
      </c>
      <c r="J16" s="53">
        <f t="array" ref="J16">Max(If(left($P16:$FL16,3)="EHD",column($P16:$FL16),0))</f>
        <v>0</v>
      </c>
      <c r="K16" s="53">
        <f t="array" ref="K16">Max(If(left($P16:$FL16,2)="CH",column($P16:$FL16),0))</f>
        <v>0</v>
      </c>
      <c r="L16" s="53">
        <f t="array" ref="L16">Max(If(left($P16:$FL16,2)="12",column($P16:$FL16),0))</f>
        <v>0</v>
      </c>
      <c r="M16" s="53">
        <f t="array" ref="M16">Max(If(left($P16:$FL16,1)="X",column($P16:$FL16),0))</f>
        <v>0</v>
      </c>
      <c r="N16" s="53" t="str">
        <f t="shared" si="10"/>
        <v/>
      </c>
      <c r="O16" s="54">
        <f t="shared" si="9"/>
        <v>0</v>
      </c>
      <c r="P16" s="5"/>
      <c r="Q16" s="55"/>
      <c r="R16" s="5"/>
      <c r="S16" s="5"/>
      <c r="T16" s="55"/>
      <c r="U16" s="5"/>
      <c r="V16" s="5"/>
      <c r="W16" s="55"/>
      <c r="X16" s="5"/>
      <c r="Y16" s="5"/>
      <c r="Z16" s="17"/>
      <c r="AA16" s="55"/>
      <c r="AB16" s="17"/>
      <c r="AC16" s="17"/>
      <c r="AD16" s="21"/>
      <c r="AE16" s="17"/>
      <c r="AF16" s="21"/>
      <c r="AG16" s="21"/>
      <c r="AH16" s="21"/>
      <c r="AI16" s="21"/>
      <c r="AJ16" s="17"/>
      <c r="AK16" s="17"/>
      <c r="AL16" s="21"/>
      <c r="AM16" s="17"/>
      <c r="AN16" s="21"/>
      <c r="AO16" s="21"/>
      <c r="AP16" s="21"/>
      <c r="AQ16" s="17"/>
      <c r="AR16" s="21"/>
      <c r="AS16" s="21"/>
      <c r="AT16" s="17"/>
      <c r="AU16" s="21"/>
      <c r="AV16" s="21"/>
      <c r="AW16" s="17"/>
      <c r="AX16" s="17"/>
      <c r="AY16" s="21"/>
      <c r="AZ16" s="21"/>
      <c r="BA16" s="17"/>
      <c r="BB16" s="21" t="s">
        <v>51</v>
      </c>
      <c r="BC16" s="21"/>
      <c r="BD16" s="17"/>
      <c r="BE16" s="21" t="s">
        <v>51</v>
      </c>
      <c r="BF16" s="21"/>
      <c r="BG16" s="21"/>
      <c r="BH16" s="17"/>
      <c r="BI16" s="21" t="s">
        <v>51</v>
      </c>
      <c r="BJ16" s="21"/>
      <c r="BK16" s="17"/>
      <c r="BL16" s="21" t="s">
        <v>52</v>
      </c>
      <c r="BM16" s="21"/>
      <c r="BN16" s="21"/>
      <c r="BO16" s="17"/>
      <c r="BP16" s="21" t="s">
        <v>52</v>
      </c>
      <c r="BQ16" s="21"/>
      <c r="BR16" s="21"/>
      <c r="BS16" s="21" t="s">
        <v>52</v>
      </c>
      <c r="BT16" s="21"/>
      <c r="BU16" s="21"/>
      <c r="BV16" s="17"/>
      <c r="BW16" s="21" t="s">
        <v>52</v>
      </c>
      <c r="BX16" s="21"/>
      <c r="BY16" s="17"/>
      <c r="BZ16" s="21" t="s">
        <v>52</v>
      </c>
      <c r="CA16" s="21"/>
      <c r="CB16" s="21"/>
      <c r="CC16" s="17"/>
      <c r="CD16" s="21" t="s">
        <v>52</v>
      </c>
      <c r="CE16" s="21"/>
      <c r="CF16" s="21"/>
      <c r="CG16" s="21" t="s">
        <v>52</v>
      </c>
      <c r="CH16" s="21"/>
      <c r="CI16" s="21"/>
      <c r="CJ16" s="17"/>
      <c r="CK16" s="21" t="s">
        <v>52</v>
      </c>
      <c r="CL16" s="21"/>
      <c r="CM16" s="17"/>
      <c r="CN16" s="21" t="s">
        <v>52</v>
      </c>
      <c r="CO16" s="21"/>
      <c r="CP16" s="21"/>
      <c r="CQ16" s="17"/>
      <c r="CR16" s="21" t="s">
        <v>52</v>
      </c>
      <c r="CS16" s="21"/>
      <c r="CT16" s="17"/>
      <c r="CU16" s="21" t="s">
        <v>52</v>
      </c>
      <c r="CV16" s="21"/>
      <c r="CW16" s="21"/>
      <c r="CX16" s="17"/>
      <c r="CY16" s="21" t="s">
        <v>52</v>
      </c>
      <c r="CZ16" s="21"/>
      <c r="DA16" s="17"/>
      <c r="DB16" s="21" t="s">
        <v>52</v>
      </c>
      <c r="DC16" s="21"/>
      <c r="DD16" s="21"/>
      <c r="DE16" s="17"/>
      <c r="DF16" s="21" t="s">
        <v>52</v>
      </c>
      <c r="DG16" s="21"/>
      <c r="DH16" s="17"/>
      <c r="DI16" s="21" t="s">
        <v>52</v>
      </c>
      <c r="DJ16" s="21"/>
      <c r="DK16" s="21"/>
      <c r="DL16" s="17"/>
      <c r="DM16" s="21" t="s">
        <v>52</v>
      </c>
      <c r="DN16" s="21"/>
      <c r="DO16" s="17"/>
      <c r="DP16" s="21" t="s">
        <v>52</v>
      </c>
      <c r="DQ16" s="21"/>
      <c r="DR16" s="21"/>
      <c r="DS16" s="17"/>
      <c r="DT16" s="21" t="s">
        <v>52</v>
      </c>
      <c r="DU16" s="21"/>
      <c r="DV16" s="17"/>
      <c r="DW16" s="21" t="s">
        <v>52</v>
      </c>
      <c r="DX16" s="21"/>
      <c r="DY16" s="21"/>
      <c r="DZ16" s="17"/>
      <c r="EA16" s="21" t="s">
        <v>52</v>
      </c>
      <c r="EB16" s="17"/>
      <c r="EC16" s="21"/>
      <c r="ED16" s="21" t="s">
        <v>52</v>
      </c>
      <c r="EE16" s="21"/>
      <c r="EF16" s="17"/>
      <c r="EG16" s="17"/>
      <c r="EH16" s="17"/>
      <c r="EI16" s="21" t="s">
        <v>52</v>
      </c>
      <c r="EJ16" s="17"/>
      <c r="EK16" s="17"/>
      <c r="EL16" s="17"/>
      <c r="EM16" s="17"/>
      <c r="EN16" s="17"/>
      <c r="EO16" s="21" t="s">
        <v>52</v>
      </c>
      <c r="EP16" s="17"/>
      <c r="EQ16" s="17"/>
      <c r="ER16" s="17"/>
      <c r="ES16" s="17"/>
      <c r="ET16" s="17"/>
      <c r="EU16" s="17"/>
      <c r="EV16" s="21" t="s">
        <v>52</v>
      </c>
      <c r="EW16" s="17"/>
      <c r="EX16" s="17"/>
      <c r="EY16" s="17"/>
      <c r="EZ16" s="17"/>
      <c r="FA16" s="17"/>
      <c r="FB16" s="17"/>
      <c r="FC16" s="17"/>
      <c r="FD16" s="17"/>
      <c r="FE16" s="17"/>
      <c r="FF16" s="17"/>
      <c r="FG16" s="17"/>
      <c r="FH16" s="17"/>
      <c r="FI16" s="17"/>
      <c r="FJ16" s="17"/>
      <c r="FK16" s="17"/>
      <c r="FL16" s="17"/>
      <c r="FM16" s="5"/>
    </row>
    <row r="17">
      <c r="A17" s="48" t="str">
        <f t="shared" si="1"/>
        <v>* 11</v>
      </c>
      <c r="B17" s="50" t="str">
        <f t="shared" si="2"/>
        <v>X</v>
      </c>
      <c r="C17" s="50" t="str">
        <f t="shared" si="3"/>
        <v>X</v>
      </c>
      <c r="D17" s="50" t="str">
        <f t="shared" si="4"/>
        <v>X</v>
      </c>
      <c r="E17" s="50" t="str">
        <f t="shared" si="5"/>
        <v>X</v>
      </c>
      <c r="F17" s="50">
        <f t="shared" si="6"/>
        <v>44775</v>
      </c>
      <c r="G17" s="51">
        <f t="shared" si="7"/>
        <v>11</v>
      </c>
      <c r="H17" s="52">
        <v>11.0</v>
      </c>
      <c r="I17" s="53">
        <f t="array" ref="I17">Max(If(left($P17:$FL17,2)="CI",column($P17:$FL17),0))</f>
        <v>86</v>
      </c>
      <c r="J17" s="53">
        <f t="array" ref="J17">Max(If(left($P17:$FL17,3)="EHD",column($P17:$FL17),0))</f>
        <v>102</v>
      </c>
      <c r="K17" s="53">
        <f t="array" ref="K17">Max(If(left($P17:$FL17,2)="CH",column($P17:$FL17),0))</f>
        <v>101</v>
      </c>
      <c r="L17" s="53">
        <f t="array" ref="L17">Max(If(left($P17:$FL17,2)="12",column($P17:$FL17),0))</f>
        <v>113</v>
      </c>
      <c r="M17" s="53">
        <f t="array" ref="M17">Max(If(left($P17:$FL17,1)="X",column($P17:$FL17),0))</f>
        <v>124</v>
      </c>
      <c r="N17" s="53" t="str">
        <f t="shared" si="10"/>
        <v>#11: X on 02-Aug</v>
      </c>
      <c r="O17" s="54">
        <f t="shared" si="9"/>
        <v>1</v>
      </c>
      <c r="P17" s="5"/>
      <c r="Q17" s="55"/>
      <c r="R17" s="5"/>
      <c r="S17" s="5"/>
      <c r="T17" s="55"/>
      <c r="U17" s="5"/>
      <c r="V17" s="5"/>
      <c r="W17" s="55"/>
      <c r="X17" s="5"/>
      <c r="Y17" s="5"/>
      <c r="Z17" s="17"/>
      <c r="AA17" s="55"/>
      <c r="AB17" s="17"/>
      <c r="AC17" s="17"/>
      <c r="AD17" s="21"/>
      <c r="AE17" s="17"/>
      <c r="AF17" s="21"/>
      <c r="AG17" s="21"/>
      <c r="AH17" s="21"/>
      <c r="AI17" s="21"/>
      <c r="AJ17" s="17"/>
      <c r="AK17" s="17"/>
      <c r="AL17" s="21"/>
      <c r="AM17" s="17"/>
      <c r="AN17" s="21"/>
      <c r="AO17" s="21"/>
      <c r="AP17" s="21"/>
      <c r="AQ17" s="17"/>
      <c r="AR17" s="21"/>
      <c r="AS17" s="21"/>
      <c r="AT17" s="17"/>
      <c r="AU17" s="17"/>
      <c r="AV17" s="21"/>
      <c r="AW17" s="17"/>
      <c r="AX17" s="17"/>
      <c r="AY17" s="21"/>
      <c r="AZ17" s="21"/>
      <c r="BA17" s="17"/>
      <c r="BB17" s="21" t="s">
        <v>65</v>
      </c>
      <c r="BC17" s="21"/>
      <c r="BD17" s="17"/>
      <c r="BE17" s="21" t="s">
        <v>65</v>
      </c>
      <c r="BF17" s="21"/>
      <c r="BG17" s="21"/>
      <c r="BH17" s="17"/>
      <c r="BI17" s="21" t="s">
        <v>65</v>
      </c>
      <c r="BJ17" s="21"/>
      <c r="BK17" s="17"/>
      <c r="BL17" s="21" t="s">
        <v>65</v>
      </c>
      <c r="BM17" s="21"/>
      <c r="BN17" s="21"/>
      <c r="BO17" s="17"/>
      <c r="BP17" s="21" t="s">
        <v>65</v>
      </c>
      <c r="BQ17" s="21"/>
      <c r="BR17" s="17"/>
      <c r="BS17" s="21" t="s">
        <v>65</v>
      </c>
      <c r="BT17" s="21"/>
      <c r="BU17" s="21"/>
      <c r="BV17" s="17"/>
      <c r="BW17" s="21" t="s">
        <v>65</v>
      </c>
      <c r="BX17" s="21"/>
      <c r="BY17" s="17"/>
      <c r="BZ17" s="21" t="s">
        <v>65</v>
      </c>
      <c r="CA17" s="21"/>
      <c r="CB17" s="21"/>
      <c r="CC17" s="17"/>
      <c r="CD17" s="21" t="s">
        <v>65</v>
      </c>
      <c r="CE17" s="21"/>
      <c r="CF17" s="17"/>
      <c r="CG17" s="21" t="s">
        <v>65</v>
      </c>
      <c r="CH17" s="21" t="s">
        <v>40</v>
      </c>
      <c r="CI17" s="21"/>
      <c r="CJ17" s="17"/>
      <c r="CK17" s="21" t="s">
        <v>55</v>
      </c>
      <c r="CL17" s="21"/>
      <c r="CM17" s="17"/>
      <c r="CN17" s="21" t="s">
        <v>55</v>
      </c>
      <c r="CO17" s="21"/>
      <c r="CP17" s="21"/>
      <c r="CQ17" s="17"/>
      <c r="CR17" s="21" t="s">
        <v>55</v>
      </c>
      <c r="CS17" s="21"/>
      <c r="CT17" s="17"/>
      <c r="CU17" s="21" t="s">
        <v>55</v>
      </c>
      <c r="CV17" s="21"/>
      <c r="CW17" s="21" t="s">
        <v>42</v>
      </c>
      <c r="CX17" s="21" t="s">
        <v>41</v>
      </c>
      <c r="CY17" s="21" t="s">
        <v>58</v>
      </c>
      <c r="CZ17" s="21"/>
      <c r="DA17" s="17"/>
      <c r="DB17" s="21" t="s">
        <v>58</v>
      </c>
      <c r="DC17" s="21"/>
      <c r="DD17" s="21"/>
      <c r="DE17" s="17"/>
      <c r="DF17" s="21" t="s">
        <v>58</v>
      </c>
      <c r="DG17" s="21"/>
      <c r="DH17" s="17"/>
      <c r="DI17" s="21">
        <v>12.0</v>
      </c>
      <c r="DJ17" s="21"/>
      <c r="DK17" s="21"/>
      <c r="DL17" s="21" t="s">
        <v>56</v>
      </c>
      <c r="DM17" s="21" t="s">
        <v>57</v>
      </c>
      <c r="DN17" s="21"/>
      <c r="DO17" s="21"/>
      <c r="DP17" s="21" t="s">
        <v>57</v>
      </c>
      <c r="DQ17" s="21"/>
      <c r="DR17" s="21"/>
      <c r="DS17" s="17"/>
      <c r="DT17" s="21" t="s">
        <v>3</v>
      </c>
      <c r="DU17" s="21"/>
      <c r="DV17" s="17"/>
      <c r="DW17" s="21" t="s">
        <v>54</v>
      </c>
      <c r="DX17" s="21"/>
      <c r="DY17" s="21"/>
      <c r="DZ17" s="17"/>
      <c r="EA17" s="21" t="s">
        <v>54</v>
      </c>
      <c r="EB17" s="17"/>
      <c r="EC17" s="21"/>
      <c r="ED17" s="21" t="s">
        <v>54</v>
      </c>
      <c r="EE17" s="21"/>
      <c r="EF17" s="17"/>
      <c r="EG17" s="17"/>
      <c r="EH17" s="17"/>
      <c r="EI17" s="21" t="s">
        <v>54</v>
      </c>
      <c r="EJ17" s="17"/>
      <c r="EK17" s="17"/>
      <c r="EL17" s="17"/>
      <c r="EM17" s="17"/>
      <c r="EN17" s="17"/>
      <c r="EO17" s="21" t="s">
        <v>54</v>
      </c>
      <c r="EP17" s="17"/>
      <c r="EQ17" s="17"/>
      <c r="ER17" s="17"/>
      <c r="ES17" s="17"/>
      <c r="ET17" s="17"/>
      <c r="EU17" s="17"/>
      <c r="EV17" s="21" t="s">
        <v>54</v>
      </c>
      <c r="EW17" s="17"/>
      <c r="EX17" s="17"/>
      <c r="EY17" s="17"/>
      <c r="EZ17" s="17"/>
      <c r="FA17" s="17"/>
      <c r="FB17" s="17"/>
      <c r="FC17" s="17"/>
      <c r="FD17" s="17"/>
      <c r="FE17" s="17"/>
      <c r="FF17" s="17"/>
      <c r="FG17" s="17"/>
      <c r="FH17" s="17"/>
      <c r="FI17" s="17"/>
      <c r="FJ17" s="17"/>
      <c r="FK17" s="17"/>
      <c r="FL17" s="17"/>
      <c r="FM17" s="5"/>
    </row>
    <row r="18">
      <c r="A18" s="48" t="str">
        <f t="shared" si="1"/>
        <v>* 12</v>
      </c>
      <c r="B18" s="50" t="str">
        <f t="shared" si="2"/>
        <v>X</v>
      </c>
      <c r="C18" s="50" t="str">
        <f t="shared" si="3"/>
        <v>X</v>
      </c>
      <c r="D18" s="50" t="str">
        <f t="shared" si="4"/>
        <v>X</v>
      </c>
      <c r="E18" s="50" t="str">
        <f t="shared" si="5"/>
        <v>X</v>
      </c>
      <c r="F18" s="50">
        <f t="shared" si="6"/>
        <v>44785</v>
      </c>
      <c r="G18" s="51">
        <f t="shared" si="7"/>
        <v>12</v>
      </c>
      <c r="H18" s="52">
        <v>12.0</v>
      </c>
      <c r="I18" s="53">
        <f t="array" ref="I18">Max(If(left($P18:$FL18,2)="CI",column($P18:$FL18),0))</f>
        <v>94</v>
      </c>
      <c r="J18" s="53">
        <f t="array" ref="J18">Max(If(left($P18:$FL18,3)="EHD",column($P18:$FL18),0))</f>
        <v>111</v>
      </c>
      <c r="K18" s="53">
        <f t="array" ref="K18">Max(If(left($P18:$FL18,2)="CH",column($P18:$FL18),0))</f>
        <v>110</v>
      </c>
      <c r="L18" s="53">
        <f t="array" ref="L18">Max(If(left($P18:$FL18,2)="12",column($P18:$FL18),0))</f>
        <v>122</v>
      </c>
      <c r="M18" s="53">
        <f t="array" ref="M18">Max(If(left($P18:$FL18,1)="X",column($P18:$FL18),0))</f>
        <v>134</v>
      </c>
      <c r="N18" s="53" t="str">
        <f t="shared" si="10"/>
        <v>#12: X on 12-Aug</v>
      </c>
      <c r="O18" s="54">
        <f t="shared" si="9"/>
        <v>1</v>
      </c>
      <c r="P18" s="5"/>
      <c r="Q18" s="55"/>
      <c r="R18" s="5"/>
      <c r="S18" s="5"/>
      <c r="T18" s="55"/>
      <c r="U18" s="5"/>
      <c r="V18" s="5"/>
      <c r="W18" s="55"/>
      <c r="X18" s="5"/>
      <c r="Y18" s="5"/>
      <c r="Z18" s="17"/>
      <c r="AA18" s="55"/>
      <c r="AB18" s="17"/>
      <c r="AC18" s="17"/>
      <c r="AD18" s="21"/>
      <c r="AE18" s="17"/>
      <c r="AF18" s="17"/>
      <c r="AG18" s="21"/>
      <c r="AH18" s="21"/>
      <c r="AI18" s="21"/>
      <c r="AJ18" s="17"/>
      <c r="AK18" s="17"/>
      <c r="AL18" s="21"/>
      <c r="AM18" s="17"/>
      <c r="AN18" s="21"/>
      <c r="AO18" s="21"/>
      <c r="AP18" s="21"/>
      <c r="AQ18" s="17"/>
      <c r="AR18" s="21"/>
      <c r="AS18" s="56"/>
      <c r="AT18" s="17"/>
      <c r="AU18" s="17"/>
      <c r="AV18" s="21"/>
      <c r="AW18" s="17"/>
      <c r="AX18" s="17"/>
      <c r="AY18" s="57"/>
      <c r="AZ18" s="21"/>
      <c r="BA18" s="17"/>
      <c r="BB18" s="21" t="s">
        <v>72</v>
      </c>
      <c r="BC18" s="21"/>
      <c r="BD18" s="17"/>
      <c r="BE18" s="21" t="s">
        <v>72</v>
      </c>
      <c r="BF18" s="57"/>
      <c r="BG18" s="21"/>
      <c r="BH18" s="17"/>
      <c r="BI18" s="21" t="s">
        <v>72</v>
      </c>
      <c r="BJ18" s="56"/>
      <c r="BK18" s="17"/>
      <c r="BL18" s="21" t="s">
        <v>72</v>
      </c>
      <c r="BM18" s="57"/>
      <c r="BN18" s="21"/>
      <c r="BO18" s="17"/>
      <c r="BP18" s="21" t="s">
        <v>72</v>
      </c>
      <c r="BQ18" s="21"/>
      <c r="BR18" s="17"/>
      <c r="BS18" s="21" t="s">
        <v>62</v>
      </c>
      <c r="BT18" s="21"/>
      <c r="BU18" s="21"/>
      <c r="BV18" s="17"/>
      <c r="BW18" s="21" t="s">
        <v>62</v>
      </c>
      <c r="BX18" s="21"/>
      <c r="BY18" s="17"/>
      <c r="BZ18" s="21" t="s">
        <v>62</v>
      </c>
      <c r="CA18" s="21"/>
      <c r="CB18" s="21"/>
      <c r="CC18" s="17"/>
      <c r="CD18" s="21" t="s">
        <v>62</v>
      </c>
      <c r="CE18" s="21"/>
      <c r="CF18" s="17"/>
      <c r="CG18" s="21" t="s">
        <v>62</v>
      </c>
      <c r="CH18" s="21"/>
      <c r="CI18" s="21"/>
      <c r="CJ18" s="17"/>
      <c r="CK18" s="21" t="s">
        <v>62</v>
      </c>
      <c r="CL18" s="21"/>
      <c r="CM18" s="17"/>
      <c r="CN18" s="21" t="s">
        <v>62</v>
      </c>
      <c r="CO18" s="56"/>
      <c r="CP18" s="21" t="s">
        <v>40</v>
      </c>
      <c r="CQ18" s="17"/>
      <c r="CR18" s="21" t="s">
        <v>73</v>
      </c>
      <c r="CS18" s="56"/>
      <c r="CT18" s="17"/>
      <c r="CU18" s="21" t="s">
        <v>73</v>
      </c>
      <c r="CV18" s="21"/>
      <c r="CW18" s="21"/>
      <c r="CX18" s="17"/>
      <c r="CY18" s="21" t="s">
        <v>55</v>
      </c>
      <c r="CZ18" s="21"/>
      <c r="DA18" s="17"/>
      <c r="DB18" s="21" t="s">
        <v>55</v>
      </c>
      <c r="DC18" s="21"/>
      <c r="DD18" s="21"/>
      <c r="DE18" s="21" t="s">
        <v>41</v>
      </c>
      <c r="DF18" s="21" t="s">
        <v>42</v>
      </c>
      <c r="DG18" s="56" t="s">
        <v>41</v>
      </c>
      <c r="DH18" s="21"/>
      <c r="DI18" s="21" t="s">
        <v>56</v>
      </c>
      <c r="DJ18" s="21"/>
      <c r="DK18" s="21"/>
      <c r="DL18" s="17"/>
      <c r="DM18" s="21" t="s">
        <v>74</v>
      </c>
      <c r="DN18" s="56"/>
      <c r="DO18" s="17"/>
      <c r="DP18" s="21" t="s">
        <v>58</v>
      </c>
      <c r="DQ18" s="56"/>
      <c r="DR18" s="21">
        <v>12.0</v>
      </c>
      <c r="DS18" s="21" t="s">
        <v>58</v>
      </c>
      <c r="DT18" s="21" t="s">
        <v>61</v>
      </c>
      <c r="DU18" s="21"/>
      <c r="DV18" s="17"/>
      <c r="DW18" s="21" t="s">
        <v>71</v>
      </c>
      <c r="DX18" s="21"/>
      <c r="DY18" s="13"/>
      <c r="DZ18" s="21"/>
      <c r="EA18" s="21" t="s">
        <v>75</v>
      </c>
      <c r="EB18" s="17"/>
      <c r="EC18" s="21"/>
      <c r="ED18" s="21" t="s">
        <v>3</v>
      </c>
      <c r="EE18" s="21"/>
      <c r="EF18" s="17"/>
      <c r="EG18" s="17"/>
      <c r="EH18" s="17"/>
      <c r="EI18" s="21" t="s">
        <v>54</v>
      </c>
      <c r="EJ18" s="17"/>
      <c r="EK18" s="17"/>
      <c r="EL18" s="21"/>
      <c r="EM18" s="17"/>
      <c r="EN18" s="17"/>
      <c r="EO18" s="21" t="s">
        <v>76</v>
      </c>
      <c r="EP18" s="17"/>
      <c r="EQ18" s="17"/>
      <c r="ER18" s="17"/>
      <c r="ES18" s="17"/>
      <c r="ET18" s="17"/>
      <c r="EU18" s="17"/>
      <c r="EV18" s="21" t="s">
        <v>54</v>
      </c>
      <c r="EW18" s="17"/>
      <c r="EX18" s="17"/>
      <c r="EY18" s="17"/>
      <c r="EZ18" s="17"/>
      <c r="FA18" s="17"/>
      <c r="FB18" s="17"/>
      <c r="FC18" s="17"/>
      <c r="FD18" s="17"/>
      <c r="FE18" s="17"/>
      <c r="FF18" s="17"/>
      <c r="FG18" s="17"/>
      <c r="FH18" s="17"/>
      <c r="FI18" s="17"/>
      <c r="FJ18" s="17"/>
      <c r="FK18" s="17"/>
      <c r="FL18" s="17"/>
      <c r="FM18" s="5"/>
    </row>
    <row r="19">
      <c r="A19" s="48">
        <f t="shared" si="1"/>
        <v>13</v>
      </c>
      <c r="B19" s="50" t="str">
        <f t="shared" si="2"/>
        <v> </v>
      </c>
      <c r="C19" s="50" t="str">
        <f t="shared" si="3"/>
        <v> </v>
      </c>
      <c r="D19" s="50" t="str">
        <f t="shared" si="4"/>
        <v> </v>
      </c>
      <c r="E19" s="50" t="str">
        <f t="shared" si="5"/>
        <v> </v>
      </c>
      <c r="F19" s="50" t="str">
        <f t="shared" si="6"/>
        <v> </v>
      </c>
      <c r="G19" s="51" t="str">
        <f t="shared" si="7"/>
        <v/>
      </c>
      <c r="H19" s="52">
        <v>13.0</v>
      </c>
      <c r="I19" s="53">
        <f t="array" ref="I19">Max(If(left($P19:$FL19,2)="CI",column($P19:$FL19),0))</f>
        <v>0</v>
      </c>
      <c r="J19" s="53">
        <f t="array" ref="J19">Max(If(left($P19:$FL19,3)="EHD",column($P19:$FL19),0))</f>
        <v>0</v>
      </c>
      <c r="K19" s="53">
        <f t="array" ref="K19">Max(If(left($P19:$FL19,2)="CH",column($P19:$FL19),0))</f>
        <v>0</v>
      </c>
      <c r="L19" s="53">
        <f t="array" ref="L19">Max(If(left($P19:$FL19,2)="12",column($P19:$FL19),0))</f>
        <v>0</v>
      </c>
      <c r="M19" s="53">
        <f t="array" ref="M19">Max(If(left($P19:$FL19,1)="X",column($P19:$FL19),0))</f>
        <v>0</v>
      </c>
      <c r="N19" s="53" t="str">
        <f t="shared" si="10"/>
        <v/>
      </c>
      <c r="O19" s="54">
        <f t="shared" si="9"/>
        <v>0</v>
      </c>
      <c r="P19" s="5"/>
      <c r="Q19" s="55"/>
      <c r="R19" s="5"/>
      <c r="S19" s="5"/>
      <c r="T19" s="55"/>
      <c r="U19" s="5"/>
      <c r="V19" s="5"/>
      <c r="W19" s="55"/>
      <c r="X19" s="5"/>
      <c r="Y19" s="5"/>
      <c r="Z19" s="17"/>
      <c r="AA19" s="55"/>
      <c r="AB19" s="17"/>
      <c r="AC19" s="17"/>
      <c r="AD19" s="21"/>
      <c r="AE19" s="17"/>
      <c r="AF19" s="17"/>
      <c r="AG19" s="21"/>
      <c r="AH19" s="21"/>
      <c r="AI19" s="21"/>
      <c r="AJ19" s="17"/>
      <c r="AK19" s="17"/>
      <c r="AL19" s="21"/>
      <c r="AM19" s="17"/>
      <c r="AN19" s="21"/>
      <c r="AO19" s="21"/>
      <c r="AP19" s="21"/>
      <c r="AQ19" s="17"/>
      <c r="AR19" s="21"/>
      <c r="AS19" s="56"/>
      <c r="AT19" s="17"/>
      <c r="AU19" s="17"/>
      <c r="AV19" s="21"/>
      <c r="AW19" s="17"/>
      <c r="AX19" s="17"/>
      <c r="AY19" s="57"/>
      <c r="AZ19" s="21"/>
      <c r="BA19" s="17"/>
      <c r="BB19" s="21" t="s">
        <v>51</v>
      </c>
      <c r="BC19" s="21"/>
      <c r="BD19" s="17"/>
      <c r="BE19" s="21" t="s">
        <v>51</v>
      </c>
      <c r="BF19" s="57"/>
      <c r="BG19" s="21"/>
      <c r="BH19" s="17"/>
      <c r="BI19" s="21" t="s">
        <v>51</v>
      </c>
      <c r="BJ19" s="56"/>
      <c r="BK19" s="17"/>
      <c r="BL19" s="21" t="s">
        <v>52</v>
      </c>
      <c r="BM19" s="57"/>
      <c r="BN19" s="21"/>
      <c r="BO19" s="17"/>
      <c r="BP19" s="21" t="s">
        <v>52</v>
      </c>
      <c r="BQ19" s="21"/>
      <c r="BR19" s="17"/>
      <c r="BS19" s="21" t="s">
        <v>52</v>
      </c>
      <c r="BT19" s="21"/>
      <c r="BU19" s="21"/>
      <c r="BV19" s="17"/>
      <c r="BW19" s="21" t="s">
        <v>52</v>
      </c>
      <c r="BX19" s="21"/>
      <c r="BY19" s="17"/>
      <c r="BZ19" s="21" t="s">
        <v>52</v>
      </c>
      <c r="CA19" s="21"/>
      <c r="CB19" s="21"/>
      <c r="CC19" s="17"/>
      <c r="CD19" s="21" t="s">
        <v>52</v>
      </c>
      <c r="CE19" s="21"/>
      <c r="CF19" s="21"/>
      <c r="CG19" s="21" t="s">
        <v>52</v>
      </c>
      <c r="CH19" s="21"/>
      <c r="CI19" s="21"/>
      <c r="CJ19" s="17"/>
      <c r="CK19" s="21" t="s">
        <v>52</v>
      </c>
      <c r="CL19" s="21"/>
      <c r="CM19" s="17"/>
      <c r="CN19" s="21" t="s">
        <v>52</v>
      </c>
      <c r="CO19" s="56"/>
      <c r="CP19" s="21"/>
      <c r="CQ19" s="17"/>
      <c r="CR19" s="21" t="s">
        <v>52</v>
      </c>
      <c r="CS19" s="56"/>
      <c r="CT19" s="17"/>
      <c r="CU19" s="21" t="s">
        <v>52</v>
      </c>
      <c r="CV19" s="21"/>
      <c r="CW19" s="21"/>
      <c r="CX19" s="17"/>
      <c r="CY19" s="21" t="s">
        <v>52</v>
      </c>
      <c r="CZ19" s="21"/>
      <c r="DA19" s="17"/>
      <c r="DB19" s="21" t="s">
        <v>52</v>
      </c>
      <c r="DC19" s="21"/>
      <c r="DD19" s="21"/>
      <c r="DE19" s="17"/>
      <c r="DF19" s="21" t="s">
        <v>52</v>
      </c>
      <c r="DG19" s="56"/>
      <c r="DH19" s="17"/>
      <c r="DI19" s="21" t="s">
        <v>52</v>
      </c>
      <c r="DJ19" s="21"/>
      <c r="DK19" s="21"/>
      <c r="DL19" s="17"/>
      <c r="DM19" s="21" t="s">
        <v>52</v>
      </c>
      <c r="DN19" s="56"/>
      <c r="DO19" s="17"/>
      <c r="DP19" s="21" t="s">
        <v>52</v>
      </c>
      <c r="DQ19" s="56"/>
      <c r="DR19" s="21"/>
      <c r="DS19" s="17"/>
      <c r="DT19" s="21" t="s">
        <v>52</v>
      </c>
      <c r="DU19" s="21"/>
      <c r="DV19" s="17"/>
      <c r="DW19" s="21" t="s">
        <v>52</v>
      </c>
      <c r="DX19" s="21"/>
      <c r="DY19" s="21"/>
      <c r="DZ19" s="17"/>
      <c r="EA19" s="21" t="s">
        <v>52</v>
      </c>
      <c r="EB19" s="17"/>
      <c r="EC19" s="21"/>
      <c r="ED19" s="21" t="s">
        <v>52</v>
      </c>
      <c r="EE19" s="21"/>
      <c r="EF19" s="17"/>
      <c r="EG19" s="17"/>
      <c r="EH19" s="17"/>
      <c r="EI19" s="21" t="s">
        <v>52</v>
      </c>
      <c r="EJ19" s="17"/>
      <c r="EK19" s="17"/>
      <c r="EL19" s="17"/>
      <c r="EM19" s="17"/>
      <c r="EN19" s="17"/>
      <c r="EO19" s="21" t="s">
        <v>52</v>
      </c>
      <c r="EQ19" s="17"/>
      <c r="ER19" s="17"/>
      <c r="ES19" s="17"/>
      <c r="ET19" s="17"/>
      <c r="EU19" s="17"/>
      <c r="EV19" s="21" t="s">
        <v>52</v>
      </c>
      <c r="EW19" s="17"/>
      <c r="EX19" s="17"/>
      <c r="EY19" s="17"/>
      <c r="EZ19" s="17"/>
      <c r="FA19" s="17"/>
      <c r="FB19" s="17"/>
      <c r="FC19" s="17"/>
      <c r="FD19" s="17"/>
      <c r="FE19" s="17"/>
      <c r="FF19" s="17"/>
      <c r="FG19" s="17"/>
      <c r="FH19" s="17"/>
      <c r="FI19" s="17"/>
      <c r="FJ19" s="17"/>
      <c r="FK19" s="17"/>
      <c r="FL19" s="17"/>
      <c r="FM19" s="5"/>
    </row>
    <row r="20">
      <c r="A20" s="48">
        <f t="shared" si="1"/>
        <v>14</v>
      </c>
      <c r="B20" s="50" t="str">
        <f t="shared" si="2"/>
        <v> </v>
      </c>
      <c r="C20" s="50" t="str">
        <f t="shared" si="3"/>
        <v> </v>
      </c>
      <c r="D20" s="50" t="str">
        <f t="shared" si="4"/>
        <v> </v>
      </c>
      <c r="E20" s="50" t="str">
        <f t="shared" si="5"/>
        <v> </v>
      </c>
      <c r="F20" s="50" t="str">
        <f t="shared" si="6"/>
        <v> </v>
      </c>
      <c r="G20" s="51" t="str">
        <f t="shared" si="7"/>
        <v/>
      </c>
      <c r="H20" s="52">
        <v>14.0</v>
      </c>
      <c r="I20" s="53">
        <f t="array" ref="I20">Max(If(left($P20:$FL20,2)="CI",column($P20:$FL20),0))</f>
        <v>0</v>
      </c>
      <c r="J20" s="53">
        <f t="array" ref="J20">Max(If(left($P20:$FL20,3)="EHD",column($P20:$FL20),0))</f>
        <v>0</v>
      </c>
      <c r="K20" s="53">
        <f t="array" ref="K20">Max(If(left($P20:$FL20,2)="CH",column($P20:$FL20),0))</f>
        <v>0</v>
      </c>
      <c r="L20" s="53">
        <f t="array" ref="L20">Max(If(left($P20:$FL20,2)="12",column($P20:$FL20),0))</f>
        <v>0</v>
      </c>
      <c r="M20" s="53">
        <f t="array" ref="M20">Max(If(left($P20:$FL20,1)="X",column($P20:$FL20),0))</f>
        <v>0</v>
      </c>
      <c r="N20" s="53" t="str">
        <f t="shared" si="10"/>
        <v/>
      </c>
      <c r="O20" s="54">
        <f t="shared" si="9"/>
        <v>0</v>
      </c>
      <c r="P20" s="5"/>
      <c r="Q20" s="5"/>
      <c r="R20" s="5"/>
      <c r="S20" s="5"/>
      <c r="T20" s="5"/>
      <c r="U20" s="5"/>
      <c r="V20" s="5"/>
      <c r="W20" s="5"/>
      <c r="X20" s="5"/>
      <c r="Y20" s="5"/>
      <c r="Z20" s="17"/>
      <c r="AA20" s="21"/>
      <c r="AB20" s="17"/>
      <c r="AC20" s="17"/>
      <c r="AD20" s="21"/>
      <c r="AE20" s="17"/>
      <c r="AF20" s="21"/>
      <c r="AG20" s="21"/>
      <c r="AH20" s="21"/>
      <c r="AI20" s="17"/>
      <c r="AJ20" s="17"/>
      <c r="AK20" s="17"/>
      <c r="AL20" s="21"/>
      <c r="AM20" s="17"/>
      <c r="AN20" s="21"/>
      <c r="AO20" s="21"/>
      <c r="AP20" s="17"/>
      <c r="AQ20" s="17"/>
      <c r="AR20" s="21"/>
      <c r="AS20" s="21"/>
      <c r="AT20" s="17"/>
      <c r="AU20" s="17"/>
      <c r="AV20" s="21"/>
      <c r="AW20" s="21"/>
      <c r="AX20" s="17"/>
      <c r="AY20" s="21"/>
      <c r="AZ20" s="21"/>
      <c r="BA20" s="17"/>
      <c r="BB20" s="21" t="s">
        <v>54</v>
      </c>
      <c r="BC20" s="21"/>
      <c r="BD20" s="17"/>
      <c r="BE20" s="21" t="s">
        <v>54</v>
      </c>
      <c r="BF20" s="21"/>
      <c r="BG20" s="21"/>
      <c r="BH20" s="17"/>
      <c r="BI20" s="21" t="s">
        <v>54</v>
      </c>
      <c r="BJ20" s="21"/>
      <c r="BK20" s="17"/>
      <c r="BL20" s="21" t="s">
        <v>54</v>
      </c>
      <c r="BM20" s="21"/>
      <c r="BN20" s="21"/>
      <c r="BO20" s="21"/>
      <c r="BP20" s="21" t="s">
        <v>54</v>
      </c>
      <c r="BQ20" s="21"/>
      <c r="BR20" s="17"/>
      <c r="BS20" s="21" t="s">
        <v>65</v>
      </c>
      <c r="BT20" s="21"/>
      <c r="BU20" s="21"/>
      <c r="BV20" s="17"/>
      <c r="BW20" s="21" t="s">
        <v>65</v>
      </c>
      <c r="BX20" s="21"/>
      <c r="BY20" s="17"/>
      <c r="BZ20" s="21" t="s">
        <v>65</v>
      </c>
      <c r="CA20" s="21"/>
      <c r="CB20" s="21"/>
      <c r="CC20" s="17"/>
      <c r="CD20" s="21" t="s">
        <v>65</v>
      </c>
      <c r="CE20" s="21"/>
      <c r="CF20" s="17"/>
      <c r="CG20" s="21" t="s">
        <v>54</v>
      </c>
      <c r="CH20" s="21"/>
      <c r="CI20" s="21"/>
      <c r="CJ20" s="17"/>
      <c r="CK20" s="21" t="s">
        <v>54</v>
      </c>
      <c r="CL20" s="21"/>
      <c r="CM20" s="17"/>
      <c r="CN20" s="21" t="s">
        <v>54</v>
      </c>
      <c r="CO20" s="21"/>
      <c r="CP20" s="21"/>
      <c r="CQ20" s="17"/>
      <c r="CR20" s="21" t="s">
        <v>54</v>
      </c>
      <c r="CS20" s="21"/>
      <c r="CT20" s="17"/>
      <c r="CU20" s="21" t="s">
        <v>54</v>
      </c>
      <c r="CV20" s="21"/>
      <c r="CW20" s="21"/>
      <c r="CX20" s="17"/>
      <c r="CY20" s="21" t="s">
        <v>65</v>
      </c>
      <c r="CZ20" s="21"/>
      <c r="DA20" s="17"/>
      <c r="DB20" s="21" t="s">
        <v>65</v>
      </c>
      <c r="DC20" s="21"/>
      <c r="DD20" s="21"/>
      <c r="DE20" s="17"/>
      <c r="DF20" s="21" t="s">
        <v>54</v>
      </c>
      <c r="DG20" s="21"/>
      <c r="DH20" s="17"/>
      <c r="DI20" s="21" t="s">
        <v>54</v>
      </c>
      <c r="DJ20" s="17"/>
      <c r="DK20" s="21"/>
      <c r="DL20" s="17"/>
      <c r="DM20" s="21" t="s">
        <v>54</v>
      </c>
      <c r="DN20" s="21"/>
      <c r="DO20" s="17"/>
      <c r="DP20" s="21" t="s">
        <v>54</v>
      </c>
      <c r="DQ20" s="21"/>
      <c r="DR20" s="21"/>
      <c r="DS20" s="17"/>
      <c r="DT20" s="21" t="s">
        <v>54</v>
      </c>
      <c r="DU20" s="21"/>
      <c r="DV20" s="17"/>
      <c r="DW20" s="21" t="s">
        <v>54</v>
      </c>
      <c r="DX20" s="21"/>
      <c r="DY20" s="21"/>
      <c r="DZ20" s="17"/>
      <c r="EA20" s="21" t="s">
        <v>54</v>
      </c>
      <c r="EB20" s="17"/>
      <c r="EC20" s="21"/>
      <c r="ED20" s="21" t="s">
        <v>54</v>
      </c>
      <c r="EE20" s="21"/>
      <c r="EF20" s="17"/>
      <c r="EG20" s="17"/>
      <c r="EH20" s="17"/>
      <c r="EI20" s="21" t="s">
        <v>54</v>
      </c>
      <c r="EJ20" s="17"/>
      <c r="EK20" s="17"/>
      <c r="EL20" s="17"/>
      <c r="EM20" s="17"/>
      <c r="EN20" s="17"/>
      <c r="EO20" s="21" t="s">
        <v>65</v>
      </c>
      <c r="EP20" s="17"/>
      <c r="EQ20" s="17"/>
      <c r="ER20" s="17"/>
      <c r="ES20" s="17"/>
      <c r="ET20" s="17"/>
      <c r="EU20" s="17"/>
      <c r="EV20" s="21" t="s">
        <v>65</v>
      </c>
      <c r="EW20" s="17"/>
      <c r="EX20" s="17"/>
      <c r="EY20" s="17"/>
      <c r="EZ20" s="17"/>
      <c r="FA20" s="17"/>
      <c r="FB20" s="17"/>
      <c r="FC20" s="17"/>
      <c r="FD20" s="17"/>
      <c r="FE20" s="17"/>
      <c r="FF20" s="17"/>
      <c r="FG20" s="17"/>
      <c r="FH20" s="17"/>
      <c r="FI20" s="17"/>
      <c r="FJ20" s="17"/>
      <c r="FK20" s="17"/>
      <c r="FL20" s="17"/>
      <c r="FM20" s="5"/>
    </row>
    <row r="21">
      <c r="A21" s="48">
        <f t="shared" si="1"/>
        <v>15</v>
      </c>
      <c r="B21" s="50" t="str">
        <f t="shared" si="2"/>
        <v> </v>
      </c>
      <c r="C21" s="50" t="str">
        <f t="shared" si="3"/>
        <v> </v>
      </c>
      <c r="D21" s="50" t="str">
        <f t="shared" si="4"/>
        <v> </v>
      </c>
      <c r="E21" s="50" t="str">
        <f t="shared" si="5"/>
        <v> </v>
      </c>
      <c r="F21" s="50" t="str">
        <f t="shared" si="6"/>
        <v> </v>
      </c>
      <c r="G21" s="51" t="str">
        <f t="shared" si="7"/>
        <v/>
      </c>
      <c r="H21" s="52">
        <v>15.0</v>
      </c>
      <c r="I21" s="53">
        <f t="array" ref="I21">Max(If(left($P21:$FL21,2)="CI",column($P21:$FL21),0))</f>
        <v>0</v>
      </c>
      <c r="J21" s="53">
        <f t="array" ref="J21">Max(If(left($P21:$FL21,3)="EHD",column($P21:$FL21),0))</f>
        <v>0</v>
      </c>
      <c r="K21" s="53">
        <f t="array" ref="K21">Max(If(left($P21:$FL21,2)="CH",column($P21:$FL21),0))</f>
        <v>0</v>
      </c>
      <c r="L21" s="53">
        <f t="array" ref="L21">Max(If(left($P21:$FL21,2)="12",column($P21:$FL21),0))</f>
        <v>0</v>
      </c>
      <c r="M21" s="53">
        <f t="array" ref="M21">Max(If(left($P21:$FL21,1)="X",column($P21:$FL21),0))</f>
        <v>0</v>
      </c>
      <c r="N21" s="53" t="str">
        <f t="shared" si="10"/>
        <v/>
      </c>
      <c r="O21" s="54">
        <f t="shared" si="9"/>
        <v>0</v>
      </c>
      <c r="P21" s="5"/>
      <c r="Q21" s="5"/>
      <c r="R21" s="5"/>
      <c r="S21" s="5"/>
      <c r="T21" s="5"/>
      <c r="U21" s="5"/>
      <c r="V21" s="5"/>
      <c r="W21" s="5"/>
      <c r="X21" s="5"/>
      <c r="Y21" s="5"/>
      <c r="Z21" s="17"/>
      <c r="AA21" s="17"/>
      <c r="AB21" s="17"/>
      <c r="AC21" s="17"/>
      <c r="AD21" s="21"/>
      <c r="AE21" s="17"/>
      <c r="AF21" s="17"/>
      <c r="AG21" s="21"/>
      <c r="AH21" s="21"/>
      <c r="AI21" s="17"/>
      <c r="AJ21" s="17"/>
      <c r="AK21" s="17"/>
      <c r="AL21" s="21"/>
      <c r="AM21" s="17"/>
      <c r="AN21" s="21"/>
      <c r="AO21" s="21"/>
      <c r="AP21" s="17"/>
      <c r="AQ21" s="17"/>
      <c r="AR21" s="21"/>
      <c r="AS21" s="21"/>
      <c r="AT21" s="17"/>
      <c r="AU21" s="17"/>
      <c r="AV21" s="21"/>
      <c r="AW21" s="17"/>
      <c r="AX21" s="17"/>
      <c r="AY21" s="17"/>
      <c r="AZ21" s="21"/>
      <c r="BA21" s="17"/>
      <c r="BB21" s="21" t="s">
        <v>51</v>
      </c>
      <c r="BC21" s="21"/>
      <c r="BD21" s="17"/>
      <c r="BE21" s="21" t="s">
        <v>51</v>
      </c>
      <c r="BF21" s="21"/>
      <c r="BG21" s="21"/>
      <c r="BH21" s="17"/>
      <c r="BI21" s="21" t="s">
        <v>51</v>
      </c>
      <c r="BJ21" s="21"/>
      <c r="BK21" s="17"/>
      <c r="BL21" s="21" t="s">
        <v>52</v>
      </c>
      <c r="BM21" s="21"/>
      <c r="BN21" s="21"/>
      <c r="BO21" s="17"/>
      <c r="BP21" s="21" t="s">
        <v>52</v>
      </c>
      <c r="BQ21" s="21"/>
      <c r="BR21" s="17"/>
      <c r="BS21" s="21" t="s">
        <v>52</v>
      </c>
      <c r="BT21" s="21"/>
      <c r="BU21" s="21"/>
      <c r="BV21" s="17"/>
      <c r="BW21" s="21" t="s">
        <v>52</v>
      </c>
      <c r="BX21" s="21"/>
      <c r="BY21" s="17"/>
      <c r="BZ21" s="21" t="s">
        <v>52</v>
      </c>
      <c r="CA21" s="21"/>
      <c r="CB21" s="21"/>
      <c r="CC21" s="17"/>
      <c r="CD21" s="21" t="s">
        <v>52</v>
      </c>
      <c r="CE21" s="21"/>
      <c r="CF21" s="17"/>
      <c r="CG21" s="21" t="s">
        <v>52</v>
      </c>
      <c r="CH21" s="21"/>
      <c r="CI21" s="21"/>
      <c r="CJ21" s="21"/>
      <c r="CK21" s="21" t="s">
        <v>52</v>
      </c>
      <c r="CL21" s="21"/>
      <c r="CM21" s="17"/>
      <c r="CN21" s="21" t="s">
        <v>52</v>
      </c>
      <c r="CO21" s="21"/>
      <c r="CP21" s="21"/>
      <c r="CQ21" s="17"/>
      <c r="CR21" s="21" t="s">
        <v>52</v>
      </c>
      <c r="CS21" s="21"/>
      <c r="CT21" s="17"/>
      <c r="CU21" s="21" t="s">
        <v>52</v>
      </c>
      <c r="CV21" s="21"/>
      <c r="CW21" s="21"/>
      <c r="CX21" s="17"/>
      <c r="CY21" s="21" t="s">
        <v>52</v>
      </c>
      <c r="CZ21" s="21"/>
      <c r="DA21" s="17"/>
      <c r="DB21" s="21" t="s">
        <v>52</v>
      </c>
      <c r="DC21" s="21"/>
      <c r="DD21" s="21"/>
      <c r="DE21" s="17"/>
      <c r="DF21" s="21" t="s">
        <v>52</v>
      </c>
      <c r="DG21" s="21"/>
      <c r="DH21" s="17"/>
      <c r="DI21" s="21" t="s">
        <v>52</v>
      </c>
      <c r="DJ21" s="17"/>
      <c r="DK21" s="21"/>
      <c r="DL21" s="17"/>
      <c r="DM21" s="21" t="s">
        <v>52</v>
      </c>
      <c r="DN21" s="21"/>
      <c r="DO21" s="17"/>
      <c r="DP21" s="21" t="s">
        <v>52</v>
      </c>
      <c r="DQ21" s="21"/>
      <c r="DR21" s="21"/>
      <c r="DS21" s="17"/>
      <c r="DT21" s="21" t="s">
        <v>52</v>
      </c>
      <c r="DU21" s="21"/>
      <c r="DV21" s="17"/>
      <c r="DW21" s="21" t="s">
        <v>52</v>
      </c>
      <c r="DX21" s="21"/>
      <c r="DY21" s="21"/>
      <c r="DZ21" s="17"/>
      <c r="EA21" s="21" t="s">
        <v>52</v>
      </c>
      <c r="EB21" s="17"/>
      <c r="EC21" s="21"/>
      <c r="ED21" s="21" t="s">
        <v>52</v>
      </c>
      <c r="EE21" s="21"/>
      <c r="EF21" s="17"/>
      <c r="EG21" s="17"/>
      <c r="EH21" s="17"/>
      <c r="EI21" s="21" t="s">
        <v>52</v>
      </c>
      <c r="EJ21" s="17"/>
      <c r="EK21" s="17"/>
      <c r="EL21" s="17"/>
      <c r="EM21" s="17"/>
      <c r="EN21" s="17"/>
      <c r="EO21" s="21" t="s">
        <v>52</v>
      </c>
      <c r="EP21" s="17"/>
      <c r="EQ21" s="17"/>
      <c r="ER21" s="17"/>
      <c r="ES21" s="17"/>
      <c r="ET21" s="17"/>
      <c r="EU21" s="17"/>
      <c r="EV21" s="21" t="s">
        <v>52</v>
      </c>
      <c r="EW21" s="17"/>
      <c r="EX21" s="17"/>
      <c r="EY21" s="17"/>
      <c r="EZ21" s="17"/>
      <c r="FA21" s="17"/>
      <c r="FB21" s="17"/>
      <c r="FC21" s="17"/>
      <c r="FD21" s="17"/>
      <c r="FE21" s="17"/>
      <c r="FF21" s="17"/>
      <c r="FG21" s="17"/>
      <c r="FH21" s="17"/>
      <c r="FI21" s="17"/>
      <c r="FJ21" s="17"/>
      <c r="FK21" s="17"/>
      <c r="FL21" s="17"/>
      <c r="FM21" s="5"/>
    </row>
    <row r="22">
      <c r="A22" s="48" t="str">
        <f t="shared" si="1"/>
        <v>* 16</v>
      </c>
      <c r="B22" s="50" t="str">
        <f t="shared" si="2"/>
        <v>X</v>
      </c>
      <c r="C22" s="50" t="str">
        <f t="shared" si="3"/>
        <v>X</v>
      </c>
      <c r="D22" s="50" t="str">
        <f t="shared" si="4"/>
        <v>X</v>
      </c>
      <c r="E22" s="50" t="str">
        <f t="shared" si="5"/>
        <v>X</v>
      </c>
      <c r="F22" s="50">
        <f t="shared" si="6"/>
        <v>44790</v>
      </c>
      <c r="G22" s="51">
        <f t="shared" si="7"/>
        <v>16</v>
      </c>
      <c r="H22" s="52">
        <v>16.0</v>
      </c>
      <c r="I22" s="53">
        <f t="array" ref="I22">Max(If(left($P22:$FL22,2)="CI",column($P22:$FL22),0))</f>
        <v>101</v>
      </c>
      <c r="J22" s="53">
        <f t="array" ref="J22">Max(If(left($P22:$FL22,3)="EHD",column($P22:$FL22),0))</f>
        <v>118</v>
      </c>
      <c r="K22" s="53">
        <f t="array" ref="K22">Max(If(left($P22:$FL22,2)="CH",column($P22:$FL22),0))</f>
        <v>117</v>
      </c>
      <c r="L22" s="53">
        <f t="array" ref="L22">Max(If(left($P22:$FL22,2)="12",column($P22:$FL22),0))</f>
        <v>129</v>
      </c>
      <c r="M22" s="53">
        <f t="array" ref="M22">Max(If(left($P22:$FL22,1)="X",column($P22:$FL22),0))</f>
        <v>139</v>
      </c>
      <c r="N22" s="53" t="str">
        <f t="shared" si="10"/>
        <v>#16: X on 17-Aug</v>
      </c>
      <c r="O22" s="54">
        <f t="shared" si="9"/>
        <v>1</v>
      </c>
      <c r="P22" s="5"/>
      <c r="Q22" s="5"/>
      <c r="R22" s="5"/>
      <c r="S22" s="5"/>
      <c r="T22" s="5"/>
      <c r="U22" s="5"/>
      <c r="V22" s="5"/>
      <c r="W22" s="5"/>
      <c r="X22" s="5"/>
      <c r="Y22" s="5"/>
      <c r="Z22" s="17"/>
      <c r="AA22" s="21"/>
      <c r="AB22" s="17"/>
      <c r="AC22" s="17"/>
      <c r="AD22" s="21"/>
      <c r="AE22" s="17"/>
      <c r="AF22" s="21"/>
      <c r="AG22" s="21"/>
      <c r="AH22" s="21"/>
      <c r="AI22" s="17"/>
      <c r="AJ22" s="17"/>
      <c r="AK22" s="17"/>
      <c r="AL22" s="21"/>
      <c r="AM22" s="17"/>
      <c r="AN22" s="21"/>
      <c r="AO22" s="21"/>
      <c r="AP22" s="17"/>
      <c r="AQ22" s="17"/>
      <c r="AR22" s="21"/>
      <c r="AS22" s="21"/>
      <c r="AT22" s="17"/>
      <c r="AU22" s="17"/>
      <c r="AV22" s="21"/>
      <c r="AW22" s="17"/>
      <c r="AX22" s="17"/>
      <c r="AY22" s="17"/>
      <c r="AZ22" s="21"/>
      <c r="BA22" s="17"/>
      <c r="BB22" s="21" t="s">
        <v>62</v>
      </c>
      <c r="BC22" s="21"/>
      <c r="BD22" s="17"/>
      <c r="BE22" s="21" t="s">
        <v>62</v>
      </c>
      <c r="BF22" s="17"/>
      <c r="BG22" s="21"/>
      <c r="BH22" s="17"/>
      <c r="BI22" s="21" t="s">
        <v>62</v>
      </c>
      <c r="BJ22" s="21"/>
      <c r="BK22" s="17"/>
      <c r="BL22" s="21" t="s">
        <v>62</v>
      </c>
      <c r="BM22" s="17"/>
      <c r="BN22" s="21"/>
      <c r="BO22" s="17"/>
      <c r="BP22" s="21" t="s">
        <v>62</v>
      </c>
      <c r="BQ22" s="21"/>
      <c r="BR22" s="17"/>
      <c r="BS22" s="21" t="s">
        <v>62</v>
      </c>
      <c r="BT22" s="17"/>
      <c r="BU22" s="21"/>
      <c r="BV22" s="17"/>
      <c r="BW22" s="21" t="s">
        <v>62</v>
      </c>
      <c r="BX22" s="21"/>
      <c r="BY22" s="17"/>
      <c r="BZ22" s="21" t="s">
        <v>62</v>
      </c>
      <c r="CA22" s="17"/>
      <c r="CB22" s="21"/>
      <c r="CC22" s="17"/>
      <c r="CD22" s="21" t="s">
        <v>62</v>
      </c>
      <c r="CE22" s="21"/>
      <c r="CF22" s="17"/>
      <c r="CG22" s="21" t="s">
        <v>62</v>
      </c>
      <c r="CH22" s="21"/>
      <c r="CI22" s="21"/>
      <c r="CJ22" s="17"/>
      <c r="CK22" s="21" t="s">
        <v>62</v>
      </c>
      <c r="CL22" s="21"/>
      <c r="CM22" s="17"/>
      <c r="CN22" s="21" t="s">
        <v>62</v>
      </c>
      <c r="CO22" s="21"/>
      <c r="CP22" s="21"/>
      <c r="CQ22" s="17"/>
      <c r="CR22" s="21" t="s">
        <v>62</v>
      </c>
      <c r="CS22" s="21"/>
      <c r="CT22" s="17"/>
      <c r="CU22" s="21" t="s">
        <v>62</v>
      </c>
      <c r="CV22" s="21"/>
      <c r="CW22" s="21" t="s">
        <v>40</v>
      </c>
      <c r="CX22" s="17"/>
      <c r="CY22" s="21" t="s">
        <v>73</v>
      </c>
      <c r="CZ22" s="21"/>
      <c r="DA22" s="17"/>
      <c r="DB22" s="21" t="s">
        <v>55</v>
      </c>
      <c r="DC22" s="21"/>
      <c r="DD22" s="21"/>
      <c r="DE22" s="17"/>
      <c r="DF22" s="21" t="s">
        <v>55</v>
      </c>
      <c r="DG22" s="21"/>
      <c r="DH22" s="17"/>
      <c r="DI22" s="21" t="s">
        <v>55</v>
      </c>
      <c r="DJ22" s="17"/>
      <c r="DK22" s="21"/>
      <c r="DL22" s="17"/>
      <c r="DM22" s="21" t="s">
        <v>42</v>
      </c>
      <c r="DN22" s="21" t="s">
        <v>41</v>
      </c>
      <c r="DO22" s="17"/>
      <c r="DP22" s="21" t="s">
        <v>59</v>
      </c>
      <c r="DQ22" s="21"/>
      <c r="DR22" s="21"/>
      <c r="DS22" s="17"/>
      <c r="DT22" s="21" t="s">
        <v>59</v>
      </c>
      <c r="DU22" s="21"/>
      <c r="DV22" s="17"/>
      <c r="DW22" s="21" t="s">
        <v>59</v>
      </c>
      <c r="DX22" s="21"/>
      <c r="DY22" s="21">
        <v>12.0</v>
      </c>
      <c r="DZ22" s="17"/>
      <c r="EA22" s="21" t="s">
        <v>75</v>
      </c>
      <c r="EB22" s="17"/>
      <c r="EC22" s="21"/>
      <c r="ED22" s="21" t="s">
        <v>75</v>
      </c>
      <c r="EE22" s="21"/>
      <c r="EF22" s="17"/>
      <c r="EG22" s="17"/>
      <c r="EH22" s="17"/>
      <c r="EI22" s="21" t="s">
        <v>3</v>
      </c>
      <c r="EJ22" s="17"/>
      <c r="EK22" s="17"/>
      <c r="EL22" s="17"/>
      <c r="EM22" s="17"/>
      <c r="EN22" s="17"/>
      <c r="EO22" s="21" t="s">
        <v>62</v>
      </c>
      <c r="EP22" s="17"/>
      <c r="EQ22" s="17"/>
      <c r="ER22" s="17"/>
      <c r="ES22" s="17"/>
      <c r="ET22" s="17"/>
      <c r="EU22" s="17"/>
      <c r="EV22" s="21" t="s">
        <v>62</v>
      </c>
      <c r="EW22" s="17"/>
      <c r="EX22" s="17"/>
      <c r="EY22" s="17"/>
      <c r="EZ22" s="17"/>
      <c r="FA22" s="17"/>
      <c r="FB22" s="17"/>
      <c r="FC22" s="17"/>
      <c r="FD22" s="17"/>
      <c r="FE22" s="17"/>
      <c r="FF22" s="17"/>
      <c r="FG22" s="17"/>
      <c r="FH22" s="17"/>
      <c r="FI22" s="17"/>
      <c r="FJ22" s="17"/>
      <c r="FK22" s="17"/>
      <c r="FL22" s="17"/>
      <c r="FM22" s="5"/>
    </row>
    <row r="23">
      <c r="A23" s="48">
        <f t="shared" si="1"/>
        <v>17</v>
      </c>
      <c r="B23" s="50" t="str">
        <f t="shared" si="2"/>
        <v> </v>
      </c>
      <c r="C23" s="50" t="str">
        <f t="shared" si="3"/>
        <v> </v>
      </c>
      <c r="D23" s="50" t="str">
        <f t="shared" si="4"/>
        <v> </v>
      </c>
      <c r="E23" s="50" t="str">
        <f t="shared" si="5"/>
        <v> </v>
      </c>
      <c r="F23" s="50" t="str">
        <f t="shared" si="6"/>
        <v> </v>
      </c>
      <c r="G23" s="51" t="str">
        <f t="shared" si="7"/>
        <v/>
      </c>
      <c r="H23" s="52">
        <v>17.0</v>
      </c>
      <c r="I23" s="53">
        <f t="array" ref="I23">Max(If(left($P23:$FL23,2)="CI",column($P23:$FL23),0))</f>
        <v>0</v>
      </c>
      <c r="J23" s="53">
        <f t="array" ref="J23">Max(If(left($P23:$FL23,3)="EHD",column($P23:$FL23),0))</f>
        <v>0</v>
      </c>
      <c r="K23" s="53">
        <f t="array" ref="K23">Max(If(left($P23:$FL23,2)="CH",column($P23:$FL23),0))</f>
        <v>0</v>
      </c>
      <c r="L23" s="53">
        <f t="array" ref="L23">Max(If(left($P23:$FL23,2)="12",column($P23:$FL23),0))</f>
        <v>0</v>
      </c>
      <c r="M23" s="53">
        <f t="array" ref="M23">Max(If(left($P23:$FL23,1)="X",column($P23:$FL23),0))</f>
        <v>0</v>
      </c>
      <c r="N23" s="53" t="str">
        <f t="shared" si="10"/>
        <v/>
      </c>
      <c r="O23" s="54">
        <f t="shared" si="9"/>
        <v>0</v>
      </c>
      <c r="P23" s="5"/>
      <c r="Q23" s="5"/>
      <c r="R23" s="5"/>
      <c r="S23" s="5"/>
      <c r="T23" s="5"/>
      <c r="U23" s="5"/>
      <c r="V23" s="5"/>
      <c r="W23" s="5"/>
      <c r="X23" s="5"/>
      <c r="Y23" s="5"/>
      <c r="Z23" s="17"/>
      <c r="AA23" s="21"/>
      <c r="AB23" s="17"/>
      <c r="AC23" s="17"/>
      <c r="AD23" s="21"/>
      <c r="AE23" s="17"/>
      <c r="AF23" s="21"/>
      <c r="AG23" s="21"/>
      <c r="AH23" s="21"/>
      <c r="AI23" s="17"/>
      <c r="AJ23" s="17"/>
      <c r="AK23" s="17"/>
      <c r="AL23" s="21"/>
      <c r="AM23" s="17"/>
      <c r="AN23" s="21"/>
      <c r="AO23" s="21"/>
      <c r="AP23" s="17"/>
      <c r="AQ23" s="17"/>
      <c r="AR23" s="21"/>
      <c r="AS23" s="21"/>
      <c r="AT23" s="17"/>
      <c r="AU23" s="17"/>
      <c r="AV23" s="21"/>
      <c r="AW23" s="17"/>
      <c r="AX23" s="17"/>
      <c r="AY23" s="17"/>
      <c r="AZ23" s="21"/>
      <c r="BA23" s="17"/>
      <c r="BB23" s="21" t="s">
        <v>77</v>
      </c>
      <c r="BC23" s="21"/>
      <c r="BD23" s="17"/>
      <c r="BE23" s="21" t="s">
        <v>77</v>
      </c>
      <c r="BF23" s="17"/>
      <c r="BG23" s="21"/>
      <c r="BH23" s="17"/>
      <c r="BI23" s="21" t="s">
        <v>77</v>
      </c>
      <c r="BJ23" s="21"/>
      <c r="BK23" s="17"/>
      <c r="BL23" s="21" t="s">
        <v>77</v>
      </c>
      <c r="BM23" s="17"/>
      <c r="BN23" s="21"/>
      <c r="BO23" s="17"/>
      <c r="BP23" s="21" t="s">
        <v>77</v>
      </c>
      <c r="BQ23" s="21"/>
      <c r="BR23" s="17"/>
      <c r="BS23" s="21" t="s">
        <v>77</v>
      </c>
      <c r="BT23" s="17"/>
      <c r="BU23" s="21"/>
      <c r="BV23" s="17"/>
      <c r="BW23" s="21" t="s">
        <v>77</v>
      </c>
      <c r="BX23" s="21"/>
      <c r="BY23" s="17"/>
      <c r="BZ23" s="21" t="s">
        <v>77</v>
      </c>
      <c r="CA23" s="17"/>
      <c r="CB23" s="21"/>
      <c r="CC23" s="17"/>
      <c r="CD23" s="21" t="s">
        <v>77</v>
      </c>
      <c r="CE23" s="21"/>
      <c r="CF23" s="17"/>
      <c r="CG23" s="21" t="s">
        <v>77</v>
      </c>
      <c r="CH23" s="17"/>
      <c r="CI23" s="21"/>
      <c r="CJ23" s="17"/>
      <c r="CK23" s="21" t="s">
        <v>77</v>
      </c>
      <c r="CL23" s="21"/>
      <c r="CM23" s="17"/>
      <c r="CN23" s="21" t="s">
        <v>77</v>
      </c>
      <c r="CO23" s="17"/>
      <c r="CP23" s="21"/>
      <c r="CQ23" s="17"/>
      <c r="CR23" s="21" t="s">
        <v>77</v>
      </c>
      <c r="CS23" s="21"/>
      <c r="CT23" s="17"/>
      <c r="CU23" s="21" t="s">
        <v>77</v>
      </c>
      <c r="CV23" s="17"/>
      <c r="CW23" s="21"/>
      <c r="CX23" s="17"/>
      <c r="CY23" s="21" t="s">
        <v>77</v>
      </c>
      <c r="CZ23" s="21"/>
      <c r="DA23" s="17"/>
      <c r="DB23" s="21" t="s">
        <v>77</v>
      </c>
      <c r="DC23" s="17"/>
      <c r="DD23" s="21"/>
      <c r="DE23" s="17"/>
      <c r="DF23" s="21" t="s">
        <v>77</v>
      </c>
      <c r="DG23" s="21"/>
      <c r="DH23" s="17"/>
      <c r="DI23" s="21" t="s">
        <v>77</v>
      </c>
      <c r="DJ23" s="17"/>
      <c r="DK23" s="21"/>
      <c r="DL23" s="17"/>
      <c r="DM23" s="21" t="s">
        <v>77</v>
      </c>
      <c r="DN23" s="21"/>
      <c r="DO23" s="17"/>
      <c r="DP23" s="21" t="s">
        <v>77</v>
      </c>
      <c r="DQ23" s="17"/>
      <c r="DR23" s="21"/>
      <c r="DS23" s="17"/>
      <c r="DT23" s="21" t="s">
        <v>77</v>
      </c>
      <c r="DU23" s="21"/>
      <c r="DV23" s="17"/>
      <c r="DW23" s="21" t="s">
        <v>77</v>
      </c>
      <c r="DX23" s="17"/>
      <c r="DY23" s="21"/>
      <c r="DZ23" s="17"/>
      <c r="EA23" s="21" t="s">
        <v>77</v>
      </c>
      <c r="EB23" s="17"/>
      <c r="EC23" s="17"/>
      <c r="ED23" s="21" t="s">
        <v>77</v>
      </c>
      <c r="EE23" s="21"/>
      <c r="EF23" s="17"/>
      <c r="EG23" s="17"/>
      <c r="EH23" s="17"/>
      <c r="EI23" s="21" t="s">
        <v>77</v>
      </c>
      <c r="EJ23" s="17"/>
      <c r="EK23" s="17"/>
      <c r="EL23" s="17"/>
      <c r="EM23" s="17"/>
      <c r="EN23" s="17"/>
      <c r="EO23" s="21" t="s">
        <v>77</v>
      </c>
      <c r="EP23" s="17"/>
      <c r="EQ23" s="17"/>
      <c r="ER23" s="17"/>
      <c r="ES23" s="17"/>
      <c r="ET23" s="17"/>
      <c r="EU23" s="17"/>
      <c r="EV23" s="21" t="s">
        <v>77</v>
      </c>
      <c r="EW23" s="17"/>
      <c r="EX23" s="17"/>
      <c r="EY23" s="17"/>
      <c r="EZ23" s="17"/>
      <c r="FA23" s="17"/>
      <c r="FB23" s="17"/>
      <c r="FC23" s="17"/>
      <c r="FD23" s="17"/>
      <c r="FE23" s="17"/>
      <c r="FF23" s="17"/>
      <c r="FG23" s="17"/>
      <c r="FH23" s="17"/>
      <c r="FI23" s="17"/>
      <c r="FJ23" s="17"/>
      <c r="FK23" s="17"/>
      <c r="FL23" s="17"/>
      <c r="FM23" s="5"/>
    </row>
    <row r="24">
      <c r="A24" s="48">
        <f t="shared" si="1"/>
        <v>18</v>
      </c>
      <c r="B24" s="50" t="str">
        <f t="shared" si="2"/>
        <v> </v>
      </c>
      <c r="C24" s="50" t="str">
        <f t="shared" si="3"/>
        <v> </v>
      </c>
      <c r="D24" s="50" t="str">
        <f t="shared" si="4"/>
        <v> </v>
      </c>
      <c r="E24" s="50" t="str">
        <f t="shared" si="5"/>
        <v> </v>
      </c>
      <c r="F24" s="50" t="str">
        <f t="shared" si="6"/>
        <v> </v>
      </c>
      <c r="G24" s="51" t="str">
        <f t="shared" si="7"/>
        <v/>
      </c>
      <c r="H24" s="52">
        <v>18.0</v>
      </c>
      <c r="I24" s="53">
        <f t="array" ref="I24">Max(If(left($P24:$FL24,2)="CI",column($P24:$FL24),0))</f>
        <v>0</v>
      </c>
      <c r="J24" s="53">
        <f t="array" ref="J24">Max(If(left($P24:$FL24,3)="EHD",column($P24:$FL24),0))</f>
        <v>0</v>
      </c>
      <c r="K24" s="53">
        <f t="array" ref="K24">Max(If(left($P24:$FL24,2)="CH",column($P24:$FL24),0))</f>
        <v>0</v>
      </c>
      <c r="L24" s="53">
        <f t="array" ref="L24">Max(If(left($P24:$FL24,2)="12",column($P24:$FL24),0))</f>
        <v>0</v>
      </c>
      <c r="M24" s="53">
        <f t="array" ref="M24">Max(If(left($P24:$FL24,1)="X",column($P24:$FL24),0))</f>
        <v>0</v>
      </c>
      <c r="N24" s="53" t="str">
        <f t="shared" si="10"/>
        <v/>
      </c>
      <c r="O24" s="54">
        <f t="shared" si="9"/>
        <v>0</v>
      </c>
      <c r="P24" s="5"/>
      <c r="Q24" s="55"/>
      <c r="R24" s="5"/>
      <c r="S24" s="5"/>
      <c r="T24" s="5"/>
      <c r="U24" s="5"/>
      <c r="V24" s="5"/>
      <c r="W24" s="5"/>
      <c r="X24" s="5"/>
      <c r="Y24" s="5"/>
      <c r="Z24" s="17"/>
      <c r="AA24" s="21"/>
      <c r="AB24" s="17"/>
      <c r="AC24" s="17"/>
      <c r="AD24" s="21"/>
      <c r="AE24" s="17"/>
      <c r="AF24" s="21"/>
      <c r="AG24" s="21"/>
      <c r="AH24" s="21"/>
      <c r="AI24" s="17"/>
      <c r="AJ24" s="17"/>
      <c r="AK24" s="17"/>
      <c r="AL24" s="21"/>
      <c r="AM24" s="17"/>
      <c r="AN24" s="21"/>
      <c r="AO24" s="21"/>
      <c r="AP24" s="17"/>
      <c r="AQ24" s="17"/>
      <c r="AR24" s="21"/>
      <c r="AS24" s="21"/>
      <c r="AT24" s="17"/>
      <c r="AU24" s="17"/>
      <c r="AV24" s="21"/>
      <c r="AW24" s="17"/>
      <c r="AX24" s="17"/>
      <c r="AY24" s="17"/>
      <c r="AZ24" s="21"/>
      <c r="BA24" s="17"/>
      <c r="BB24" s="21" t="s">
        <v>77</v>
      </c>
      <c r="BC24" s="21"/>
      <c r="BD24" s="17"/>
      <c r="BE24" s="21" t="s">
        <v>77</v>
      </c>
      <c r="BF24" s="17"/>
      <c r="BG24" s="21"/>
      <c r="BH24" s="17"/>
      <c r="BI24" s="21" t="s">
        <v>77</v>
      </c>
      <c r="BJ24" s="21"/>
      <c r="BK24" s="17"/>
      <c r="BL24" s="21" t="s">
        <v>77</v>
      </c>
      <c r="BM24" s="17"/>
      <c r="BN24" s="21"/>
      <c r="BO24" s="17"/>
      <c r="BP24" s="21" t="s">
        <v>77</v>
      </c>
      <c r="BQ24" s="21"/>
      <c r="BR24" s="17"/>
      <c r="BS24" s="21" t="s">
        <v>77</v>
      </c>
      <c r="BT24" s="17"/>
      <c r="BU24" s="21"/>
      <c r="BV24" s="17"/>
      <c r="BW24" s="21" t="s">
        <v>77</v>
      </c>
      <c r="BX24" s="21"/>
      <c r="BY24" s="17"/>
      <c r="BZ24" s="21" t="s">
        <v>77</v>
      </c>
      <c r="CA24" s="17"/>
      <c r="CB24" s="21"/>
      <c r="CC24" s="17"/>
      <c r="CD24" s="21" t="s">
        <v>77</v>
      </c>
      <c r="CE24" s="21"/>
      <c r="CF24" s="17"/>
      <c r="CG24" s="21" t="s">
        <v>77</v>
      </c>
      <c r="CH24" s="17"/>
      <c r="CI24" s="21"/>
      <c r="CJ24" s="17"/>
      <c r="CK24" s="21" t="s">
        <v>77</v>
      </c>
      <c r="CL24" s="21"/>
      <c r="CM24" s="17"/>
      <c r="CN24" s="21" t="s">
        <v>77</v>
      </c>
      <c r="CO24" s="17"/>
      <c r="CP24" s="21"/>
      <c r="CQ24" s="17"/>
      <c r="CR24" s="21" t="s">
        <v>77</v>
      </c>
      <c r="CS24" s="21"/>
      <c r="CT24" s="17"/>
      <c r="CU24" s="21" t="s">
        <v>77</v>
      </c>
      <c r="CV24" s="17"/>
      <c r="CW24" s="21"/>
      <c r="CX24" s="17"/>
      <c r="CY24" s="21" t="s">
        <v>77</v>
      </c>
      <c r="CZ24" s="21"/>
      <c r="DA24" s="17"/>
      <c r="DB24" s="21" t="s">
        <v>77</v>
      </c>
      <c r="DC24" s="17"/>
      <c r="DD24" s="21"/>
      <c r="DE24" s="17"/>
      <c r="DF24" s="21" t="s">
        <v>77</v>
      </c>
      <c r="DG24" s="21"/>
      <c r="DH24" s="17"/>
      <c r="DI24" s="21" t="s">
        <v>77</v>
      </c>
      <c r="DJ24" s="17"/>
      <c r="DK24" s="21"/>
      <c r="DL24" s="17"/>
      <c r="DM24" s="21" t="s">
        <v>77</v>
      </c>
      <c r="DN24" s="21"/>
      <c r="DO24" s="17"/>
      <c r="DP24" s="21" t="s">
        <v>77</v>
      </c>
      <c r="DQ24" s="17"/>
      <c r="DR24" s="21"/>
      <c r="DS24" s="17"/>
      <c r="DT24" s="21" t="s">
        <v>77</v>
      </c>
      <c r="DU24" s="21"/>
      <c r="DV24" s="17"/>
      <c r="DW24" s="21" t="s">
        <v>77</v>
      </c>
      <c r="DX24" s="17"/>
      <c r="DY24" s="21"/>
      <c r="DZ24" s="17"/>
      <c r="EA24" s="21" t="s">
        <v>77</v>
      </c>
      <c r="EB24" s="17"/>
      <c r="EC24" s="17"/>
      <c r="ED24" s="21" t="s">
        <v>77</v>
      </c>
      <c r="EE24" s="21"/>
      <c r="EF24" s="17"/>
      <c r="EG24" s="17"/>
      <c r="EH24" s="17"/>
      <c r="EI24" s="21" t="s">
        <v>77</v>
      </c>
      <c r="EJ24" s="17"/>
      <c r="EK24" s="17"/>
      <c r="EL24" s="17"/>
      <c r="EM24" s="17"/>
      <c r="EN24" s="17"/>
      <c r="EO24" s="21" t="s">
        <v>77</v>
      </c>
      <c r="EP24" s="17"/>
      <c r="EQ24" s="17"/>
      <c r="ER24" s="17"/>
      <c r="ES24" s="17"/>
      <c r="ET24" s="17"/>
      <c r="EU24" s="17"/>
      <c r="EV24" s="21" t="s">
        <v>77</v>
      </c>
      <c r="EW24" s="17"/>
      <c r="EX24" s="17"/>
      <c r="EY24" s="17"/>
      <c r="EZ24" s="17"/>
      <c r="FA24" s="17"/>
      <c r="FB24" s="17"/>
      <c r="FC24" s="17"/>
      <c r="FD24" s="17"/>
      <c r="FE24" s="17"/>
      <c r="FF24" s="17"/>
      <c r="FG24" s="17"/>
      <c r="FH24" s="17"/>
      <c r="FI24" s="17"/>
      <c r="FJ24" s="17"/>
      <c r="FK24" s="17"/>
      <c r="FL24" s="17"/>
      <c r="FM24" s="5"/>
    </row>
    <row r="25">
      <c r="A25" s="48" t="str">
        <f t="shared" si="1"/>
        <v>* 19</v>
      </c>
      <c r="B25" s="50" t="str">
        <f t="shared" si="2"/>
        <v>X</v>
      </c>
      <c r="C25" s="50" t="str">
        <f t="shared" si="3"/>
        <v>X</v>
      </c>
      <c r="D25" s="50" t="str">
        <f t="shared" si="4"/>
        <v>X</v>
      </c>
      <c r="E25" s="50" t="str">
        <f t="shared" si="5"/>
        <v>X</v>
      </c>
      <c r="F25" s="50">
        <f t="shared" si="6"/>
        <v>44808</v>
      </c>
      <c r="G25" s="51">
        <f t="shared" si="7"/>
        <v>19</v>
      </c>
      <c r="H25" s="52">
        <v>19.0</v>
      </c>
      <c r="I25" s="53">
        <f t="array" ref="I25">Max(If(left($P25:$FL25,2)="CI",column($P25:$FL25),0))</f>
        <v>111</v>
      </c>
      <c r="J25" s="53">
        <f t="array" ref="J25">Max(If(left($P25:$FL25,3)="EHD",column($P25:$FL25),0))</f>
        <v>127</v>
      </c>
      <c r="K25" s="53">
        <f t="array" ref="K25">Max(If(left($P25:$FL25,2)="CH",column($P25:$FL25),0))</f>
        <v>128</v>
      </c>
      <c r="L25" s="53">
        <f t="array" ref="L25">Max(If(left($P25:$FL25,2)="12",column($P25:$FL25),0))</f>
        <v>140</v>
      </c>
      <c r="M25" s="53">
        <f t="array" ref="M25">Max(If(left($P25:$FL25,1)="X",column($P25:$FL25),0))</f>
        <v>157</v>
      </c>
      <c r="N25" s="53" t="str">
        <f t="shared" si="10"/>
        <v>#19: X on 04-Sep</v>
      </c>
      <c r="O25" s="54">
        <f t="shared" si="9"/>
        <v>1</v>
      </c>
      <c r="P25" s="5"/>
      <c r="Q25" s="5"/>
      <c r="R25" s="5"/>
      <c r="S25" s="5"/>
      <c r="T25" s="5"/>
      <c r="U25" s="5"/>
      <c r="V25" s="5"/>
      <c r="W25" s="5"/>
      <c r="X25" s="5"/>
      <c r="Y25" s="5"/>
      <c r="Z25" s="17"/>
      <c r="AA25" s="17"/>
      <c r="AB25" s="17"/>
      <c r="AC25" s="17"/>
      <c r="AD25" s="21"/>
      <c r="AE25" s="17"/>
      <c r="AF25" s="17"/>
      <c r="AG25" s="21"/>
      <c r="AH25" s="21"/>
      <c r="AI25" s="17"/>
      <c r="AJ25" s="17"/>
      <c r="AK25" s="17"/>
      <c r="AL25" s="21"/>
      <c r="AM25" s="17"/>
      <c r="AN25" s="21"/>
      <c r="AO25" s="21"/>
      <c r="AP25" s="17"/>
      <c r="AQ25" s="17"/>
      <c r="AR25" s="21"/>
      <c r="AS25" s="21"/>
      <c r="AT25" s="17"/>
      <c r="AU25" s="17"/>
      <c r="AV25" s="21"/>
      <c r="AW25" s="17"/>
      <c r="AX25" s="17"/>
      <c r="AY25" s="17"/>
      <c r="AZ25" s="21"/>
      <c r="BA25" s="17"/>
      <c r="BB25" s="21" t="s">
        <v>54</v>
      </c>
      <c r="BC25" s="21"/>
      <c r="BD25" s="17"/>
      <c r="BE25" s="21" t="s">
        <v>54</v>
      </c>
      <c r="BF25" s="17"/>
      <c r="BG25" s="21"/>
      <c r="BH25" s="17"/>
      <c r="BI25" s="21" t="s">
        <v>54</v>
      </c>
      <c r="BJ25" s="21"/>
      <c r="BK25" s="17"/>
      <c r="BL25" s="21" t="s">
        <v>62</v>
      </c>
      <c r="BM25" s="17"/>
      <c r="BN25" s="21"/>
      <c r="BO25" s="17"/>
      <c r="BP25" s="21" t="s">
        <v>62</v>
      </c>
      <c r="BQ25" s="21"/>
      <c r="BR25" s="17"/>
      <c r="BS25" s="21" t="s">
        <v>62</v>
      </c>
      <c r="BT25" s="17"/>
      <c r="BU25" s="21"/>
      <c r="BV25" s="17"/>
      <c r="BW25" s="21" t="s">
        <v>62</v>
      </c>
      <c r="BX25" s="21"/>
      <c r="BY25" s="17"/>
      <c r="BZ25" s="21" t="s">
        <v>62</v>
      </c>
      <c r="CA25" s="17"/>
      <c r="CB25" s="21"/>
      <c r="CC25" s="17"/>
      <c r="CD25" s="21" t="s">
        <v>62</v>
      </c>
      <c r="CE25" s="21"/>
      <c r="CF25" s="17"/>
      <c r="CG25" s="21" t="s">
        <v>62</v>
      </c>
      <c r="CH25" s="17"/>
      <c r="CI25" s="21"/>
      <c r="CJ25" s="17"/>
      <c r="CK25" s="21" t="s">
        <v>62</v>
      </c>
      <c r="CL25" s="21"/>
      <c r="CM25" s="17"/>
      <c r="CN25" s="21" t="s">
        <v>62</v>
      </c>
      <c r="CO25" s="17"/>
      <c r="CP25" s="21"/>
      <c r="CQ25" s="17"/>
      <c r="CR25" s="21" t="s">
        <v>62</v>
      </c>
      <c r="CS25" s="21"/>
      <c r="CT25" s="17"/>
      <c r="CU25" s="21" t="s">
        <v>62</v>
      </c>
      <c r="CV25" s="17"/>
      <c r="CW25" s="21"/>
      <c r="CX25" s="17"/>
      <c r="CY25" s="21" t="s">
        <v>62</v>
      </c>
      <c r="CZ25" s="21"/>
      <c r="DA25" s="17"/>
      <c r="DB25" s="21" t="s">
        <v>62</v>
      </c>
      <c r="DC25" s="17"/>
      <c r="DD25" s="21"/>
      <c r="DE25" s="17"/>
      <c r="DF25" s="21" t="s">
        <v>62</v>
      </c>
      <c r="DG25" s="21" t="s">
        <v>40</v>
      </c>
      <c r="DH25" s="17"/>
      <c r="DI25" s="21" t="s">
        <v>73</v>
      </c>
      <c r="DJ25" s="17"/>
      <c r="DK25" s="21"/>
      <c r="DL25" s="17"/>
      <c r="DM25" s="21" t="s">
        <v>55</v>
      </c>
      <c r="DN25" s="21"/>
      <c r="DO25" s="17"/>
      <c r="DP25" s="21" t="s">
        <v>55</v>
      </c>
      <c r="DQ25" s="17"/>
      <c r="DR25" s="21"/>
      <c r="DS25" s="17"/>
      <c r="DT25" s="21" t="s">
        <v>55</v>
      </c>
      <c r="DU25" s="21"/>
      <c r="DV25" s="17"/>
      <c r="DW25" s="21" t="s">
        <v>41</v>
      </c>
      <c r="DX25" s="21" t="s">
        <v>42</v>
      </c>
      <c r="DY25" s="21"/>
      <c r="DZ25" s="17"/>
      <c r="EA25" s="21" t="s">
        <v>59</v>
      </c>
      <c r="EB25" s="17"/>
      <c r="EC25" s="17"/>
      <c r="ED25" s="21" t="s">
        <v>59</v>
      </c>
      <c r="EE25" s="21"/>
      <c r="EF25" s="17"/>
      <c r="EG25" s="17"/>
      <c r="EH25" s="17"/>
      <c r="EI25" s="21" t="s">
        <v>59</v>
      </c>
      <c r="EJ25" s="21">
        <v>12.0</v>
      </c>
      <c r="EK25" s="21" t="s">
        <v>59</v>
      </c>
      <c r="EL25" s="17"/>
      <c r="EM25" s="17"/>
      <c r="EN25" s="17"/>
      <c r="EO25" s="21" t="s">
        <v>61</v>
      </c>
      <c r="EP25" s="17"/>
      <c r="EQ25" s="17"/>
      <c r="ER25" s="17"/>
      <c r="ES25" s="17"/>
      <c r="ET25" s="17"/>
      <c r="EU25" s="17"/>
      <c r="EV25" s="21" t="s">
        <v>57</v>
      </c>
      <c r="EW25" s="17"/>
      <c r="EX25" s="17"/>
      <c r="EY25" s="17"/>
      <c r="EZ25" s="17"/>
      <c r="FA25" s="21" t="s">
        <v>4</v>
      </c>
      <c r="FB25" s="17"/>
      <c r="FC25" s="17"/>
      <c r="FD25" s="17"/>
      <c r="FE25" s="17"/>
      <c r="FF25" s="17"/>
      <c r="FG25" s="17"/>
      <c r="FH25" s="17"/>
      <c r="FI25" s="17"/>
      <c r="FJ25" s="17"/>
      <c r="FK25" s="17"/>
      <c r="FL25" s="17"/>
      <c r="FM25" s="5"/>
    </row>
    <row r="26">
      <c r="A26" s="48" t="str">
        <f t="shared" si="1"/>
        <v>* 20</v>
      </c>
      <c r="B26" s="58" t="str">
        <f t="shared" si="2"/>
        <v>X</v>
      </c>
      <c r="C26" s="50" t="str">
        <f t="shared" si="3"/>
        <v>X</v>
      </c>
      <c r="D26" s="50" t="str">
        <f t="shared" si="4"/>
        <v>X</v>
      </c>
      <c r="E26" s="50" t="str">
        <f t="shared" si="5"/>
        <v>X</v>
      </c>
      <c r="F26" s="50">
        <f t="shared" si="6"/>
        <v>44743</v>
      </c>
      <c r="G26" s="51">
        <f t="shared" si="7"/>
        <v>20</v>
      </c>
      <c r="H26" s="52">
        <v>20.0</v>
      </c>
      <c r="I26" s="53">
        <f t="array" ref="I26">Max(If(left($P26:$FL26,2)="CI",column($P26:$FL26),0))</f>
        <v>48</v>
      </c>
      <c r="J26" s="53">
        <f t="array" ref="J26">Max(If(left($P26:$FL26,3)="EHD",column($P26:$FL26),0))</f>
        <v>0</v>
      </c>
      <c r="K26" s="53">
        <f t="array" ref="K26">Max(If(left($P26:$FL26,2)="CH",column($P26:$FL26),0))</f>
        <v>65</v>
      </c>
      <c r="L26" s="53">
        <f t="array" ref="L26">Max(If(left($P26:$FL26,2)="12",column($P26:$FL26),0))</f>
        <v>77</v>
      </c>
      <c r="M26" s="53">
        <f t="array" ref="M26">Max(If(left($P26:$FL26,1)="X",column($P26:$FL26),0))</f>
        <v>92</v>
      </c>
      <c r="N26" s="53" t="str">
        <f t="shared" si="10"/>
        <v>#20: X on 01-Jul</v>
      </c>
      <c r="O26" s="54">
        <f t="shared" si="9"/>
        <v>1</v>
      </c>
      <c r="P26" s="5"/>
      <c r="Q26" s="5"/>
      <c r="R26" s="5"/>
      <c r="S26" s="5"/>
      <c r="T26" s="5"/>
      <c r="U26" s="5"/>
      <c r="V26" s="5"/>
      <c r="W26" s="5"/>
      <c r="X26" s="5"/>
      <c r="Y26" s="5"/>
      <c r="Z26" s="17"/>
      <c r="AA26" s="21"/>
      <c r="AB26" s="17"/>
      <c r="AC26" s="21"/>
      <c r="AD26" s="21"/>
      <c r="AE26" s="17"/>
      <c r="AF26" s="21"/>
      <c r="AG26" s="13"/>
      <c r="AH26" s="21"/>
      <c r="AI26" s="17"/>
      <c r="AJ26" s="17"/>
      <c r="AK26" s="17"/>
      <c r="AL26" s="13"/>
      <c r="AM26" s="17"/>
      <c r="AN26" s="13"/>
      <c r="AO26" s="21"/>
      <c r="AP26" s="17"/>
      <c r="AQ26" s="17"/>
      <c r="AR26" s="13"/>
      <c r="AS26" s="21"/>
      <c r="AT26" s="17"/>
      <c r="AU26" s="17"/>
      <c r="AV26" s="21" t="s">
        <v>40</v>
      </c>
      <c r="AW26" s="17"/>
      <c r="AX26" s="21"/>
      <c r="AY26" s="17"/>
      <c r="AZ26" s="21"/>
      <c r="BA26" s="17"/>
      <c r="BB26" s="21" t="s">
        <v>64</v>
      </c>
      <c r="BC26" s="21"/>
      <c r="BD26" s="17"/>
      <c r="BE26" s="21" t="s">
        <v>64</v>
      </c>
      <c r="BF26" s="17"/>
      <c r="BG26" s="21"/>
      <c r="BH26" s="17"/>
      <c r="BI26" s="21" t="s">
        <v>64</v>
      </c>
      <c r="BJ26" s="21"/>
      <c r="BK26" s="17"/>
      <c r="BL26" s="21" t="s">
        <v>64</v>
      </c>
      <c r="BM26" s="21" t="s">
        <v>42</v>
      </c>
      <c r="BN26" s="21"/>
      <c r="BO26" s="21"/>
      <c r="BP26" s="21" t="s">
        <v>78</v>
      </c>
      <c r="BQ26" s="21"/>
      <c r="BR26" s="17"/>
      <c r="BS26" s="21" t="s">
        <v>78</v>
      </c>
      <c r="BT26" s="17"/>
      <c r="BU26" s="21"/>
      <c r="BV26" s="17"/>
      <c r="BW26" s="21" t="s">
        <v>78</v>
      </c>
      <c r="BX26" s="21"/>
      <c r="BY26" s="21">
        <v>12.0</v>
      </c>
      <c r="BZ26" s="21" t="s">
        <v>79</v>
      </c>
      <c r="CA26" s="17"/>
      <c r="CB26" s="21"/>
      <c r="CC26" s="17"/>
      <c r="CD26" s="21" t="s">
        <v>78</v>
      </c>
      <c r="CE26" s="21"/>
      <c r="CF26" s="17"/>
      <c r="CG26" s="21" t="s">
        <v>57</v>
      </c>
      <c r="CH26" s="17"/>
      <c r="CI26" s="21"/>
      <c r="CJ26" s="17"/>
      <c r="CK26" s="21" t="s">
        <v>61</v>
      </c>
      <c r="CL26" s="21"/>
      <c r="CM26" s="17"/>
      <c r="CN26" s="21" t="s">
        <v>3</v>
      </c>
      <c r="CO26" s="17"/>
      <c r="CP26" s="21"/>
      <c r="CQ26" s="17"/>
      <c r="CR26" s="21" t="s">
        <v>54</v>
      </c>
      <c r="CS26" s="21"/>
      <c r="CT26" s="17"/>
      <c r="CU26" s="21" t="s">
        <v>54</v>
      </c>
      <c r="CV26" s="17"/>
      <c r="CW26" s="21"/>
      <c r="CX26" s="17"/>
      <c r="CY26" s="21" t="s">
        <v>54</v>
      </c>
      <c r="CZ26" s="21"/>
      <c r="DA26" s="17"/>
      <c r="DB26" s="21" t="s">
        <v>54</v>
      </c>
      <c r="DC26" s="17"/>
      <c r="DD26" s="21"/>
      <c r="DE26" s="17"/>
      <c r="DF26" s="21" t="s">
        <v>54</v>
      </c>
      <c r="DG26" s="21"/>
      <c r="DH26" s="17"/>
      <c r="DI26" s="21" t="s">
        <v>54</v>
      </c>
      <c r="DJ26" s="17"/>
      <c r="DK26" s="21"/>
      <c r="DL26" s="17"/>
      <c r="DM26" s="21" t="s">
        <v>54</v>
      </c>
      <c r="DN26" s="21"/>
      <c r="DO26" s="17"/>
      <c r="DP26" s="21" t="s">
        <v>54</v>
      </c>
      <c r="DQ26" s="17"/>
      <c r="DR26" s="21"/>
      <c r="DS26" s="17"/>
      <c r="DT26" s="21" t="s">
        <v>54</v>
      </c>
      <c r="DU26" s="21"/>
      <c r="DV26" s="17"/>
      <c r="DW26" s="21" t="s">
        <v>54</v>
      </c>
      <c r="DX26" s="17"/>
      <c r="DY26" s="21"/>
      <c r="DZ26" s="17"/>
      <c r="EA26" s="21" t="s">
        <v>54</v>
      </c>
      <c r="EB26" s="17"/>
      <c r="EC26" s="17"/>
      <c r="ED26" s="21" t="s">
        <v>54</v>
      </c>
      <c r="EE26" s="21"/>
      <c r="EF26" s="17"/>
      <c r="EG26" s="17"/>
      <c r="EH26" s="17"/>
      <c r="EI26" s="21" t="s">
        <v>54</v>
      </c>
      <c r="EJ26" s="17"/>
      <c r="EK26" s="17"/>
      <c r="EL26" s="17"/>
      <c r="EM26" s="17"/>
      <c r="EN26" s="17"/>
      <c r="EO26" s="21" t="s">
        <v>77</v>
      </c>
      <c r="EP26" s="17"/>
      <c r="EQ26" s="17"/>
      <c r="ER26" s="17"/>
      <c r="ES26" s="17"/>
      <c r="ET26" s="17"/>
      <c r="EU26" s="17"/>
      <c r="EV26" s="21" t="s">
        <v>54</v>
      </c>
      <c r="EW26" s="17"/>
      <c r="EX26" s="17"/>
      <c r="EY26" s="17"/>
      <c r="EZ26" s="17"/>
      <c r="FA26" s="17"/>
      <c r="FB26" s="17"/>
      <c r="FC26" s="17"/>
      <c r="FD26" s="17"/>
      <c r="FE26" s="17"/>
      <c r="FF26" s="17"/>
      <c r="FG26" s="17"/>
      <c r="FH26" s="17"/>
      <c r="FI26" s="17"/>
      <c r="FJ26" s="17"/>
      <c r="FK26" s="17"/>
      <c r="FL26" s="17"/>
      <c r="FM26" s="5"/>
    </row>
    <row r="27">
      <c r="A27" s="48" t="str">
        <f t="shared" si="1"/>
        <v>* 21</v>
      </c>
      <c r="B27" s="50" t="str">
        <f t="shared" si="2"/>
        <v>X</v>
      </c>
      <c r="C27" s="50" t="str">
        <f t="shared" si="3"/>
        <v>X</v>
      </c>
      <c r="D27" s="50" t="str">
        <f t="shared" si="4"/>
        <v>X</v>
      </c>
      <c r="E27" s="50" t="str">
        <f t="shared" si="5"/>
        <v>X</v>
      </c>
      <c r="F27" s="50">
        <f t="shared" si="6"/>
        <v>44790</v>
      </c>
      <c r="G27" s="51">
        <f t="shared" si="7"/>
        <v>21</v>
      </c>
      <c r="H27" s="52">
        <v>21.0</v>
      </c>
      <c r="I27" s="53">
        <f t="array" ref="I27">Max(If(left($P27:$FL27,2)="CI",column($P27:$FL27),0))</f>
        <v>98</v>
      </c>
      <c r="J27" s="53">
        <f t="array" ref="J27">Max(If(left($P27:$FL27,3)="EHD",column($P27:$FL27),0))</f>
        <v>0</v>
      </c>
      <c r="K27" s="53">
        <f t="array" ref="K27">Max(If(left($P27:$FL27,2)="CH",column($P27:$FL27),0))</f>
        <v>115</v>
      </c>
      <c r="L27" s="53">
        <f t="array" ref="L27">Max(If(left($P27:$FL27,2)="12",column($P27:$FL27),0))</f>
        <v>127</v>
      </c>
      <c r="M27" s="53">
        <f t="array" ref="M27">Max(If(left($P27:$FL27,1)="X",column($P27:$FL27),0))</f>
        <v>139</v>
      </c>
      <c r="N27" s="53" t="str">
        <f t="shared" si="10"/>
        <v>#21: X on 17-Aug</v>
      </c>
      <c r="O27" s="54">
        <f t="shared" si="9"/>
        <v>1</v>
      </c>
      <c r="P27" s="5"/>
      <c r="Q27" s="5"/>
      <c r="R27" s="5"/>
      <c r="S27" s="5"/>
      <c r="T27" s="5"/>
      <c r="U27" s="5"/>
      <c r="V27" s="5"/>
      <c r="W27" s="5"/>
      <c r="X27" s="5"/>
      <c r="Y27" s="5"/>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21" t="s">
        <v>62</v>
      </c>
      <c r="BC27" s="17"/>
      <c r="BD27" s="17"/>
      <c r="BE27" s="21" t="s">
        <v>62</v>
      </c>
      <c r="BF27" s="17"/>
      <c r="BG27" s="17"/>
      <c r="BH27" s="17"/>
      <c r="BI27" s="21" t="s">
        <v>62</v>
      </c>
      <c r="BJ27" s="17"/>
      <c r="BK27" s="17"/>
      <c r="BL27" s="21" t="s">
        <v>62</v>
      </c>
      <c r="BM27" s="17"/>
      <c r="BN27" s="17"/>
      <c r="BO27" s="17"/>
      <c r="BP27" s="21" t="s">
        <v>62</v>
      </c>
      <c r="BQ27" s="17"/>
      <c r="BR27" s="17"/>
      <c r="BS27" s="21" t="s">
        <v>62</v>
      </c>
      <c r="BT27" s="17"/>
      <c r="BU27" s="17"/>
      <c r="BV27" s="17"/>
      <c r="BW27" s="21" t="s">
        <v>62</v>
      </c>
      <c r="BX27" s="17"/>
      <c r="BY27" s="17"/>
      <c r="BZ27" s="21" t="s">
        <v>62</v>
      </c>
      <c r="CA27" s="17"/>
      <c r="CB27" s="17"/>
      <c r="CC27" s="17"/>
      <c r="CD27" s="21" t="s">
        <v>62</v>
      </c>
      <c r="CE27" s="17"/>
      <c r="CF27" s="17"/>
      <c r="CG27" s="21" t="s">
        <v>62</v>
      </c>
      <c r="CH27" s="17"/>
      <c r="CI27" s="17"/>
      <c r="CJ27" s="17"/>
      <c r="CK27" s="21" t="s">
        <v>62</v>
      </c>
      <c r="CL27" s="17"/>
      <c r="CM27" s="17"/>
      <c r="CN27" s="21" t="s">
        <v>62</v>
      </c>
      <c r="CO27" s="17"/>
      <c r="CP27" s="17"/>
      <c r="CQ27" s="17"/>
      <c r="CR27" s="21" t="s">
        <v>65</v>
      </c>
      <c r="CS27" s="17"/>
      <c r="CT27" s="21" t="s">
        <v>40</v>
      </c>
      <c r="CU27" s="21" t="s">
        <v>63</v>
      </c>
      <c r="CV27" s="17"/>
      <c r="CW27" s="17"/>
      <c r="CX27" s="17"/>
      <c r="CY27" s="21" t="s">
        <v>64</v>
      </c>
      <c r="CZ27" s="17"/>
      <c r="DA27" s="17"/>
      <c r="DB27" s="21" t="s">
        <v>64</v>
      </c>
      <c r="DC27" s="17"/>
      <c r="DD27" s="17"/>
      <c r="DE27" s="17"/>
      <c r="DF27" s="21" t="s">
        <v>64</v>
      </c>
      <c r="DG27" s="17"/>
      <c r="DH27" s="17"/>
      <c r="DI27" s="21" t="s">
        <v>64</v>
      </c>
      <c r="DJ27" s="21"/>
      <c r="DK27" s="21" t="s">
        <v>42</v>
      </c>
      <c r="DL27" s="21" t="s">
        <v>80</v>
      </c>
      <c r="DM27" s="21" t="s">
        <v>78</v>
      </c>
      <c r="DN27" s="17"/>
      <c r="DO27" s="17"/>
      <c r="DP27" s="21" t="s">
        <v>78</v>
      </c>
      <c r="DQ27" s="17"/>
      <c r="DR27" s="17"/>
      <c r="DS27" s="17"/>
      <c r="DT27" s="21" t="s">
        <v>78</v>
      </c>
      <c r="DU27" s="17"/>
      <c r="DV27" s="17"/>
      <c r="DW27" s="21">
        <v>12.0</v>
      </c>
      <c r="DX27" s="17"/>
      <c r="DY27" s="17"/>
      <c r="DZ27" s="17"/>
      <c r="EA27" s="21" t="s">
        <v>75</v>
      </c>
      <c r="EB27" s="17"/>
      <c r="EC27" s="17"/>
      <c r="ED27" s="21" t="s">
        <v>81</v>
      </c>
      <c r="EE27" s="17"/>
      <c r="EF27" s="17"/>
      <c r="EG27" s="17"/>
      <c r="EH27" s="17"/>
      <c r="EI27" s="21" t="s">
        <v>3</v>
      </c>
      <c r="EJ27" s="17"/>
      <c r="EK27" s="17"/>
      <c r="EL27" s="17"/>
      <c r="EM27" s="17"/>
      <c r="EN27" s="17"/>
      <c r="EO27" s="21" t="s">
        <v>54</v>
      </c>
      <c r="EP27" s="17"/>
      <c r="EQ27" s="17"/>
      <c r="ER27" s="17"/>
      <c r="ES27" s="17"/>
      <c r="ET27" s="17"/>
      <c r="EU27" s="17"/>
      <c r="EV27" s="21" t="s">
        <v>54</v>
      </c>
      <c r="EW27" s="17"/>
      <c r="EX27" s="17"/>
      <c r="EY27" s="17"/>
      <c r="EZ27" s="17"/>
      <c r="FA27" s="17"/>
      <c r="FB27" s="17"/>
      <c r="FC27" s="17"/>
      <c r="FD27" s="17"/>
      <c r="FE27" s="17"/>
      <c r="FF27" s="17"/>
      <c r="FG27" s="17"/>
      <c r="FH27" s="17"/>
      <c r="FI27" s="17"/>
      <c r="FJ27" s="17"/>
      <c r="FK27" s="17"/>
      <c r="FL27" s="17"/>
      <c r="FM27" s="5"/>
    </row>
    <row r="28">
      <c r="A28" s="48">
        <f t="shared" si="1"/>
        <v>22</v>
      </c>
      <c r="B28" s="50" t="str">
        <f t="shared" si="2"/>
        <v> </v>
      </c>
      <c r="C28" s="50" t="str">
        <f t="shared" si="3"/>
        <v> </v>
      </c>
      <c r="D28" s="50" t="str">
        <f t="shared" si="4"/>
        <v> </v>
      </c>
      <c r="E28" s="50" t="str">
        <f t="shared" si="5"/>
        <v> </v>
      </c>
      <c r="F28" s="50" t="str">
        <f t="shared" si="6"/>
        <v> </v>
      </c>
      <c r="G28" s="51" t="str">
        <f t="shared" si="7"/>
        <v/>
      </c>
      <c r="H28" s="52">
        <v>22.0</v>
      </c>
      <c r="I28" s="53">
        <f t="array" ref="I28">Max(If(left($P28:$FL28,2)="CI",column($P28:$FL28),0))</f>
        <v>0</v>
      </c>
      <c r="J28" s="53">
        <f t="array" ref="J28">Max(If(left($P28:$FL28,3)="EHD",column($P28:$FL28),0))</f>
        <v>0</v>
      </c>
      <c r="K28" s="53">
        <f t="array" ref="K28">Max(If(left($P28:$FL28,2)="CH",column($P28:$FL28),0))</f>
        <v>0</v>
      </c>
      <c r="L28" s="53">
        <f t="array" ref="L28">Max(If(left($P28:$FL28,2)="12",column($P28:$FL28),0))</f>
        <v>0</v>
      </c>
      <c r="M28" s="53">
        <f t="array" ref="M28">Max(If(left($P28:$FL28,1)="X",column($P28:$FL28),0))</f>
        <v>0</v>
      </c>
      <c r="N28" s="53" t="str">
        <f t="shared" si="10"/>
        <v/>
      </c>
      <c r="O28" s="54">
        <f t="shared" si="9"/>
        <v>0</v>
      </c>
      <c r="P28" s="5"/>
      <c r="Q28" s="5"/>
      <c r="R28" s="5"/>
      <c r="S28" s="5"/>
      <c r="T28" s="5"/>
      <c r="U28" s="5"/>
      <c r="V28" s="5"/>
      <c r="W28" s="5"/>
      <c r="X28" s="5"/>
      <c r="Y28" s="5"/>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21" t="s">
        <v>62</v>
      </c>
      <c r="BC28" s="17"/>
      <c r="BD28" s="17"/>
      <c r="BE28" s="21" t="s">
        <v>62</v>
      </c>
      <c r="BF28" s="17"/>
      <c r="BG28" s="17"/>
      <c r="BH28" s="17"/>
      <c r="BI28" s="21" t="s">
        <v>62</v>
      </c>
      <c r="BJ28" s="17"/>
      <c r="BK28" s="17"/>
      <c r="BL28" s="21" t="s">
        <v>62</v>
      </c>
      <c r="BM28" s="17"/>
      <c r="BN28" s="17"/>
      <c r="BO28" s="17"/>
      <c r="BP28" s="21" t="s">
        <v>62</v>
      </c>
      <c r="BQ28" s="17"/>
      <c r="BR28" s="17"/>
      <c r="BS28" s="21" t="s">
        <v>62</v>
      </c>
      <c r="BT28" s="17"/>
      <c r="BU28" s="17"/>
      <c r="BV28" s="17"/>
      <c r="BW28" s="21" t="s">
        <v>62</v>
      </c>
      <c r="BX28" s="17"/>
      <c r="BY28" s="17"/>
      <c r="BZ28" s="21" t="s">
        <v>62</v>
      </c>
      <c r="CA28" s="17"/>
      <c r="CB28" s="17"/>
      <c r="CC28" s="17"/>
      <c r="CD28" s="21" t="s">
        <v>62</v>
      </c>
      <c r="CE28" s="17"/>
      <c r="CF28" s="17"/>
      <c r="CG28" s="21" t="s">
        <v>62</v>
      </c>
      <c r="CH28" s="17"/>
      <c r="CI28" s="17"/>
      <c r="CJ28" s="17"/>
      <c r="CK28" s="21" t="s">
        <v>62</v>
      </c>
      <c r="CL28" s="17"/>
      <c r="CM28" s="17"/>
      <c r="CN28" s="21" t="s">
        <v>62</v>
      </c>
      <c r="CO28" s="17"/>
      <c r="CP28" s="17"/>
      <c r="CQ28" s="17"/>
      <c r="CR28" s="21" t="s">
        <v>62</v>
      </c>
      <c r="CS28" s="17"/>
      <c r="CT28" s="17"/>
      <c r="CU28" s="21" t="s">
        <v>62</v>
      </c>
      <c r="CV28" s="17"/>
      <c r="CW28" s="17"/>
      <c r="CX28" s="17"/>
      <c r="CY28" s="21" t="s">
        <v>62</v>
      </c>
      <c r="CZ28" s="17"/>
      <c r="DA28" s="17"/>
      <c r="DB28" s="21" t="s">
        <v>62</v>
      </c>
      <c r="DC28" s="17"/>
      <c r="DD28" s="17"/>
      <c r="DE28" s="17"/>
      <c r="DF28" s="21" t="s">
        <v>62</v>
      </c>
      <c r="DG28" s="17"/>
      <c r="DH28" s="17"/>
      <c r="DI28" s="21" t="s">
        <v>62</v>
      </c>
      <c r="DJ28" s="17"/>
      <c r="DK28" s="17"/>
      <c r="DL28" s="17"/>
      <c r="DM28" s="21" t="s">
        <v>62</v>
      </c>
      <c r="DN28" s="17"/>
      <c r="DO28" s="17"/>
      <c r="DP28" s="21" t="s">
        <v>62</v>
      </c>
      <c r="DQ28" s="17"/>
      <c r="DR28" s="17"/>
      <c r="DS28" s="17"/>
      <c r="DT28" s="21" t="s">
        <v>62</v>
      </c>
      <c r="DU28" s="17"/>
      <c r="DV28" s="17"/>
      <c r="DW28" s="21" t="s">
        <v>62</v>
      </c>
      <c r="DX28" s="17"/>
      <c r="DY28" s="17"/>
      <c r="DZ28" s="17"/>
      <c r="EA28" s="21" t="s">
        <v>62</v>
      </c>
      <c r="EB28" s="17"/>
      <c r="EC28" s="17"/>
      <c r="ED28" s="21" t="s">
        <v>62</v>
      </c>
      <c r="EE28" s="17"/>
      <c r="EF28" s="17"/>
      <c r="EG28" s="17"/>
      <c r="EH28" s="17"/>
      <c r="EI28" s="21" t="s">
        <v>62</v>
      </c>
      <c r="EJ28" s="17"/>
      <c r="EK28" s="17"/>
      <c r="EL28" s="17"/>
      <c r="EM28" s="17"/>
      <c r="EN28" s="17"/>
      <c r="EO28" s="21" t="s">
        <v>62</v>
      </c>
      <c r="EP28" s="17"/>
      <c r="EQ28" s="17"/>
      <c r="ER28" s="17"/>
      <c r="ES28" s="17"/>
      <c r="ET28" s="17"/>
      <c r="EU28" s="17"/>
      <c r="EV28" s="21" t="s">
        <v>62</v>
      </c>
      <c r="EW28" s="17"/>
      <c r="EX28" s="17"/>
      <c r="EY28" s="17"/>
      <c r="EZ28" s="17"/>
      <c r="FA28" s="17"/>
      <c r="FB28" s="17"/>
      <c r="FC28" s="17"/>
      <c r="FD28" s="17"/>
      <c r="FE28" s="17"/>
      <c r="FF28" s="17"/>
      <c r="FG28" s="17"/>
      <c r="FH28" s="17"/>
      <c r="FI28" s="17"/>
      <c r="FJ28" s="17"/>
      <c r="FK28" s="17"/>
      <c r="FL28" s="17"/>
      <c r="FM28" s="5"/>
    </row>
    <row r="29">
      <c r="A29" s="48">
        <f t="shared" si="1"/>
        <v>23</v>
      </c>
      <c r="B29" s="50" t="str">
        <f t="shared" si="2"/>
        <v> </v>
      </c>
      <c r="C29" s="50" t="str">
        <f t="shared" si="3"/>
        <v> </v>
      </c>
      <c r="D29" s="50" t="str">
        <f t="shared" si="4"/>
        <v> </v>
      </c>
      <c r="E29" s="50" t="str">
        <f t="shared" si="5"/>
        <v> </v>
      </c>
      <c r="F29" s="50" t="str">
        <f t="shared" si="6"/>
        <v> </v>
      </c>
      <c r="G29" s="51" t="str">
        <f t="shared" si="7"/>
        <v/>
      </c>
      <c r="H29" s="52">
        <v>23.0</v>
      </c>
      <c r="I29" s="53">
        <f t="array" ref="I29">Max(If(left($P29:$FL29,2)="CI",column($P29:$FL29),0))</f>
        <v>0</v>
      </c>
      <c r="J29" s="53">
        <f t="array" ref="J29">Max(If(left($P29:$FL29,3)="EHD",column($P29:$FL29),0))</f>
        <v>0</v>
      </c>
      <c r="K29" s="53">
        <f t="array" ref="K29">Max(If(left($P29:$FL29,2)="CH",column($P29:$FL29),0))</f>
        <v>0</v>
      </c>
      <c r="L29" s="53">
        <f t="array" ref="L29">Max(If(left($P29:$FL29,2)="12",column($P29:$FL29),0))</f>
        <v>0</v>
      </c>
      <c r="M29" s="53">
        <f t="array" ref="M29">Max(If(left($P29:$FL29,1)="X",column($P29:$FL29),0))</f>
        <v>0</v>
      </c>
      <c r="N29" s="53" t="str">
        <f t="shared" si="10"/>
        <v/>
      </c>
      <c r="O29" s="54">
        <f t="shared" si="9"/>
        <v>0</v>
      </c>
      <c r="P29" s="5"/>
      <c r="Q29" s="5"/>
      <c r="R29" s="5"/>
      <c r="S29" s="5"/>
      <c r="T29" s="5"/>
      <c r="U29" s="5"/>
      <c r="V29" s="5"/>
      <c r="W29" s="5"/>
      <c r="X29" s="5"/>
      <c r="Y29" s="5"/>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21" t="s">
        <v>77</v>
      </c>
      <c r="BC29" s="17"/>
      <c r="BD29" s="17"/>
      <c r="BE29" s="21" t="s">
        <v>77</v>
      </c>
      <c r="BF29" s="17"/>
      <c r="BG29" s="17"/>
      <c r="BH29" s="17"/>
      <c r="BI29" s="21" t="s">
        <v>77</v>
      </c>
      <c r="BJ29" s="17"/>
      <c r="BK29" s="17"/>
      <c r="BL29" s="21" t="s">
        <v>77</v>
      </c>
      <c r="BM29" s="17"/>
      <c r="BN29" s="17"/>
      <c r="BO29" s="17"/>
      <c r="BP29" s="21" t="s">
        <v>77</v>
      </c>
      <c r="BQ29" s="17"/>
      <c r="BR29" s="17"/>
      <c r="BS29" s="21" t="s">
        <v>77</v>
      </c>
      <c r="BT29" s="17"/>
      <c r="BU29" s="17"/>
      <c r="BV29" s="17"/>
      <c r="BW29" s="21" t="s">
        <v>77</v>
      </c>
      <c r="BX29" s="17"/>
      <c r="BY29" s="17"/>
      <c r="BZ29" s="21" t="s">
        <v>77</v>
      </c>
      <c r="CA29" s="17"/>
      <c r="CB29" s="17"/>
      <c r="CC29" s="17"/>
      <c r="CD29" s="21" t="s">
        <v>77</v>
      </c>
      <c r="CE29" s="17"/>
      <c r="CF29" s="17"/>
      <c r="CG29" s="21" t="s">
        <v>77</v>
      </c>
      <c r="CH29" s="17"/>
      <c r="CI29" s="17"/>
      <c r="CJ29" s="17"/>
      <c r="CK29" s="21" t="s">
        <v>77</v>
      </c>
      <c r="CL29" s="17"/>
      <c r="CM29" s="17"/>
      <c r="CN29" s="21" t="s">
        <v>77</v>
      </c>
      <c r="CO29" s="17"/>
      <c r="CP29" s="17"/>
      <c r="CQ29" s="17"/>
      <c r="CR29" s="21" t="s">
        <v>77</v>
      </c>
      <c r="CS29" s="17"/>
      <c r="CT29" s="17"/>
      <c r="CU29" s="21" t="s">
        <v>77</v>
      </c>
      <c r="CV29" s="17"/>
      <c r="CW29" s="17"/>
      <c r="CX29" s="17"/>
      <c r="CY29" s="21" t="s">
        <v>77</v>
      </c>
      <c r="CZ29" s="17"/>
      <c r="DA29" s="17"/>
      <c r="DB29" s="21" t="s">
        <v>77</v>
      </c>
      <c r="DC29" s="17"/>
      <c r="DD29" s="17"/>
      <c r="DE29" s="17"/>
      <c r="DF29" s="21" t="s">
        <v>77</v>
      </c>
      <c r="DG29" s="17"/>
      <c r="DH29" s="17"/>
      <c r="DI29" s="21" t="s">
        <v>77</v>
      </c>
      <c r="DJ29" s="17"/>
      <c r="DK29" s="17"/>
      <c r="DL29" s="17"/>
      <c r="DM29" s="21" t="s">
        <v>77</v>
      </c>
      <c r="DN29" s="17"/>
      <c r="DO29" s="17"/>
      <c r="DP29" s="21" t="s">
        <v>77</v>
      </c>
      <c r="DQ29" s="17"/>
      <c r="DR29" s="17"/>
      <c r="DS29" s="17"/>
      <c r="DT29" s="21" t="s">
        <v>77</v>
      </c>
      <c r="DU29" s="17"/>
      <c r="DV29" s="17"/>
      <c r="DW29" s="21" t="s">
        <v>77</v>
      </c>
      <c r="DX29" s="17"/>
      <c r="DY29" s="17"/>
      <c r="DZ29" s="17"/>
      <c r="EA29" s="21" t="s">
        <v>77</v>
      </c>
      <c r="EB29" s="17"/>
      <c r="EC29" s="17"/>
      <c r="ED29" s="21" t="s">
        <v>77</v>
      </c>
      <c r="EE29" s="17"/>
      <c r="EF29" s="17"/>
      <c r="EG29" s="17"/>
      <c r="EH29" s="17"/>
      <c r="EI29" s="21" t="s">
        <v>77</v>
      </c>
      <c r="EJ29" s="17"/>
      <c r="EK29" s="17"/>
      <c r="EL29" s="17"/>
      <c r="EM29" s="17"/>
      <c r="EN29" s="17"/>
      <c r="EO29" s="21" t="s">
        <v>77</v>
      </c>
      <c r="EP29" s="17"/>
      <c r="EQ29" s="17"/>
      <c r="ER29" s="17"/>
      <c r="ES29" s="17"/>
      <c r="ET29" s="17"/>
      <c r="EU29" s="17"/>
      <c r="EV29" s="21" t="s">
        <v>77</v>
      </c>
      <c r="EW29" s="17"/>
      <c r="EX29" s="17"/>
      <c r="EY29" s="17"/>
      <c r="EZ29" s="17"/>
      <c r="FA29" s="17"/>
      <c r="FB29" s="17"/>
      <c r="FC29" s="17"/>
      <c r="FD29" s="17"/>
      <c r="FE29" s="17"/>
      <c r="FF29" s="17"/>
      <c r="FG29" s="17"/>
      <c r="FH29" s="17"/>
      <c r="FI29" s="17"/>
      <c r="FJ29" s="17"/>
      <c r="FK29" s="17"/>
      <c r="FL29" s="17"/>
      <c r="FM29" s="5"/>
    </row>
    <row r="30">
      <c r="A30" s="48">
        <f t="shared" si="1"/>
        <v>24</v>
      </c>
      <c r="B30" s="50" t="str">
        <f t="shared" si="2"/>
        <v> </v>
      </c>
      <c r="C30" s="50" t="str">
        <f t="shared" si="3"/>
        <v> </v>
      </c>
      <c r="D30" s="50" t="str">
        <f t="shared" si="4"/>
        <v> </v>
      </c>
      <c r="E30" s="50" t="str">
        <f t="shared" si="5"/>
        <v> </v>
      </c>
      <c r="F30" s="50" t="str">
        <f t="shared" si="6"/>
        <v> </v>
      </c>
      <c r="G30" s="51" t="str">
        <f t="shared" si="7"/>
        <v/>
      </c>
      <c r="H30" s="52">
        <v>24.0</v>
      </c>
      <c r="I30" s="53">
        <f t="array" ref="I30">Max(If(left($P30:$FL30,2)="CI",column($P30:$FL30),0))</f>
        <v>0</v>
      </c>
      <c r="J30" s="53">
        <f t="array" ref="J30">Max(If(left($P30:$FL30,3)="EHD",column($P30:$FL30),0))</f>
        <v>0</v>
      </c>
      <c r="K30" s="53">
        <f t="array" ref="K30">Max(If(left($P30:$FL30,2)="CH",column($P30:$FL30),0))</f>
        <v>0</v>
      </c>
      <c r="L30" s="53">
        <f t="array" ref="L30">Max(If(left($P30:$FL30,2)="12",column($P30:$FL30),0))</f>
        <v>0</v>
      </c>
      <c r="M30" s="53">
        <f t="array" ref="M30">Max(If(left($P30:$FL30,1)="X",column($P30:$FL30),0))</f>
        <v>0</v>
      </c>
      <c r="N30" s="53" t="str">
        <f t="shared" si="10"/>
        <v/>
      </c>
      <c r="O30" s="54">
        <f t="shared" si="9"/>
        <v>0</v>
      </c>
      <c r="P30" s="5"/>
      <c r="Q30" s="5"/>
      <c r="R30" s="5"/>
      <c r="S30" s="5"/>
      <c r="T30" s="5"/>
      <c r="U30" s="5"/>
      <c r="V30" s="5"/>
      <c r="W30" s="5"/>
      <c r="X30" s="5"/>
      <c r="Y30" s="5"/>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21" t="s">
        <v>51</v>
      </c>
      <c r="BC30" s="17"/>
      <c r="BD30" s="17"/>
      <c r="BE30" s="21" t="s">
        <v>51</v>
      </c>
      <c r="BF30" s="17"/>
      <c r="BG30" s="17"/>
      <c r="BH30" s="17"/>
      <c r="BI30" s="21" t="s">
        <v>51</v>
      </c>
      <c r="BJ30" s="17"/>
      <c r="BK30" s="17"/>
      <c r="BL30" s="21" t="s">
        <v>52</v>
      </c>
      <c r="BM30" s="17"/>
      <c r="BN30" s="17"/>
      <c r="BO30" s="17"/>
      <c r="BP30" s="21" t="s">
        <v>52</v>
      </c>
      <c r="BQ30" s="17"/>
      <c r="BR30" s="17"/>
      <c r="BS30" s="21" t="s">
        <v>52</v>
      </c>
      <c r="BT30" s="17"/>
      <c r="BU30" s="17"/>
      <c r="BV30" s="17"/>
      <c r="BW30" s="21" t="s">
        <v>52</v>
      </c>
      <c r="BX30" s="17"/>
      <c r="BY30" s="17"/>
      <c r="BZ30" s="21" t="s">
        <v>52</v>
      </c>
      <c r="CA30" s="17"/>
      <c r="CB30" s="17"/>
      <c r="CC30" s="17"/>
      <c r="CD30" s="21" t="s">
        <v>52</v>
      </c>
      <c r="CE30" s="17"/>
      <c r="CF30" s="17"/>
      <c r="CG30" s="21" t="s">
        <v>52</v>
      </c>
      <c r="CH30" s="17"/>
      <c r="CI30" s="17"/>
      <c r="CJ30" s="17"/>
      <c r="CK30" s="21" t="s">
        <v>52</v>
      </c>
      <c r="CL30" s="17"/>
      <c r="CM30" s="17"/>
      <c r="CN30" s="21" t="s">
        <v>52</v>
      </c>
      <c r="CO30" s="17"/>
      <c r="CP30" s="17"/>
      <c r="CQ30" s="17"/>
      <c r="CR30" s="21" t="s">
        <v>52</v>
      </c>
      <c r="CS30" s="17"/>
      <c r="CT30" s="17"/>
      <c r="CU30" s="21" t="s">
        <v>52</v>
      </c>
      <c r="CV30" s="17"/>
      <c r="CW30" s="17"/>
      <c r="CX30" s="17"/>
      <c r="CY30" s="21" t="s">
        <v>52</v>
      </c>
      <c r="CZ30" s="17"/>
      <c r="DA30" s="17"/>
      <c r="DB30" s="21" t="s">
        <v>52</v>
      </c>
      <c r="DC30" s="17"/>
      <c r="DD30" s="17"/>
      <c r="DE30" s="17"/>
      <c r="DF30" s="21" t="s">
        <v>52</v>
      </c>
      <c r="DG30" s="17"/>
      <c r="DH30" s="17"/>
      <c r="DI30" s="21" t="s">
        <v>52</v>
      </c>
      <c r="DJ30" s="17"/>
      <c r="DK30" s="17"/>
      <c r="DL30" s="17"/>
      <c r="DM30" s="21" t="s">
        <v>52</v>
      </c>
      <c r="DN30" s="17"/>
      <c r="DO30" s="17"/>
      <c r="DP30" s="21" t="s">
        <v>52</v>
      </c>
      <c r="DQ30" s="17"/>
      <c r="DR30" s="17"/>
      <c r="DS30" s="17"/>
      <c r="DT30" s="21" t="s">
        <v>52</v>
      </c>
      <c r="DU30" s="17"/>
      <c r="DV30" s="17"/>
      <c r="DW30" s="21" t="s">
        <v>52</v>
      </c>
      <c r="DX30" s="17"/>
      <c r="DY30" s="17"/>
      <c r="DZ30" s="17"/>
      <c r="EA30" s="21" t="s">
        <v>52</v>
      </c>
      <c r="EB30" s="17"/>
      <c r="EC30" s="17"/>
      <c r="ED30" s="21" t="s">
        <v>52</v>
      </c>
      <c r="EE30" s="17"/>
      <c r="EF30" s="17"/>
      <c r="EG30" s="17"/>
      <c r="EH30" s="17"/>
      <c r="EI30" s="21" t="s">
        <v>52</v>
      </c>
      <c r="EJ30" s="17"/>
      <c r="EK30" s="17"/>
      <c r="EL30" s="17"/>
      <c r="EM30" s="17"/>
      <c r="EN30" s="17"/>
      <c r="EO30" s="21" t="s">
        <v>52</v>
      </c>
      <c r="EP30" s="17"/>
      <c r="EQ30" s="17"/>
      <c r="ER30" s="17"/>
      <c r="ES30" s="17"/>
      <c r="ET30" s="17"/>
      <c r="EU30" s="17"/>
      <c r="EV30" s="21" t="s">
        <v>52</v>
      </c>
      <c r="EW30" s="17"/>
      <c r="EX30" s="17"/>
      <c r="EY30" s="17"/>
      <c r="EZ30" s="17"/>
      <c r="FA30" s="17"/>
      <c r="FB30" s="17"/>
      <c r="FC30" s="17"/>
      <c r="FD30" s="17"/>
      <c r="FE30" s="17"/>
      <c r="FF30" s="17"/>
      <c r="FG30" s="17"/>
      <c r="FH30" s="17"/>
      <c r="FI30" s="17"/>
      <c r="FJ30" s="17"/>
      <c r="FK30" s="17"/>
      <c r="FL30" s="17"/>
      <c r="FM30" s="5"/>
    </row>
    <row r="31">
      <c r="A31" s="48" t="str">
        <f t="shared" si="1"/>
        <v>* 25</v>
      </c>
      <c r="B31" s="50" t="str">
        <f t="shared" si="2"/>
        <v>X</v>
      </c>
      <c r="C31" s="50" t="str">
        <f t="shared" si="3"/>
        <v>X</v>
      </c>
      <c r="D31" s="50" t="str">
        <f t="shared" si="4"/>
        <v>X</v>
      </c>
      <c r="E31" s="50" t="str">
        <f t="shared" si="5"/>
        <v>X</v>
      </c>
      <c r="F31" s="50">
        <f t="shared" si="6"/>
        <v>44754</v>
      </c>
      <c r="G31" s="51">
        <f t="shared" si="7"/>
        <v>25</v>
      </c>
      <c r="H31" s="52">
        <v>25.0</v>
      </c>
      <c r="I31" s="53">
        <f t="array" ref="I31">Max(If(left($P31:$FL31,2)="CI",column($P31:$FL31),0))</f>
        <v>53</v>
      </c>
      <c r="J31" s="53">
        <f t="array" ref="J31">Max(If(left($P31:$FL31,3)="EHD",column($P31:$FL31),0))</f>
        <v>76</v>
      </c>
      <c r="K31" s="53">
        <f t="array" ref="K31">Max(If(left($P31:$FL31,2)="CH",column($P31:$FL31),0))</f>
        <v>75</v>
      </c>
      <c r="L31" s="53">
        <f t="array" ref="L31">Max(If(left($P31:$FL31,2)="12",column($P31:$FL31),0))</f>
        <v>87</v>
      </c>
      <c r="M31" s="53">
        <f t="array" ref="M31">Max(If(left($P31:$FL31,1)="X",column($P31:$FL31),0))</f>
        <v>103</v>
      </c>
      <c r="N31" s="53" t="str">
        <f t="shared" si="10"/>
        <v>#25: X on 12-Jul</v>
      </c>
      <c r="O31" s="54">
        <f t="shared" si="9"/>
        <v>1</v>
      </c>
      <c r="P31" s="5"/>
      <c r="Q31" s="5"/>
      <c r="R31" s="5"/>
      <c r="S31" s="5"/>
      <c r="T31" s="5"/>
      <c r="U31" s="5"/>
      <c r="V31" s="5"/>
      <c r="W31" s="5"/>
      <c r="X31" s="5"/>
      <c r="Y31" s="5"/>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21" t="s">
        <v>40</v>
      </c>
      <c r="BB31" s="21" t="s">
        <v>63</v>
      </c>
      <c r="BC31" s="17"/>
      <c r="BD31" s="17"/>
      <c r="BE31" s="21" t="s">
        <v>73</v>
      </c>
      <c r="BF31" s="17"/>
      <c r="BG31" s="17"/>
      <c r="BH31" s="17"/>
      <c r="BI31" s="21" t="s">
        <v>82</v>
      </c>
      <c r="BJ31" s="17"/>
      <c r="BK31" s="17"/>
      <c r="BL31" s="21" t="s">
        <v>82</v>
      </c>
      <c r="BM31" s="17"/>
      <c r="BN31" s="17"/>
      <c r="BO31" s="17"/>
      <c r="BP31" s="21" t="s">
        <v>41</v>
      </c>
      <c r="BQ31" s="21" t="s">
        <v>41</v>
      </c>
      <c r="BR31" s="17"/>
      <c r="BS31" s="21" t="s">
        <v>55</v>
      </c>
      <c r="BT31" s="17"/>
      <c r="BU31" s="21" t="s">
        <v>41</v>
      </c>
      <c r="BV31" s="21" t="s">
        <v>41</v>
      </c>
      <c r="BW31" s="21" t="s">
        <v>42</v>
      </c>
      <c r="BX31" s="21" t="s">
        <v>41</v>
      </c>
      <c r="BY31" s="17"/>
      <c r="BZ31" s="21" t="s">
        <v>59</v>
      </c>
      <c r="CA31" s="17"/>
      <c r="CB31" s="17"/>
      <c r="CC31" s="17"/>
      <c r="CD31" s="21" t="s">
        <v>59</v>
      </c>
      <c r="CE31" s="17"/>
      <c r="CF31" s="17"/>
      <c r="CG31" s="21" t="s">
        <v>59</v>
      </c>
      <c r="CH31" s="17"/>
      <c r="CI31" s="21">
        <v>12.0</v>
      </c>
      <c r="CJ31" s="17"/>
      <c r="CK31" s="21" t="s">
        <v>71</v>
      </c>
      <c r="CL31" s="17"/>
      <c r="CM31" s="17"/>
      <c r="CN31" s="21" t="s">
        <v>57</v>
      </c>
      <c r="CO31" s="17"/>
      <c r="CP31" s="17"/>
      <c r="CQ31" s="17"/>
      <c r="CR31" s="21" t="s">
        <v>83</v>
      </c>
      <c r="CS31" s="17"/>
      <c r="CT31" s="17"/>
      <c r="CU31" s="21" t="s">
        <v>83</v>
      </c>
      <c r="CV31" s="17"/>
      <c r="CW31" s="17"/>
      <c r="CX31" s="17"/>
      <c r="CY31" s="21" t="s">
        <v>3</v>
      </c>
      <c r="CZ31" s="17"/>
      <c r="DA31" s="17"/>
      <c r="DB31" s="21" t="s">
        <v>62</v>
      </c>
      <c r="DC31" s="17"/>
      <c r="DD31" s="17"/>
      <c r="DE31" s="17"/>
      <c r="DF31" s="21" t="s">
        <v>62</v>
      </c>
      <c r="DG31" s="17"/>
      <c r="DH31" s="17"/>
      <c r="DI31" s="21" t="s">
        <v>54</v>
      </c>
      <c r="DJ31" s="17"/>
      <c r="DK31" s="17"/>
      <c r="DL31" s="17"/>
      <c r="DM31" s="21" t="s">
        <v>54</v>
      </c>
      <c r="DN31" s="17"/>
      <c r="DO31" s="17"/>
      <c r="DP31" s="21" t="s">
        <v>62</v>
      </c>
      <c r="DQ31" s="17"/>
      <c r="DR31" s="17"/>
      <c r="DS31" s="17"/>
      <c r="DT31" s="21" t="s">
        <v>54</v>
      </c>
      <c r="DU31" s="17"/>
      <c r="DV31" s="17"/>
      <c r="DW31" s="21" t="s">
        <v>54</v>
      </c>
      <c r="DX31" s="17"/>
      <c r="DY31" s="17"/>
      <c r="DZ31" s="17"/>
      <c r="EA31" s="21" t="s">
        <v>54</v>
      </c>
      <c r="EB31" s="17"/>
      <c r="EC31" s="17"/>
      <c r="ED31" s="21" t="s">
        <v>54</v>
      </c>
      <c r="EE31" s="17"/>
      <c r="EF31" s="17"/>
      <c r="EG31" s="17"/>
      <c r="EH31" s="17"/>
      <c r="EI31" s="21" t="s">
        <v>54</v>
      </c>
      <c r="EJ31" s="17"/>
      <c r="EK31" s="17"/>
      <c r="EL31" s="17"/>
      <c r="EM31" s="17"/>
      <c r="EN31" s="17"/>
      <c r="EO31" s="21" t="s">
        <v>54</v>
      </c>
      <c r="EP31" s="17"/>
      <c r="EQ31" s="17"/>
      <c r="ER31" s="17"/>
      <c r="ES31" s="17"/>
      <c r="ET31" s="17"/>
      <c r="EU31" s="17"/>
      <c r="EV31" s="21" t="s">
        <v>62</v>
      </c>
      <c r="EW31" s="17"/>
      <c r="EX31" s="17"/>
      <c r="EY31" s="17"/>
      <c r="EZ31" s="17"/>
      <c r="FA31" s="17"/>
      <c r="FB31" s="17"/>
      <c r="FC31" s="17"/>
      <c r="FD31" s="17"/>
      <c r="FE31" s="17"/>
      <c r="FF31" s="17"/>
      <c r="FG31" s="17"/>
      <c r="FH31" s="17"/>
      <c r="FI31" s="17"/>
      <c r="FJ31" s="17"/>
      <c r="FK31" s="17"/>
      <c r="FL31" s="17"/>
      <c r="FM31" s="5"/>
    </row>
    <row r="32">
      <c r="A32" s="48">
        <f t="shared" si="1"/>
        <v>26</v>
      </c>
      <c r="B32" s="50" t="str">
        <f t="shared" si="2"/>
        <v> </v>
      </c>
      <c r="C32" s="50" t="str">
        <f t="shared" si="3"/>
        <v> </v>
      </c>
      <c r="D32" s="50" t="str">
        <f t="shared" si="4"/>
        <v> </v>
      </c>
      <c r="E32" s="50" t="str">
        <f t="shared" si="5"/>
        <v> </v>
      </c>
      <c r="F32" s="50" t="str">
        <f t="shared" si="6"/>
        <v> </v>
      </c>
      <c r="G32" s="51" t="str">
        <f t="shared" si="7"/>
        <v/>
      </c>
      <c r="H32" s="52">
        <v>26.0</v>
      </c>
      <c r="I32" s="53">
        <f t="array" ref="I32">Max(If(left($P32:$FL32,2)="CI",column($P32:$FL32),0))</f>
        <v>0</v>
      </c>
      <c r="J32" s="53">
        <f t="array" ref="J32">Max(If(left($P32:$FL32,3)="EHD",column($P32:$FL32),0))</f>
        <v>0</v>
      </c>
      <c r="K32" s="53">
        <f t="array" ref="K32">Max(If(left($P32:$FL32,2)="CH",column($P32:$FL32),0))</f>
        <v>0</v>
      </c>
      <c r="L32" s="53">
        <f t="array" ref="L32">Max(If(left($P32:$FL32,2)="12",column($P32:$FL32),0))</f>
        <v>0</v>
      </c>
      <c r="M32" s="53">
        <f t="array" ref="M32">Max(If(left($P32:$FL32,1)="X",column($P32:$FL32),0))</f>
        <v>0</v>
      </c>
      <c r="N32" s="53" t="str">
        <f t="shared" si="10"/>
        <v/>
      </c>
      <c r="O32" s="54">
        <f t="shared" si="9"/>
        <v>0</v>
      </c>
      <c r="P32" s="5"/>
      <c r="Q32" s="5"/>
      <c r="R32" s="5"/>
      <c r="S32" s="5"/>
      <c r="T32" s="5"/>
      <c r="U32" s="5"/>
      <c r="V32" s="5"/>
      <c r="W32" s="5"/>
      <c r="X32" s="5"/>
      <c r="Y32" s="5"/>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21" t="s">
        <v>62</v>
      </c>
      <c r="BC32" s="17"/>
      <c r="BD32" s="17"/>
      <c r="BE32" s="21" t="s">
        <v>62</v>
      </c>
      <c r="BF32" s="17"/>
      <c r="BG32" s="17"/>
      <c r="BH32" s="17"/>
      <c r="BI32" s="21" t="s">
        <v>62</v>
      </c>
      <c r="BJ32" s="17"/>
      <c r="BK32" s="17"/>
      <c r="BL32" s="21" t="s">
        <v>62</v>
      </c>
      <c r="BM32" s="17"/>
      <c r="BN32" s="17"/>
      <c r="BO32" s="17"/>
      <c r="BP32" s="21" t="s">
        <v>62</v>
      </c>
      <c r="BQ32" s="17"/>
      <c r="BR32" s="17"/>
      <c r="BS32" s="21" t="s">
        <v>62</v>
      </c>
      <c r="BT32" s="17"/>
      <c r="BU32" s="17"/>
      <c r="BV32" s="17"/>
      <c r="BW32" s="21" t="s">
        <v>62</v>
      </c>
      <c r="BX32" s="17"/>
      <c r="BY32" s="17"/>
      <c r="BZ32" s="21" t="s">
        <v>62</v>
      </c>
      <c r="CA32" s="17"/>
      <c r="CB32" s="17"/>
      <c r="CC32" s="17"/>
      <c r="CD32" s="21" t="s">
        <v>62</v>
      </c>
      <c r="CE32" s="17"/>
      <c r="CF32" s="17"/>
      <c r="CG32" s="21" t="s">
        <v>62</v>
      </c>
      <c r="CH32" s="17"/>
      <c r="CI32" s="17"/>
      <c r="CJ32" s="17"/>
      <c r="CK32" s="21" t="s">
        <v>62</v>
      </c>
      <c r="CL32" s="17"/>
      <c r="CM32" s="17"/>
      <c r="CN32" s="21" t="s">
        <v>62</v>
      </c>
      <c r="CO32" s="17"/>
      <c r="CP32" s="17"/>
      <c r="CQ32" s="17"/>
      <c r="CR32" s="21" t="s">
        <v>62</v>
      </c>
      <c r="CS32" s="17"/>
      <c r="CT32" s="17"/>
      <c r="CU32" s="21" t="s">
        <v>62</v>
      </c>
      <c r="CV32" s="17"/>
      <c r="CW32" s="17"/>
      <c r="CX32" s="17"/>
      <c r="CY32" s="21" t="s">
        <v>62</v>
      </c>
      <c r="CZ32" s="17"/>
      <c r="DA32" s="17"/>
      <c r="DB32" s="21" t="s">
        <v>62</v>
      </c>
      <c r="DC32" s="17"/>
      <c r="DD32" s="17"/>
      <c r="DE32" s="17"/>
      <c r="DF32" s="21" t="s">
        <v>62</v>
      </c>
      <c r="DG32" s="17"/>
      <c r="DH32" s="17"/>
      <c r="DI32" s="21" t="s">
        <v>62</v>
      </c>
      <c r="DJ32" s="17"/>
      <c r="DK32" s="17"/>
      <c r="DL32" s="17"/>
      <c r="DM32" s="21" t="s">
        <v>62</v>
      </c>
      <c r="DN32" s="17"/>
      <c r="DO32" s="17"/>
      <c r="DP32" s="21" t="s">
        <v>62</v>
      </c>
      <c r="DQ32" s="17"/>
      <c r="DR32" s="17"/>
      <c r="DS32" s="17"/>
      <c r="DT32" s="21" t="s">
        <v>62</v>
      </c>
      <c r="DU32" s="17"/>
      <c r="DV32" s="17"/>
      <c r="DW32" s="21" t="s">
        <v>62</v>
      </c>
      <c r="DX32" s="17"/>
      <c r="DY32" s="17"/>
      <c r="DZ32" s="17"/>
      <c r="EA32" s="21" t="s">
        <v>62</v>
      </c>
      <c r="EB32" s="17"/>
      <c r="EC32" s="17"/>
      <c r="ED32" s="21" t="s">
        <v>62</v>
      </c>
      <c r="EE32" s="17"/>
      <c r="EF32" s="17"/>
      <c r="EG32" s="17"/>
      <c r="EH32" s="17"/>
      <c r="EI32" s="21" t="s">
        <v>62</v>
      </c>
      <c r="EJ32" s="17"/>
      <c r="EK32" s="17"/>
      <c r="EL32" s="17"/>
      <c r="EM32" s="17"/>
      <c r="EN32" s="17"/>
      <c r="EO32" s="21" t="s">
        <v>62</v>
      </c>
      <c r="EP32" s="17"/>
      <c r="EQ32" s="17"/>
      <c r="ER32" s="17"/>
      <c r="ES32" s="17"/>
      <c r="ET32" s="17"/>
      <c r="EU32" s="17"/>
      <c r="EV32" s="21" t="s">
        <v>62</v>
      </c>
      <c r="EW32" s="17"/>
      <c r="EX32" s="17"/>
      <c r="EY32" s="17"/>
      <c r="EZ32" s="17"/>
      <c r="FA32" s="17"/>
      <c r="FB32" s="17"/>
      <c r="FC32" s="17"/>
      <c r="FD32" s="17"/>
      <c r="FE32" s="17"/>
      <c r="FF32" s="17"/>
      <c r="FG32" s="17"/>
      <c r="FH32" s="17"/>
      <c r="FI32" s="17"/>
      <c r="FJ32" s="17"/>
      <c r="FK32" s="17"/>
      <c r="FL32" s="17"/>
      <c r="FM32" s="5"/>
    </row>
    <row r="33" ht="13.5" customHeight="1">
      <c r="A33" s="48" t="str">
        <f t="shared" si="1"/>
        <v>* 27</v>
      </c>
      <c r="B33" s="50" t="str">
        <f t="shared" si="2"/>
        <v>X</v>
      </c>
      <c r="C33" s="50" t="str">
        <f t="shared" si="3"/>
        <v>X</v>
      </c>
      <c r="D33" s="50" t="str">
        <f t="shared" si="4"/>
        <v>X</v>
      </c>
      <c r="E33" s="50" t="str">
        <f t="shared" si="5"/>
        <v>X</v>
      </c>
      <c r="F33" s="50">
        <f t="shared" si="6"/>
        <v>44790</v>
      </c>
      <c r="G33" s="51">
        <f t="shared" si="7"/>
        <v>27</v>
      </c>
      <c r="H33" s="52">
        <v>27.0</v>
      </c>
      <c r="I33" s="53">
        <f t="array" ref="I33">Max(If(left($P33:$FL33,2)="CI",column($P33:$FL33),0))</f>
        <v>96</v>
      </c>
      <c r="J33" s="53">
        <f t="array" ref="J33">Max(If(left($P33:$FL33,3)="EHD",column($P33:$FL33),0))</f>
        <v>114</v>
      </c>
      <c r="K33" s="53">
        <f t="array" ref="K33">Max(If(left($P33:$FL33,2)="CH",column($P33:$FL33),0))</f>
        <v>113</v>
      </c>
      <c r="L33" s="53">
        <f t="array" ref="L33">Max(If(left($P33:$FL33,2)="12",column($P33:$FL33),0))</f>
        <v>125</v>
      </c>
      <c r="M33" s="53">
        <f t="array" ref="M33">Max(If(left($P33:$FL33,1)="X",column($P33:$FL33),0))</f>
        <v>139</v>
      </c>
      <c r="N33" s="53" t="str">
        <f t="shared" si="10"/>
        <v>#27: X on 17-Aug</v>
      </c>
      <c r="O33" s="54">
        <f t="shared" si="9"/>
        <v>1</v>
      </c>
      <c r="P33" s="5"/>
      <c r="Q33" s="5"/>
      <c r="R33" s="5"/>
      <c r="S33" s="5"/>
      <c r="T33" s="5"/>
      <c r="U33" s="5"/>
      <c r="V33" s="5"/>
      <c r="W33" s="5"/>
      <c r="X33" s="5"/>
      <c r="Y33" s="5"/>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21" t="s">
        <v>62</v>
      </c>
      <c r="BC33" s="17"/>
      <c r="BD33" s="17"/>
      <c r="BE33" s="21" t="s">
        <v>62</v>
      </c>
      <c r="BF33" s="17"/>
      <c r="BG33" s="17"/>
      <c r="BH33" s="17"/>
      <c r="BI33" s="21" t="s">
        <v>62</v>
      </c>
      <c r="BJ33" s="17"/>
      <c r="BK33" s="17"/>
      <c r="BL33" s="21" t="s">
        <v>62</v>
      </c>
      <c r="BM33" s="17"/>
      <c r="BN33" s="17"/>
      <c r="BO33" s="17"/>
      <c r="BP33" s="21" t="s">
        <v>62</v>
      </c>
      <c r="BQ33" s="17"/>
      <c r="BR33" s="17"/>
      <c r="BS33" s="21" t="s">
        <v>62</v>
      </c>
      <c r="BT33" s="17"/>
      <c r="BU33" s="17"/>
      <c r="BV33" s="17"/>
      <c r="BW33" s="21" t="s">
        <v>62</v>
      </c>
      <c r="BX33" s="17"/>
      <c r="BY33" s="17"/>
      <c r="BZ33" s="21" t="s">
        <v>62</v>
      </c>
      <c r="CA33" s="17"/>
      <c r="CB33" s="17"/>
      <c r="CC33" s="17"/>
      <c r="CD33" s="21" t="s">
        <v>62</v>
      </c>
      <c r="CE33" s="17"/>
      <c r="CF33" s="17"/>
      <c r="CG33" s="21" t="s">
        <v>62</v>
      </c>
      <c r="CH33" s="17"/>
      <c r="CI33" s="17"/>
      <c r="CJ33" s="17"/>
      <c r="CK33" s="21" t="s">
        <v>62</v>
      </c>
      <c r="CL33" s="17"/>
      <c r="CM33" s="17"/>
      <c r="CN33" s="21" t="s">
        <v>62</v>
      </c>
      <c r="CO33" s="17"/>
      <c r="CP33" s="17"/>
      <c r="CQ33" s="17"/>
      <c r="CR33" s="21" t="s">
        <v>40</v>
      </c>
      <c r="CS33" s="17"/>
      <c r="CT33" s="17"/>
      <c r="CU33" s="21" t="s">
        <v>55</v>
      </c>
      <c r="CV33" s="17"/>
      <c r="CW33" s="17"/>
      <c r="CX33" s="17"/>
      <c r="CY33" s="21" t="s">
        <v>55</v>
      </c>
      <c r="CZ33" s="17"/>
      <c r="DA33" s="17"/>
      <c r="DB33" s="21" t="s">
        <v>55</v>
      </c>
      <c r="DC33" s="17"/>
      <c r="DD33" s="17"/>
      <c r="DE33" s="17"/>
      <c r="DF33" s="21" t="s">
        <v>55</v>
      </c>
      <c r="DG33" s="21"/>
      <c r="DH33" s="21" t="s">
        <v>41</v>
      </c>
      <c r="DI33" s="21" t="s">
        <v>42</v>
      </c>
      <c r="DJ33" s="21" t="s">
        <v>41</v>
      </c>
      <c r="DK33" s="17"/>
      <c r="DL33" s="21" t="s">
        <v>59</v>
      </c>
      <c r="DM33" s="21" t="s">
        <v>59</v>
      </c>
      <c r="DN33" s="17"/>
      <c r="DO33" s="17"/>
      <c r="DP33" s="21" t="s">
        <v>59</v>
      </c>
      <c r="DQ33" s="17"/>
      <c r="DR33" s="17"/>
      <c r="DS33" s="17"/>
      <c r="DT33" s="21" t="s">
        <v>59</v>
      </c>
      <c r="DU33" s="21">
        <v>12.0</v>
      </c>
      <c r="DV33" s="17"/>
      <c r="DW33" s="21" t="s">
        <v>83</v>
      </c>
      <c r="DX33" s="17"/>
      <c r="DY33" s="17"/>
      <c r="DZ33" s="17"/>
      <c r="EA33" s="21" t="s">
        <v>75</v>
      </c>
      <c r="EB33" s="17"/>
      <c r="EC33" s="17"/>
      <c r="ED33" s="21" t="s">
        <v>81</v>
      </c>
      <c r="EE33" s="17"/>
      <c r="EF33" s="17"/>
      <c r="EG33" s="17"/>
      <c r="EH33" s="17"/>
      <c r="EI33" s="21" t="s">
        <v>3</v>
      </c>
      <c r="EJ33" s="17"/>
      <c r="EK33" s="17"/>
      <c r="EL33" s="17"/>
      <c r="EM33" s="17"/>
      <c r="EN33" s="17"/>
      <c r="EO33" s="21" t="s">
        <v>54</v>
      </c>
      <c r="EP33" s="17"/>
      <c r="EQ33" s="17"/>
      <c r="ER33" s="17"/>
      <c r="ES33" s="17"/>
      <c r="ET33" s="17"/>
      <c r="EU33" s="17"/>
      <c r="EV33" s="21" t="s">
        <v>54</v>
      </c>
      <c r="EW33" s="17"/>
      <c r="EX33" s="17"/>
      <c r="EY33" s="17"/>
      <c r="EZ33" s="17"/>
      <c r="FA33" s="17"/>
      <c r="FB33" s="17"/>
      <c r="FC33" s="17"/>
      <c r="FD33" s="17"/>
      <c r="FE33" s="17"/>
      <c r="FF33" s="17"/>
      <c r="FG33" s="17"/>
      <c r="FH33" s="17"/>
      <c r="FI33" s="17"/>
      <c r="FJ33" s="17"/>
      <c r="FK33" s="17"/>
      <c r="FL33" s="17"/>
      <c r="FM33" s="5"/>
    </row>
    <row r="34">
      <c r="A34" s="48">
        <f t="shared" si="1"/>
        <v>28</v>
      </c>
      <c r="B34" s="50" t="str">
        <f t="shared" si="2"/>
        <v> </v>
      </c>
      <c r="C34" s="50" t="str">
        <f t="shared" si="3"/>
        <v> </v>
      </c>
      <c r="D34" s="50" t="str">
        <f t="shared" si="4"/>
        <v> </v>
      </c>
      <c r="E34" s="50" t="str">
        <f t="shared" si="5"/>
        <v> </v>
      </c>
      <c r="F34" s="50" t="str">
        <f t="shared" si="6"/>
        <v> </v>
      </c>
      <c r="G34" s="51" t="str">
        <f t="shared" si="7"/>
        <v/>
      </c>
      <c r="H34" s="52">
        <v>28.0</v>
      </c>
      <c r="I34" s="53">
        <f t="array" ref="I34">Max(If(left($P34:$FL34,2)="CI",column($P34:$FL34),0))</f>
        <v>0</v>
      </c>
      <c r="J34" s="53">
        <f t="array" ref="J34">Max(If(left($P34:$FL34,3)="EHD",column($P34:$FL34),0))</f>
        <v>0</v>
      </c>
      <c r="K34" s="53">
        <f t="array" ref="K34">Max(If(left($P34:$FL34,2)="CH",column($P34:$FL34),0))</f>
        <v>0</v>
      </c>
      <c r="L34" s="53">
        <f t="array" ref="L34">Max(If(left($P34:$FL34,2)="12",column($P34:$FL34),0))</f>
        <v>0</v>
      </c>
      <c r="M34" s="53">
        <f t="array" ref="M34">Max(If(left($P34:$FL34,1)="X",column($P34:$FL34),0))</f>
        <v>0</v>
      </c>
      <c r="N34" s="53" t="str">
        <f t="shared" si="10"/>
        <v/>
      </c>
      <c r="O34" s="54">
        <f t="shared" si="9"/>
        <v>0</v>
      </c>
      <c r="P34" s="5"/>
      <c r="Q34" s="5"/>
      <c r="R34" s="5"/>
      <c r="S34" s="5"/>
      <c r="T34" s="5"/>
      <c r="U34" s="5"/>
      <c r="V34" s="5"/>
      <c r="W34" s="5"/>
      <c r="X34" s="5"/>
      <c r="Y34" s="5"/>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21" t="s">
        <v>54</v>
      </c>
      <c r="BC34" s="17"/>
      <c r="BD34" s="17"/>
      <c r="BE34" s="21" t="s">
        <v>54</v>
      </c>
      <c r="BF34" s="17"/>
      <c r="BG34" s="17"/>
      <c r="BH34" s="17"/>
      <c r="BI34" s="21" t="s">
        <v>54</v>
      </c>
      <c r="BJ34" s="17"/>
      <c r="BK34" s="17"/>
      <c r="BL34" s="21" t="s">
        <v>62</v>
      </c>
      <c r="BM34" s="17"/>
      <c r="BN34" s="17"/>
      <c r="BO34" s="17"/>
      <c r="BP34" s="21" t="s">
        <v>62</v>
      </c>
      <c r="BQ34" s="17"/>
      <c r="BR34" s="17"/>
      <c r="BS34" s="21" t="s">
        <v>62</v>
      </c>
      <c r="BT34" s="17"/>
      <c r="BU34" s="17"/>
      <c r="BV34" s="17"/>
      <c r="BW34" s="21" t="s">
        <v>62</v>
      </c>
      <c r="BX34" s="17"/>
      <c r="BY34" s="17"/>
      <c r="BZ34" s="21" t="s">
        <v>62</v>
      </c>
      <c r="CA34" s="17"/>
      <c r="CB34" s="17"/>
      <c r="CC34" s="17"/>
      <c r="CD34" s="21" t="s">
        <v>62</v>
      </c>
      <c r="CE34" s="17"/>
      <c r="CF34" s="17"/>
      <c r="CG34" s="21" t="s">
        <v>62</v>
      </c>
      <c r="CH34" s="17"/>
      <c r="CI34" s="17"/>
      <c r="CJ34" s="17"/>
      <c r="CK34" s="21" t="s">
        <v>62</v>
      </c>
      <c r="CL34" s="17"/>
      <c r="CM34" s="17"/>
      <c r="CN34" s="21" t="s">
        <v>62</v>
      </c>
      <c r="CO34" s="17"/>
      <c r="CP34" s="17"/>
      <c r="CQ34" s="17"/>
      <c r="CR34" s="21" t="s">
        <v>62</v>
      </c>
      <c r="CS34" s="17"/>
      <c r="CT34" s="17"/>
      <c r="CU34" s="21" t="s">
        <v>62</v>
      </c>
      <c r="CV34" s="17"/>
      <c r="CW34" s="17"/>
      <c r="CX34" s="17"/>
      <c r="CY34" s="21" t="s">
        <v>62</v>
      </c>
      <c r="CZ34" s="17"/>
      <c r="DA34" s="17"/>
      <c r="DB34" s="21" t="s">
        <v>62</v>
      </c>
      <c r="DC34" s="17"/>
      <c r="DD34" s="17"/>
      <c r="DE34" s="17"/>
      <c r="DF34" s="21" t="s">
        <v>62</v>
      </c>
      <c r="DG34" s="17"/>
      <c r="DH34" s="17"/>
      <c r="DI34" s="21" t="s">
        <v>62</v>
      </c>
      <c r="DJ34" s="17"/>
      <c r="DK34" s="17"/>
      <c r="DL34" s="17"/>
      <c r="DM34" s="21" t="s">
        <v>62</v>
      </c>
      <c r="DN34" s="17"/>
      <c r="DO34" s="17"/>
      <c r="DP34" s="21" t="s">
        <v>62</v>
      </c>
      <c r="DQ34" s="17"/>
      <c r="DR34" s="17"/>
      <c r="DS34" s="17"/>
      <c r="DT34" s="21" t="s">
        <v>62</v>
      </c>
      <c r="DU34" s="17"/>
      <c r="DV34" s="17"/>
      <c r="DW34" s="21" t="s">
        <v>62</v>
      </c>
      <c r="DX34" s="17"/>
      <c r="DY34" s="17"/>
      <c r="DZ34" s="17"/>
      <c r="EA34" s="21" t="s">
        <v>62</v>
      </c>
      <c r="EB34" s="17"/>
      <c r="EC34" s="17"/>
      <c r="ED34" s="21" t="s">
        <v>62</v>
      </c>
      <c r="EE34" s="17"/>
      <c r="EF34" s="17"/>
      <c r="EG34" s="17"/>
      <c r="EH34" s="17"/>
      <c r="EI34" s="21" t="s">
        <v>62</v>
      </c>
      <c r="EJ34" s="17"/>
      <c r="EK34" s="17"/>
      <c r="EL34" s="17"/>
      <c r="EM34" s="17"/>
      <c r="EN34" s="17"/>
      <c r="EO34" s="21" t="s">
        <v>62</v>
      </c>
      <c r="EP34" s="17"/>
      <c r="EQ34" s="17"/>
      <c r="ER34" s="17"/>
      <c r="ES34" s="17"/>
      <c r="ET34" s="17"/>
      <c r="EU34" s="17"/>
      <c r="EV34" s="21" t="s">
        <v>62</v>
      </c>
      <c r="EW34" s="17"/>
      <c r="EX34" s="17"/>
      <c r="EY34" s="17"/>
      <c r="EZ34" s="17"/>
      <c r="FA34" s="17"/>
      <c r="FB34" s="17"/>
      <c r="FC34" s="17"/>
      <c r="FD34" s="17"/>
      <c r="FE34" s="17"/>
      <c r="FF34" s="17"/>
      <c r="FG34" s="17"/>
      <c r="FH34" s="17"/>
      <c r="FI34" s="17"/>
      <c r="FJ34" s="17"/>
      <c r="FK34" s="17"/>
      <c r="FL34" s="17"/>
      <c r="FM34" s="5"/>
    </row>
    <row r="35">
      <c r="A35" s="48" t="str">
        <f t="shared" si="1"/>
        <v>* 29</v>
      </c>
      <c r="B35" s="58" t="str">
        <f t="shared" si="2"/>
        <v>X</v>
      </c>
      <c r="C35" s="50" t="str">
        <f t="shared" si="3"/>
        <v>X</v>
      </c>
      <c r="D35" s="50" t="str">
        <f t="shared" si="4"/>
        <v>X</v>
      </c>
      <c r="E35" s="50" t="str">
        <f t="shared" si="5"/>
        <v>X</v>
      </c>
      <c r="F35" s="50">
        <f t="shared" si="6"/>
        <v>44740</v>
      </c>
      <c r="G35" s="51">
        <f t="shared" si="7"/>
        <v>29</v>
      </c>
      <c r="H35" s="52">
        <v>29.0</v>
      </c>
      <c r="I35" s="53">
        <f t="array" ref="I35">Max(If(left($P35:$FL35,2)="CI",column($P35:$FL35),0))</f>
        <v>48</v>
      </c>
      <c r="J35" s="53">
        <f t="array" ref="J35">Max(If(left($P35:$FL35,3)="EHD",column($P35:$FL35),0))</f>
        <v>62</v>
      </c>
      <c r="K35" s="53">
        <f t="array" ref="K35">Max(If(left($P35:$FL35,2)="CH",column($P35:$FL35),0))</f>
        <v>65</v>
      </c>
      <c r="L35" s="53">
        <f t="array" ref="L35">Max(If(left($P35:$FL35,2)="12",column($P35:$FL35),0))</f>
        <v>77</v>
      </c>
      <c r="M35" s="53">
        <f t="array" ref="M35">Max(If(left($P35:$FL35,1)="X",column($P35:$FL35),0))</f>
        <v>89</v>
      </c>
      <c r="N35" s="53" t="str">
        <f t="shared" si="10"/>
        <v>#29: X on 28-Jun</v>
      </c>
      <c r="O35" s="54">
        <f t="shared" si="9"/>
        <v>1</v>
      </c>
      <c r="P35" s="5"/>
      <c r="Q35" s="5"/>
      <c r="R35" s="5"/>
      <c r="S35" s="5"/>
      <c r="T35" s="5"/>
      <c r="U35" s="5"/>
      <c r="V35" s="5"/>
      <c r="W35" s="5"/>
      <c r="X35" s="5"/>
      <c r="Y35" s="5"/>
      <c r="Z35" s="17"/>
      <c r="AA35" s="17"/>
      <c r="AB35" s="17"/>
      <c r="AC35" s="17"/>
      <c r="AD35" s="17"/>
      <c r="AE35" s="17"/>
      <c r="AF35" s="17"/>
      <c r="AG35" s="17"/>
      <c r="AH35" s="17"/>
      <c r="AI35" s="17"/>
      <c r="AJ35" s="17"/>
      <c r="AK35" s="17"/>
      <c r="AL35" s="17"/>
      <c r="AM35" s="17"/>
      <c r="AN35" s="17"/>
      <c r="AO35" s="17"/>
      <c r="AP35" s="17"/>
      <c r="AQ35" s="17"/>
      <c r="AR35" s="17"/>
      <c r="AS35" s="17"/>
      <c r="AT35" s="17"/>
      <c r="AU35" s="17"/>
      <c r="AV35" s="21" t="s">
        <v>40</v>
      </c>
      <c r="AW35" s="17"/>
      <c r="AX35" s="21"/>
      <c r="AY35" s="17"/>
      <c r="AZ35" s="17"/>
      <c r="BA35" s="17"/>
      <c r="BB35" s="21" t="s">
        <v>64</v>
      </c>
      <c r="BC35" s="17"/>
      <c r="BD35" s="17"/>
      <c r="BE35" s="21" t="s">
        <v>64</v>
      </c>
      <c r="BF35" s="21" t="s">
        <v>41</v>
      </c>
      <c r="BG35" s="21" t="s">
        <v>41</v>
      </c>
      <c r="BH35" s="21" t="s">
        <v>41</v>
      </c>
      <c r="BI35" s="21" t="s">
        <v>41</v>
      </c>
      <c r="BJ35" s="21" t="s">
        <v>41</v>
      </c>
      <c r="BK35" s="17"/>
      <c r="BL35" s="21" t="s">
        <v>64</v>
      </c>
      <c r="BM35" s="21" t="s">
        <v>42</v>
      </c>
      <c r="BN35" s="21"/>
      <c r="BO35" s="21"/>
      <c r="BP35" s="21" t="s">
        <v>78</v>
      </c>
      <c r="BQ35" s="17"/>
      <c r="BR35" s="21"/>
      <c r="BS35" s="21" t="s">
        <v>78</v>
      </c>
      <c r="BT35" s="17"/>
      <c r="BU35" s="17"/>
      <c r="BV35" s="17"/>
      <c r="BW35" s="21" t="s">
        <v>78</v>
      </c>
      <c r="BX35" s="17"/>
      <c r="BY35" s="21">
        <v>12.0</v>
      </c>
      <c r="BZ35" s="21" t="s">
        <v>79</v>
      </c>
      <c r="CA35" s="17"/>
      <c r="CB35" s="17"/>
      <c r="CC35" s="17"/>
      <c r="CD35" s="21" t="s">
        <v>79</v>
      </c>
      <c r="CE35" s="17"/>
      <c r="CF35" s="17"/>
      <c r="CG35" s="21" t="s">
        <v>57</v>
      </c>
      <c r="CH35" s="17"/>
      <c r="CI35" s="17"/>
      <c r="CJ35" s="17"/>
      <c r="CK35" s="21" t="s">
        <v>3</v>
      </c>
      <c r="CL35" s="17"/>
      <c r="CM35" s="17"/>
      <c r="CN35" s="21" t="s">
        <v>54</v>
      </c>
      <c r="CO35" s="17"/>
      <c r="CP35" s="17"/>
      <c r="CQ35" s="17"/>
      <c r="CR35" s="21" t="s">
        <v>54</v>
      </c>
      <c r="CS35" s="17"/>
      <c r="CT35" s="17"/>
      <c r="CU35" s="21" t="s">
        <v>54</v>
      </c>
      <c r="CV35" s="17"/>
      <c r="CW35" s="17"/>
      <c r="CX35" s="17"/>
      <c r="CY35" s="21" t="s">
        <v>54</v>
      </c>
      <c r="CZ35" s="17"/>
      <c r="DA35" s="17"/>
      <c r="DB35" s="21" t="s">
        <v>54</v>
      </c>
      <c r="DC35" s="17"/>
      <c r="DD35" s="17"/>
      <c r="DE35" s="17"/>
      <c r="DF35" s="21" t="s">
        <v>54</v>
      </c>
      <c r="DG35" s="17"/>
      <c r="DH35" s="17"/>
      <c r="DI35" s="21" t="s">
        <v>54</v>
      </c>
      <c r="DJ35" s="17"/>
      <c r="DK35" s="17"/>
      <c r="DL35" s="17"/>
      <c r="DM35" s="21" t="s">
        <v>54</v>
      </c>
      <c r="DN35" s="17"/>
      <c r="DO35" s="17"/>
      <c r="DP35" s="21" t="s">
        <v>54</v>
      </c>
      <c r="DQ35" s="17"/>
      <c r="DR35" s="17"/>
      <c r="DS35" s="17"/>
      <c r="DT35" s="21" t="s">
        <v>54</v>
      </c>
      <c r="DU35" s="17"/>
      <c r="DV35" s="17"/>
      <c r="DW35" s="21" t="s">
        <v>54</v>
      </c>
      <c r="DX35" s="17"/>
      <c r="DY35" s="17"/>
      <c r="DZ35" s="17"/>
      <c r="EA35" s="21" t="s">
        <v>54</v>
      </c>
      <c r="EB35" s="17"/>
      <c r="EC35" s="17"/>
      <c r="ED35" s="21" t="s">
        <v>54</v>
      </c>
      <c r="EE35" s="17"/>
      <c r="EF35" s="17"/>
      <c r="EG35" s="17"/>
      <c r="EH35" s="17"/>
      <c r="EI35" s="21" t="s">
        <v>54</v>
      </c>
      <c r="EJ35" s="17"/>
      <c r="EK35" s="17"/>
      <c r="EL35" s="17"/>
      <c r="EM35" s="17"/>
      <c r="EN35" s="17"/>
      <c r="EO35" s="21" t="s">
        <v>62</v>
      </c>
      <c r="EP35" s="17"/>
      <c r="EQ35" s="17"/>
      <c r="ER35" s="17"/>
      <c r="ES35" s="17"/>
      <c r="ET35" s="17"/>
      <c r="EU35" s="17"/>
      <c r="EV35" s="21" t="s">
        <v>62</v>
      </c>
      <c r="EW35" s="17"/>
      <c r="EX35" s="17"/>
      <c r="EY35" s="17"/>
      <c r="EZ35" s="17"/>
      <c r="FA35" s="17"/>
      <c r="FB35" s="17"/>
      <c r="FC35" s="17"/>
      <c r="FD35" s="17"/>
      <c r="FE35" s="17"/>
      <c r="FF35" s="17"/>
      <c r="FG35" s="17"/>
      <c r="FH35" s="17"/>
      <c r="FI35" s="17"/>
      <c r="FJ35" s="17"/>
      <c r="FK35" s="17"/>
      <c r="FL35" s="17"/>
      <c r="FM35" s="5"/>
    </row>
    <row r="36">
      <c r="A36" s="48">
        <f t="shared" si="1"/>
        <v>30</v>
      </c>
      <c r="B36" s="50" t="str">
        <f t="shared" si="2"/>
        <v> </v>
      </c>
      <c r="C36" s="50" t="str">
        <f t="shared" si="3"/>
        <v> </v>
      </c>
      <c r="D36" s="50" t="str">
        <f t="shared" si="4"/>
        <v> </v>
      </c>
      <c r="E36" s="50" t="str">
        <f t="shared" si="5"/>
        <v> </v>
      </c>
      <c r="F36" s="50" t="str">
        <f t="shared" si="6"/>
        <v> </v>
      </c>
      <c r="G36" s="51" t="str">
        <f t="shared" si="7"/>
        <v/>
      </c>
      <c r="H36" s="52">
        <v>30.0</v>
      </c>
      <c r="I36" s="53">
        <f t="array" ref="I36">Max(If(left($P36:$FL36,2)="CI",column($P36:$FL36),0))</f>
        <v>0</v>
      </c>
      <c r="J36" s="53">
        <f t="array" ref="J36">Max(If(left($P36:$FL36,3)="EHD",column($P36:$FL36),0))</f>
        <v>0</v>
      </c>
      <c r="K36" s="53">
        <f t="array" ref="K36">Max(If(left($P36:$FL36,2)="CH",column($P36:$FL36),0))</f>
        <v>0</v>
      </c>
      <c r="L36" s="53">
        <f t="array" ref="L36">Max(If(left($P36:$FL36,2)="12",column($P36:$FL36),0))</f>
        <v>0</v>
      </c>
      <c r="M36" s="53">
        <f t="array" ref="M36">Max(If(left($P36:$FL36,1)="X",column($P36:$FL36),0))</f>
        <v>0</v>
      </c>
      <c r="N36" s="53" t="str">
        <f t="shared" si="10"/>
        <v/>
      </c>
      <c r="O36" s="54">
        <f t="shared" si="9"/>
        <v>0</v>
      </c>
      <c r="P36" s="5"/>
      <c r="Q36" s="5"/>
      <c r="R36" s="5"/>
      <c r="S36" s="5"/>
      <c r="T36" s="5"/>
      <c r="U36" s="5"/>
      <c r="V36" s="5"/>
      <c r="W36" s="5"/>
      <c r="X36" s="5"/>
      <c r="Y36" s="5"/>
      <c r="Z36" s="17"/>
      <c r="AA36" s="17"/>
      <c r="AB36" s="17"/>
      <c r="AC36" s="17"/>
      <c r="AD36" s="17"/>
      <c r="AE36" s="59"/>
      <c r="AF36" s="17"/>
      <c r="AG36" s="17"/>
      <c r="AH36" s="17"/>
      <c r="AI36" s="17"/>
      <c r="AJ36" s="17"/>
      <c r="AK36" s="17"/>
      <c r="AL36" s="17"/>
      <c r="AM36" s="17"/>
      <c r="AN36" s="17"/>
      <c r="AO36" s="17"/>
      <c r="AP36" s="17"/>
      <c r="AQ36" s="17"/>
      <c r="AR36" s="17"/>
      <c r="AS36" s="17"/>
      <c r="AT36" s="17"/>
      <c r="AU36" s="17"/>
      <c r="AV36" s="17"/>
      <c r="AW36" s="17"/>
      <c r="AX36" s="17"/>
      <c r="AY36" s="17"/>
      <c r="AZ36" s="17"/>
      <c r="BA36" s="17"/>
      <c r="BB36" s="21" t="s">
        <v>62</v>
      </c>
      <c r="BC36" s="17"/>
      <c r="BD36" s="17"/>
      <c r="BE36" s="21" t="s">
        <v>62</v>
      </c>
      <c r="BF36" s="17"/>
      <c r="BG36" s="17"/>
      <c r="BH36" s="17"/>
      <c r="BI36" s="21" t="s">
        <v>62</v>
      </c>
      <c r="BJ36" s="17"/>
      <c r="BK36" s="17"/>
      <c r="BL36" s="21" t="s">
        <v>62</v>
      </c>
      <c r="BM36" s="17"/>
      <c r="BN36" s="17"/>
      <c r="BO36" s="17"/>
      <c r="BP36" s="21" t="s">
        <v>62</v>
      </c>
      <c r="BQ36" s="17"/>
      <c r="BR36" s="17"/>
      <c r="BS36" s="21" t="s">
        <v>62</v>
      </c>
      <c r="BT36" s="17"/>
      <c r="BU36" s="17"/>
      <c r="BV36" s="17"/>
      <c r="BW36" s="21" t="s">
        <v>62</v>
      </c>
      <c r="BX36" s="17"/>
      <c r="BY36" s="17"/>
      <c r="BZ36" s="21" t="s">
        <v>62</v>
      </c>
      <c r="CA36" s="17"/>
      <c r="CB36" s="17"/>
      <c r="CC36" s="17"/>
      <c r="CD36" s="21" t="s">
        <v>62</v>
      </c>
      <c r="CE36" s="17"/>
      <c r="CF36" s="17"/>
      <c r="CG36" s="21" t="s">
        <v>62</v>
      </c>
      <c r="CH36" s="17"/>
      <c r="CI36" s="17"/>
      <c r="CJ36" s="17"/>
      <c r="CK36" s="21" t="s">
        <v>62</v>
      </c>
      <c r="CL36" s="17"/>
      <c r="CM36" s="17"/>
      <c r="CN36" s="21" t="s">
        <v>62</v>
      </c>
      <c r="CO36" s="17"/>
      <c r="CP36" s="17"/>
      <c r="CQ36" s="17"/>
      <c r="CR36" s="21" t="s">
        <v>62</v>
      </c>
      <c r="CS36" s="17"/>
      <c r="CT36" s="17"/>
      <c r="CU36" s="21" t="s">
        <v>62</v>
      </c>
      <c r="CV36" s="17"/>
      <c r="CW36" s="17"/>
      <c r="CX36" s="17"/>
      <c r="CY36" s="21" t="s">
        <v>62</v>
      </c>
      <c r="CZ36" s="17"/>
      <c r="DA36" s="17"/>
      <c r="DB36" s="21" t="s">
        <v>62</v>
      </c>
      <c r="DC36" s="17"/>
      <c r="DD36" s="17"/>
      <c r="DE36" s="17"/>
      <c r="DF36" s="21" t="s">
        <v>62</v>
      </c>
      <c r="DG36" s="17"/>
      <c r="DH36" s="17"/>
      <c r="DI36" s="21" t="s">
        <v>62</v>
      </c>
      <c r="DJ36" s="17"/>
      <c r="DK36" s="17"/>
      <c r="DL36" s="17"/>
      <c r="DM36" s="21" t="s">
        <v>62</v>
      </c>
      <c r="DN36" s="17"/>
      <c r="DO36" s="17"/>
      <c r="DP36" s="21" t="s">
        <v>62</v>
      </c>
      <c r="DQ36" s="17"/>
      <c r="DR36" s="17"/>
      <c r="DS36" s="17"/>
      <c r="DT36" s="21" t="s">
        <v>62</v>
      </c>
      <c r="DU36" s="17"/>
      <c r="DV36" s="17"/>
      <c r="DW36" s="21" t="s">
        <v>62</v>
      </c>
      <c r="DX36" s="17"/>
      <c r="DY36" s="17"/>
      <c r="DZ36" s="17"/>
      <c r="EA36" s="21" t="s">
        <v>62</v>
      </c>
      <c r="EB36" s="17"/>
      <c r="EC36" s="17"/>
      <c r="ED36" s="21" t="s">
        <v>62</v>
      </c>
      <c r="EE36" s="17"/>
      <c r="EF36" s="17"/>
      <c r="EG36" s="17"/>
      <c r="EH36" s="17"/>
      <c r="EI36" s="21" t="s">
        <v>62</v>
      </c>
      <c r="EJ36" s="17"/>
      <c r="EK36" s="17"/>
      <c r="EL36" s="17"/>
      <c r="EM36" s="17"/>
      <c r="EN36" s="17"/>
      <c r="EO36" s="21" t="s">
        <v>62</v>
      </c>
      <c r="EP36" s="17"/>
      <c r="EQ36" s="17"/>
      <c r="ER36" s="17"/>
      <c r="ES36" s="17"/>
      <c r="ET36" s="17"/>
      <c r="EU36" s="17"/>
      <c r="EV36" s="21" t="s">
        <v>62</v>
      </c>
      <c r="EW36" s="17"/>
      <c r="EX36" s="17"/>
      <c r="EY36" s="17"/>
      <c r="EZ36" s="17"/>
      <c r="FA36" s="17"/>
      <c r="FB36" s="17"/>
      <c r="FC36" s="17"/>
      <c r="FD36" s="17"/>
      <c r="FE36" s="17"/>
      <c r="FF36" s="17"/>
      <c r="FG36" s="17"/>
      <c r="FH36" s="17"/>
      <c r="FI36" s="17"/>
      <c r="FJ36" s="17"/>
      <c r="FK36" s="17"/>
      <c r="FL36" s="17"/>
      <c r="FM36" s="5"/>
    </row>
    <row r="37">
      <c r="A37" s="48">
        <f t="shared" si="1"/>
        <v>31</v>
      </c>
      <c r="B37" s="50" t="str">
        <f t="shared" si="2"/>
        <v> </v>
      </c>
      <c r="C37" s="50" t="str">
        <f t="shared" si="3"/>
        <v> </v>
      </c>
      <c r="D37" s="50" t="str">
        <f t="shared" si="4"/>
        <v> </v>
      </c>
      <c r="E37" s="50" t="str">
        <f t="shared" si="5"/>
        <v> </v>
      </c>
      <c r="F37" s="50" t="str">
        <f t="shared" si="6"/>
        <v> </v>
      </c>
      <c r="G37" s="51" t="str">
        <f t="shared" si="7"/>
        <v/>
      </c>
      <c r="H37" s="52">
        <v>31.0</v>
      </c>
      <c r="I37" s="53">
        <f t="array" ref="I37">Max(If(left($P37:$FL37,2)="CI",column($P37:$FL37),0))</f>
        <v>0</v>
      </c>
      <c r="J37" s="53">
        <f t="array" ref="J37">Max(If(left($P37:$FL37,3)="EHD",column($P37:$FL37),0))</f>
        <v>0</v>
      </c>
      <c r="K37" s="53">
        <f t="array" ref="K37">Max(If(left($P37:$FL37,2)="CH",column($P37:$FL37),0))</f>
        <v>0</v>
      </c>
      <c r="L37" s="53">
        <f t="array" ref="L37">Max(If(left($P37:$FL37,2)="12",column($P37:$FL37),0))</f>
        <v>0</v>
      </c>
      <c r="M37" s="53">
        <f t="array" ref="M37">Max(If(left($P37:$FL37,1)="X",column($P37:$FL37),0))</f>
        <v>0</v>
      </c>
      <c r="N37" s="53" t="str">
        <f t="shared" si="10"/>
        <v/>
      </c>
      <c r="O37" s="54">
        <f t="shared" si="9"/>
        <v>0</v>
      </c>
      <c r="P37" s="5"/>
      <c r="Q37" s="5"/>
      <c r="R37" s="5"/>
      <c r="S37" s="5"/>
      <c r="T37" s="5"/>
      <c r="U37" s="5"/>
      <c r="V37" s="5"/>
      <c r="W37" s="5"/>
      <c r="X37" s="5"/>
      <c r="Y37" s="5"/>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21" t="s">
        <v>51</v>
      </c>
      <c r="BC37" s="17"/>
      <c r="BD37" s="17"/>
      <c r="BE37" s="21" t="s">
        <v>51</v>
      </c>
      <c r="BF37" s="17"/>
      <c r="BG37" s="17"/>
      <c r="BH37" s="17"/>
      <c r="BI37" s="21" t="s">
        <v>51</v>
      </c>
      <c r="BJ37" s="17"/>
      <c r="BK37" s="17"/>
      <c r="BL37" s="21" t="s">
        <v>52</v>
      </c>
      <c r="BM37" s="17"/>
      <c r="BN37" s="17"/>
      <c r="BO37" s="17"/>
      <c r="BP37" s="21" t="s">
        <v>52</v>
      </c>
      <c r="BQ37" s="17"/>
      <c r="BR37" s="17"/>
      <c r="BS37" s="21" t="s">
        <v>52</v>
      </c>
      <c r="BT37" s="17"/>
      <c r="BU37" s="17"/>
      <c r="BV37" s="17"/>
      <c r="BW37" s="21" t="s">
        <v>52</v>
      </c>
      <c r="BX37" s="17"/>
      <c r="BY37" s="17"/>
      <c r="BZ37" s="21" t="s">
        <v>52</v>
      </c>
      <c r="CA37" s="17"/>
      <c r="CB37" s="17"/>
      <c r="CC37" s="17"/>
      <c r="CD37" s="21" t="s">
        <v>52</v>
      </c>
      <c r="CE37" s="17"/>
      <c r="CF37" s="17"/>
      <c r="CG37" s="21" t="s">
        <v>52</v>
      </c>
      <c r="CH37" s="17"/>
      <c r="CI37" s="17"/>
      <c r="CJ37" s="17"/>
      <c r="CK37" s="21" t="s">
        <v>52</v>
      </c>
      <c r="CL37" s="17"/>
      <c r="CM37" s="17"/>
      <c r="CN37" s="21" t="s">
        <v>52</v>
      </c>
      <c r="CO37" s="17"/>
      <c r="CP37" s="17"/>
      <c r="CQ37" s="17"/>
      <c r="CR37" s="21" t="s">
        <v>52</v>
      </c>
      <c r="CS37" s="17"/>
      <c r="CT37" s="17"/>
      <c r="CU37" s="21" t="s">
        <v>52</v>
      </c>
      <c r="CV37" s="17"/>
      <c r="CW37" s="17"/>
      <c r="CX37" s="17"/>
      <c r="CY37" s="21" t="s">
        <v>52</v>
      </c>
      <c r="CZ37" s="17"/>
      <c r="DA37" s="17"/>
      <c r="DB37" s="21" t="s">
        <v>52</v>
      </c>
      <c r="DC37" s="17"/>
      <c r="DD37" s="17"/>
      <c r="DE37" s="17"/>
      <c r="DF37" s="21" t="s">
        <v>52</v>
      </c>
      <c r="DG37" s="17"/>
      <c r="DH37" s="17"/>
      <c r="DI37" s="21" t="s">
        <v>52</v>
      </c>
      <c r="DJ37" s="17"/>
      <c r="DK37" s="17"/>
      <c r="DL37" s="17"/>
      <c r="DM37" s="21" t="s">
        <v>52</v>
      </c>
      <c r="DN37" s="17"/>
      <c r="DO37" s="17"/>
      <c r="DP37" s="21" t="s">
        <v>52</v>
      </c>
      <c r="DQ37" s="17"/>
      <c r="DR37" s="17"/>
      <c r="DS37" s="17"/>
      <c r="DT37" s="21" t="s">
        <v>52</v>
      </c>
      <c r="DU37" s="17"/>
      <c r="DV37" s="17"/>
      <c r="DW37" s="21" t="s">
        <v>52</v>
      </c>
      <c r="DX37" s="17"/>
      <c r="DY37" s="17"/>
      <c r="DZ37" s="17"/>
      <c r="EA37" s="21" t="s">
        <v>52</v>
      </c>
      <c r="EB37" s="17"/>
      <c r="EC37" s="17"/>
      <c r="ED37" s="21" t="s">
        <v>52</v>
      </c>
      <c r="EE37" s="17"/>
      <c r="EF37" s="17"/>
      <c r="EG37" s="17"/>
      <c r="EH37" s="17"/>
      <c r="EI37" s="21" t="s">
        <v>52</v>
      </c>
      <c r="EJ37" s="17"/>
      <c r="EK37" s="17"/>
      <c r="EL37" s="17"/>
      <c r="EM37" s="17"/>
      <c r="EN37" s="17"/>
      <c r="EO37" s="21" t="s">
        <v>52</v>
      </c>
      <c r="EP37" s="17"/>
      <c r="EQ37" s="17"/>
      <c r="ER37" s="17"/>
      <c r="ES37" s="17"/>
      <c r="ET37" s="17"/>
      <c r="EU37" s="17"/>
      <c r="EV37" s="21" t="s">
        <v>52</v>
      </c>
      <c r="EW37" s="17"/>
      <c r="EX37" s="17"/>
      <c r="EY37" s="17"/>
      <c r="EZ37" s="17"/>
      <c r="FA37" s="17"/>
      <c r="FB37" s="17"/>
      <c r="FC37" s="17"/>
      <c r="FD37" s="17"/>
      <c r="FE37" s="17"/>
      <c r="FF37" s="17"/>
      <c r="FG37" s="17"/>
      <c r="FH37" s="17"/>
      <c r="FI37" s="17"/>
      <c r="FJ37" s="17"/>
      <c r="FK37" s="17"/>
      <c r="FL37" s="17"/>
      <c r="FM37" s="5"/>
    </row>
    <row r="38">
      <c r="A38" s="48" t="str">
        <f t="shared" si="1"/>
        <v>* 32</v>
      </c>
      <c r="B38" s="50">
        <f t="shared" si="2"/>
        <v>44784</v>
      </c>
      <c r="C38" s="50">
        <f t="shared" si="3"/>
        <v>44799</v>
      </c>
      <c r="D38" s="50">
        <f t="shared" si="4"/>
        <v>44800</v>
      </c>
      <c r="E38" s="50">
        <f t="shared" si="5"/>
        <v>44812</v>
      </c>
      <c r="F38" s="50" t="str">
        <f t="shared" si="6"/>
        <v/>
      </c>
      <c r="G38" s="51" t="str">
        <f t="shared" si="7"/>
        <v>32.2</v>
      </c>
      <c r="H38" s="52">
        <v>32.0</v>
      </c>
      <c r="I38" s="53">
        <f t="array" ref="I38">Max(If(left($P38:$FL38,2)="CI",column($P38:$FL38),0))</f>
        <v>133</v>
      </c>
      <c r="J38" s="53">
        <f t="array" ref="J38">Max(If(left($P38:$FL38,3)="EHD",column($P38:$FL38),0))</f>
        <v>148</v>
      </c>
      <c r="K38" s="53">
        <f t="array" ref="K38">Max(If(left($P38:$FL38,2)="CH",column($P38:$FL38),0))</f>
        <v>149</v>
      </c>
      <c r="L38" s="53">
        <f t="array" ref="L38">Max(If(left($P38:$FL38,2)="12",column($P38:$FL38),0))</f>
        <v>161</v>
      </c>
      <c r="M38" s="53">
        <f t="array" ref="M38">Max(If(left($P38:$FL38,1)="X",column($P38:$FL38),0))</f>
        <v>89</v>
      </c>
      <c r="N38" s="53" t="str">
        <f t="shared" si="10"/>
        <v>#32: 12 on 08-Sep</v>
      </c>
      <c r="O38" s="54">
        <f t="shared" si="9"/>
        <v>2</v>
      </c>
      <c r="P38" s="5"/>
      <c r="Q38" s="5"/>
      <c r="R38" s="5"/>
      <c r="S38" s="5"/>
      <c r="T38" s="5"/>
      <c r="U38" s="5"/>
      <c r="V38" s="5"/>
      <c r="W38" s="5"/>
      <c r="X38" s="5"/>
      <c r="Y38" s="5"/>
      <c r="Z38" s="17"/>
      <c r="AA38" s="17"/>
      <c r="AB38" s="17"/>
      <c r="AC38" s="17"/>
      <c r="AD38" s="17"/>
      <c r="AE38" s="17"/>
      <c r="AF38" s="17"/>
      <c r="AG38" s="17"/>
      <c r="AH38" s="17"/>
      <c r="AI38" s="17"/>
      <c r="AJ38" s="17"/>
      <c r="AK38" s="17"/>
      <c r="AL38" s="17"/>
      <c r="AM38" s="17"/>
      <c r="AN38" s="17"/>
      <c r="AO38" s="17"/>
      <c r="AP38" s="17"/>
      <c r="AQ38" s="21" t="s">
        <v>40</v>
      </c>
      <c r="AR38" s="17"/>
      <c r="AS38" s="17"/>
      <c r="AT38" s="21" t="s">
        <v>84</v>
      </c>
      <c r="AU38" s="17"/>
      <c r="AV38" s="17"/>
      <c r="AW38" s="17"/>
      <c r="AX38" s="17"/>
      <c r="AY38" s="21"/>
      <c r="AZ38" s="17"/>
      <c r="BA38" s="17"/>
      <c r="BB38" s="21" t="s">
        <v>55</v>
      </c>
      <c r="BC38" s="17"/>
      <c r="BD38" s="17"/>
      <c r="BE38" s="21" t="s">
        <v>64</v>
      </c>
      <c r="BF38" s="21"/>
      <c r="BG38" s="17"/>
      <c r="BH38" s="21" t="s">
        <v>42</v>
      </c>
      <c r="BI38" s="21" t="s">
        <v>78</v>
      </c>
      <c r="BJ38" s="17"/>
      <c r="BK38" s="17"/>
      <c r="BL38" s="21" t="s">
        <v>78</v>
      </c>
      <c r="BM38" s="17"/>
      <c r="BN38" s="17"/>
      <c r="BO38" s="21"/>
      <c r="BP38" s="21" t="s">
        <v>78</v>
      </c>
      <c r="BQ38" s="17"/>
      <c r="BR38" s="17"/>
      <c r="BS38" s="21" t="s">
        <v>78</v>
      </c>
      <c r="BT38" s="21">
        <v>12.0</v>
      </c>
      <c r="BU38" s="17"/>
      <c r="BV38" s="17"/>
      <c r="BW38" s="21" t="s">
        <v>79</v>
      </c>
      <c r="BX38" s="17"/>
      <c r="BY38" s="17"/>
      <c r="BZ38" s="21" t="s">
        <v>79</v>
      </c>
      <c r="CA38" s="17"/>
      <c r="CB38" s="17"/>
      <c r="CC38" s="17"/>
      <c r="CD38" s="21" t="s">
        <v>83</v>
      </c>
      <c r="CE38" s="17"/>
      <c r="CF38" s="17"/>
      <c r="CG38" s="21" t="s">
        <v>77</v>
      </c>
      <c r="CH38" s="17"/>
      <c r="CI38" s="17"/>
      <c r="CJ38" s="17"/>
      <c r="CK38" s="21" t="s">
        <v>3</v>
      </c>
      <c r="CL38" s="17"/>
      <c r="CM38" s="17"/>
      <c r="CN38" s="21" t="s">
        <v>54</v>
      </c>
      <c r="CO38" s="17"/>
      <c r="CP38" s="17"/>
      <c r="CQ38" s="17"/>
      <c r="CR38" s="21" t="s">
        <v>54</v>
      </c>
      <c r="CS38" s="17"/>
      <c r="CT38" s="17"/>
      <c r="CU38" s="21" t="s">
        <v>54</v>
      </c>
      <c r="CV38" s="17"/>
      <c r="CW38" s="17"/>
      <c r="CX38" s="17"/>
      <c r="CY38" s="21" t="s">
        <v>54</v>
      </c>
      <c r="CZ38" s="17"/>
      <c r="DA38" s="17"/>
      <c r="DB38" s="21" t="s">
        <v>54</v>
      </c>
      <c r="DC38" s="17"/>
      <c r="DD38" s="17"/>
      <c r="DE38" s="17"/>
      <c r="DF38" s="21" t="s">
        <v>54</v>
      </c>
      <c r="DG38" s="17"/>
      <c r="DH38" s="17"/>
      <c r="DI38" s="21" t="s">
        <v>54</v>
      </c>
      <c r="DJ38" s="17"/>
      <c r="DK38" s="17"/>
      <c r="DL38" s="17"/>
      <c r="DM38" s="21" t="s">
        <v>62</v>
      </c>
      <c r="DN38" s="17"/>
      <c r="DO38" s="17"/>
      <c r="DP38" s="21" t="s">
        <v>62</v>
      </c>
      <c r="DQ38" s="17"/>
      <c r="DR38" s="17"/>
      <c r="DS38" s="17"/>
      <c r="DT38" s="21" t="s">
        <v>62</v>
      </c>
      <c r="DU38" s="17"/>
      <c r="DV38" s="17"/>
      <c r="DW38" s="21" t="s">
        <v>62</v>
      </c>
      <c r="DX38" s="17"/>
      <c r="DY38" s="17"/>
      <c r="DZ38" s="17"/>
      <c r="EA38" s="21" t="s">
        <v>62</v>
      </c>
      <c r="EB38" s="17"/>
      <c r="EC38" s="21" t="s">
        <v>40</v>
      </c>
      <c r="ED38" s="21" t="s">
        <v>63</v>
      </c>
      <c r="EE38" s="17"/>
      <c r="EF38" s="17"/>
      <c r="EG38" s="17"/>
      <c r="EH38" s="17"/>
      <c r="EI38" s="21" t="s">
        <v>73</v>
      </c>
      <c r="EJ38" s="17"/>
      <c r="EK38" s="17"/>
      <c r="EL38" s="17"/>
      <c r="EM38" s="17"/>
      <c r="EN38" s="17"/>
      <c r="EO38" s="21" t="s">
        <v>73</v>
      </c>
      <c r="EP38" s="17"/>
      <c r="EQ38" s="21"/>
      <c r="ER38" s="21" t="s">
        <v>41</v>
      </c>
      <c r="ES38" s="21" t="s">
        <v>42</v>
      </c>
      <c r="ET38" s="17"/>
      <c r="EU38" s="17"/>
      <c r="EV38" s="21" t="s">
        <v>56</v>
      </c>
      <c r="EW38" s="17"/>
      <c r="EX38" s="17"/>
      <c r="EY38" s="17"/>
      <c r="EZ38" s="17"/>
      <c r="FA38" s="21" t="s">
        <v>56</v>
      </c>
      <c r="FB38" s="17"/>
      <c r="FC38" s="17"/>
      <c r="FD38" s="21" t="s">
        <v>56</v>
      </c>
      <c r="FE38" s="21">
        <v>12.0</v>
      </c>
      <c r="FF38" s="17"/>
      <c r="FG38" s="21" t="s">
        <v>60</v>
      </c>
      <c r="FH38" s="17"/>
      <c r="FI38" s="17"/>
      <c r="FJ38" s="17"/>
      <c r="FK38" s="21" t="s">
        <v>54</v>
      </c>
      <c r="FL38" s="17"/>
      <c r="FM38" s="5"/>
    </row>
    <row r="39">
      <c r="A39" s="48" t="str">
        <f t="shared" si="1"/>
        <v>* 33</v>
      </c>
      <c r="B39" s="50" t="str">
        <f t="shared" si="2"/>
        <v>X</v>
      </c>
      <c r="C39" s="50" t="str">
        <f t="shared" si="3"/>
        <v>X</v>
      </c>
      <c r="D39" s="50" t="str">
        <f t="shared" si="4"/>
        <v>X</v>
      </c>
      <c r="E39" s="50" t="str">
        <f t="shared" si="5"/>
        <v>X</v>
      </c>
      <c r="F39" s="50">
        <f t="shared" si="6"/>
        <v>44768</v>
      </c>
      <c r="G39" s="51" t="str">
        <f t="shared" si="7"/>
        <v>33.2</v>
      </c>
      <c r="H39" s="52">
        <v>33.0</v>
      </c>
      <c r="I39" s="53">
        <f t="array" ref="I39">Max(If(left($P39:$FL39,2)="CI",column($P39:$FL39),0))</f>
        <v>97</v>
      </c>
      <c r="J39" s="53">
        <f t="array" ref="J39">Max(If(left($P39:$FL39,3)="EHD",column($P39:$FL39),0))</f>
        <v>116</v>
      </c>
      <c r="K39" s="53">
        <f t="array" ref="K39">Max(If(left($P39:$FL39,2)="CH",column($P39:$FL39),0))</f>
        <v>0</v>
      </c>
      <c r="L39" s="53">
        <f t="array" ref="L39">Max(If(left($P39:$FL39,2)="12",column($P39:$FL39),0))</f>
        <v>0</v>
      </c>
      <c r="M39" s="53">
        <f t="array" ref="M39">Max(If(left($P39:$FL39,1)="X",column($P39:$FL39),0))</f>
        <v>117</v>
      </c>
      <c r="N39" s="53" t="str">
        <f t="shared" si="10"/>
        <v>#33: X on 26-Jul</v>
      </c>
      <c r="O39" s="54">
        <f t="shared" si="9"/>
        <v>2</v>
      </c>
      <c r="P39" s="5"/>
      <c r="Q39" s="5"/>
      <c r="R39" s="5"/>
      <c r="S39" s="5"/>
      <c r="T39" s="5"/>
      <c r="U39" s="5"/>
      <c r="V39" s="5"/>
      <c r="W39" s="5"/>
      <c r="X39" s="5"/>
      <c r="Y39" s="5"/>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21" t="s">
        <v>62</v>
      </c>
      <c r="BC39" s="17"/>
      <c r="BD39" s="17"/>
      <c r="BE39" s="21" t="s">
        <v>65</v>
      </c>
      <c r="BF39" s="17"/>
      <c r="BG39" s="17"/>
      <c r="BH39" s="17"/>
      <c r="BI39" s="21" t="s">
        <v>40</v>
      </c>
      <c r="BJ39" s="17"/>
      <c r="BK39" s="17"/>
      <c r="BL39" s="21" t="s">
        <v>76</v>
      </c>
      <c r="BM39" s="17"/>
      <c r="BN39" s="17"/>
      <c r="BO39" s="17"/>
      <c r="BP39" s="21" t="s">
        <v>64</v>
      </c>
      <c r="BQ39" s="17"/>
      <c r="BR39" s="17"/>
      <c r="BS39" s="21" t="s">
        <v>64</v>
      </c>
      <c r="BT39" s="17"/>
      <c r="BU39" s="17"/>
      <c r="BV39" s="21" t="s">
        <v>41</v>
      </c>
      <c r="BW39" s="21" t="s">
        <v>41</v>
      </c>
      <c r="BX39" s="21" t="s">
        <v>41</v>
      </c>
      <c r="BY39" s="21" t="s">
        <v>41</v>
      </c>
      <c r="BZ39" s="21" t="s">
        <v>41</v>
      </c>
      <c r="CA39" s="21" t="s">
        <v>41</v>
      </c>
      <c r="CB39" s="21" t="s">
        <v>41</v>
      </c>
      <c r="CC39" s="21" t="s">
        <v>41</v>
      </c>
      <c r="CD39" s="21" t="s">
        <v>41</v>
      </c>
      <c r="CE39" s="21" t="s">
        <v>41</v>
      </c>
      <c r="CF39" s="21" t="s">
        <v>41</v>
      </c>
      <c r="CG39" s="21" t="s">
        <v>41</v>
      </c>
      <c r="CH39" s="21" t="s">
        <v>41</v>
      </c>
      <c r="CI39" s="21" t="s">
        <v>41</v>
      </c>
      <c r="CJ39" s="21" t="s">
        <v>41</v>
      </c>
      <c r="CK39" s="21" t="s">
        <v>3</v>
      </c>
      <c r="CL39" s="17"/>
      <c r="CM39" s="17"/>
      <c r="CN39" s="21" t="s">
        <v>64</v>
      </c>
      <c r="CO39" s="17"/>
      <c r="CP39" s="17"/>
      <c r="CQ39" s="17"/>
      <c r="CR39" s="21" t="s">
        <v>64</v>
      </c>
      <c r="CS39" s="21" t="s">
        <v>40</v>
      </c>
      <c r="CT39" s="17"/>
      <c r="CU39" s="21" t="s">
        <v>64</v>
      </c>
      <c r="CV39" s="17"/>
      <c r="CW39" s="17"/>
      <c r="CX39" s="17"/>
      <c r="CY39" s="21" t="s">
        <v>55</v>
      </c>
      <c r="CZ39" s="17"/>
      <c r="DA39" s="17"/>
      <c r="DB39" s="21" t="s">
        <v>73</v>
      </c>
      <c r="DC39" s="17"/>
      <c r="DD39" s="17"/>
      <c r="DE39" s="17"/>
      <c r="DF39" s="21" t="s">
        <v>41</v>
      </c>
      <c r="DG39" s="21" t="s">
        <v>41</v>
      </c>
      <c r="DH39" s="21" t="s">
        <v>41</v>
      </c>
      <c r="DI39" s="21" t="s">
        <v>41</v>
      </c>
      <c r="DJ39" s="21" t="s">
        <v>41</v>
      </c>
      <c r="DK39" s="21" t="s">
        <v>41</v>
      </c>
      <c r="DL39" s="21" t="s">
        <v>41</v>
      </c>
      <c r="DM39" s="21" t="s">
        <v>3</v>
      </c>
      <c r="DN39" s="21"/>
      <c r="DO39" s="17"/>
      <c r="DP39" s="21" t="s">
        <v>73</v>
      </c>
      <c r="DQ39" s="17"/>
      <c r="DR39" s="17"/>
      <c r="DS39" s="17"/>
      <c r="DT39" s="21" t="s">
        <v>73</v>
      </c>
      <c r="DU39" s="17"/>
      <c r="DV39" s="17"/>
      <c r="DW39" s="21" t="s">
        <v>73</v>
      </c>
      <c r="DX39" s="17"/>
      <c r="DY39" s="17"/>
      <c r="DZ39" s="17"/>
      <c r="EA39" s="21" t="s">
        <v>73</v>
      </c>
      <c r="EB39" s="17"/>
      <c r="EC39" s="17"/>
      <c r="ED39" s="21" t="s">
        <v>73</v>
      </c>
      <c r="EE39" s="17"/>
      <c r="EF39" s="17"/>
      <c r="EG39" s="17"/>
      <c r="EH39" s="17"/>
      <c r="EI39" s="21" t="s">
        <v>73</v>
      </c>
      <c r="EJ39" s="17"/>
      <c r="EK39" s="17"/>
      <c r="EL39" s="17"/>
      <c r="EM39" s="17"/>
      <c r="EN39" s="17"/>
      <c r="EO39" s="21" t="s">
        <v>54</v>
      </c>
      <c r="EP39" s="17"/>
      <c r="EQ39" s="17"/>
      <c r="ER39" s="17"/>
      <c r="ES39" s="17"/>
      <c r="ET39" s="17"/>
      <c r="EU39" s="17"/>
      <c r="EV39" s="21" t="s">
        <v>62</v>
      </c>
      <c r="EW39" s="17"/>
      <c r="EX39" s="17"/>
      <c r="EY39" s="17"/>
      <c r="EZ39" s="17"/>
      <c r="FA39" s="17"/>
      <c r="FB39" s="17"/>
      <c r="FC39" s="17"/>
      <c r="FD39" s="17"/>
      <c r="FE39" s="17"/>
      <c r="FF39" s="17"/>
      <c r="FG39" s="17"/>
      <c r="FH39" s="17"/>
      <c r="FI39" s="17"/>
      <c r="FJ39" s="17"/>
      <c r="FK39" s="17"/>
      <c r="FL39" s="17"/>
      <c r="FM39" s="5"/>
    </row>
    <row r="40">
      <c r="A40" s="48">
        <f t="shared" si="1"/>
        <v>34</v>
      </c>
      <c r="B40" s="50" t="str">
        <f t="shared" si="2"/>
        <v> </v>
      </c>
      <c r="C40" s="50" t="str">
        <f t="shared" si="3"/>
        <v> </v>
      </c>
      <c r="D40" s="50" t="str">
        <f t="shared" si="4"/>
        <v> </v>
      </c>
      <c r="E40" s="50" t="str">
        <f t="shared" si="5"/>
        <v> </v>
      </c>
      <c r="F40" s="50" t="str">
        <f t="shared" si="6"/>
        <v> </v>
      </c>
      <c r="G40" s="51" t="str">
        <f t="shared" si="7"/>
        <v/>
      </c>
      <c r="H40" s="52">
        <v>34.0</v>
      </c>
      <c r="I40" s="53">
        <f t="array" ref="I40">Max(If(left($P40:$FL40,2)="CI",column($P40:$FL40),0))</f>
        <v>0</v>
      </c>
      <c r="J40" s="53">
        <f t="array" ref="J40">Max(If(left($P40:$FL40,3)="EHD",column($P40:$FL40),0))</f>
        <v>0</v>
      </c>
      <c r="K40" s="53">
        <f t="array" ref="K40">Max(If(left($P40:$FL40,2)="CH",column($P40:$FL40),0))</f>
        <v>0</v>
      </c>
      <c r="L40" s="53">
        <f t="array" ref="L40">Max(If(left($P40:$FL40,2)="12",column($P40:$FL40),0))</f>
        <v>0</v>
      </c>
      <c r="M40" s="53">
        <f t="array" ref="M40">Max(If(left($P40:$FL40,1)="X",column($P40:$FL40),0))</f>
        <v>0</v>
      </c>
      <c r="N40" s="53" t="str">
        <f t="shared" si="10"/>
        <v/>
      </c>
      <c r="O40" s="54">
        <f t="shared" si="9"/>
        <v>0</v>
      </c>
      <c r="P40" s="5"/>
      <c r="Q40" s="5"/>
      <c r="R40" s="5"/>
      <c r="S40" s="5"/>
      <c r="T40" s="5"/>
      <c r="U40" s="5"/>
      <c r="V40" s="5"/>
      <c r="W40" s="5"/>
      <c r="X40" s="5"/>
      <c r="Y40" s="5"/>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21" t="s">
        <v>51</v>
      </c>
      <c r="BC40" s="17"/>
      <c r="BD40" s="17"/>
      <c r="BE40" s="21" t="s">
        <v>51</v>
      </c>
      <c r="BF40" s="17"/>
      <c r="BG40" s="17"/>
      <c r="BH40" s="17"/>
      <c r="BI40" s="21" t="s">
        <v>51</v>
      </c>
      <c r="BJ40" s="17"/>
      <c r="BK40" s="17"/>
      <c r="BL40" s="21" t="s">
        <v>52</v>
      </c>
      <c r="BM40" s="17"/>
      <c r="BN40" s="17"/>
      <c r="BO40" s="17"/>
      <c r="BP40" s="21" t="s">
        <v>52</v>
      </c>
      <c r="BQ40" s="17"/>
      <c r="BR40" s="17"/>
      <c r="BS40" s="21" t="s">
        <v>52</v>
      </c>
      <c r="BT40" s="17"/>
      <c r="BU40" s="17"/>
      <c r="BV40" s="17"/>
      <c r="BW40" s="21" t="s">
        <v>52</v>
      </c>
      <c r="BX40" s="17"/>
      <c r="BY40" s="17"/>
      <c r="BZ40" s="21" t="s">
        <v>52</v>
      </c>
      <c r="CA40" s="17"/>
      <c r="CB40" s="17"/>
      <c r="CC40" s="17"/>
      <c r="CD40" s="21" t="s">
        <v>52</v>
      </c>
      <c r="CE40" s="17"/>
      <c r="CF40" s="17"/>
      <c r="CG40" s="21" t="s">
        <v>52</v>
      </c>
      <c r="CH40" s="17"/>
      <c r="CI40" s="17"/>
      <c r="CJ40" s="17"/>
      <c r="CK40" s="21" t="s">
        <v>52</v>
      </c>
      <c r="CL40" s="17"/>
      <c r="CM40" s="17"/>
      <c r="CN40" s="21" t="s">
        <v>52</v>
      </c>
      <c r="CO40" s="17"/>
      <c r="CP40" s="17"/>
      <c r="CQ40" s="17"/>
      <c r="CR40" s="21" t="s">
        <v>52</v>
      </c>
      <c r="CS40" s="17"/>
      <c r="CT40" s="17"/>
      <c r="CU40" s="21" t="s">
        <v>52</v>
      </c>
      <c r="CV40" s="17"/>
      <c r="CW40" s="17"/>
      <c r="CX40" s="17"/>
      <c r="CY40" s="21" t="s">
        <v>52</v>
      </c>
      <c r="CZ40" s="17"/>
      <c r="DA40" s="17"/>
      <c r="DB40" s="21" t="s">
        <v>52</v>
      </c>
      <c r="DC40" s="17"/>
      <c r="DD40" s="17"/>
      <c r="DE40" s="17"/>
      <c r="DF40" s="21" t="s">
        <v>52</v>
      </c>
      <c r="DG40" s="17"/>
      <c r="DH40" s="17"/>
      <c r="DI40" s="21" t="s">
        <v>52</v>
      </c>
      <c r="DJ40" s="17"/>
      <c r="DK40" s="17"/>
      <c r="DL40" s="17"/>
      <c r="DM40" s="21" t="s">
        <v>52</v>
      </c>
      <c r="DN40" s="17"/>
      <c r="DO40" s="17"/>
      <c r="DP40" s="21" t="s">
        <v>52</v>
      </c>
      <c r="DQ40" s="17"/>
      <c r="DR40" s="17"/>
      <c r="DS40" s="17"/>
      <c r="DT40" s="21" t="s">
        <v>52</v>
      </c>
      <c r="DU40" s="17"/>
      <c r="DV40" s="17"/>
      <c r="DW40" s="21" t="s">
        <v>52</v>
      </c>
      <c r="DX40" s="17"/>
      <c r="DY40" s="17"/>
      <c r="DZ40" s="17"/>
      <c r="EA40" s="21" t="s">
        <v>52</v>
      </c>
      <c r="EB40" s="17"/>
      <c r="EC40" s="17"/>
      <c r="ED40" s="21" t="s">
        <v>52</v>
      </c>
      <c r="EE40" s="17"/>
      <c r="EF40" s="17"/>
      <c r="EG40" s="17"/>
      <c r="EH40" s="17"/>
      <c r="EI40" s="21" t="s">
        <v>52</v>
      </c>
      <c r="EJ40" s="17"/>
      <c r="EK40" s="17"/>
      <c r="EL40" s="17"/>
      <c r="EM40" s="17"/>
      <c r="EN40" s="17"/>
      <c r="EO40" s="21" t="s">
        <v>52</v>
      </c>
      <c r="EP40" s="17"/>
      <c r="EQ40" s="17"/>
      <c r="ER40" s="17"/>
      <c r="ES40" s="17"/>
      <c r="ET40" s="17"/>
      <c r="EU40" s="17"/>
      <c r="EV40" s="21" t="s">
        <v>52</v>
      </c>
      <c r="EW40" s="17"/>
      <c r="EX40" s="17"/>
      <c r="EY40" s="17"/>
      <c r="EZ40" s="17"/>
      <c r="FA40" s="17"/>
      <c r="FB40" s="17"/>
      <c r="FC40" s="17"/>
      <c r="FD40" s="17"/>
      <c r="FE40" s="17"/>
      <c r="FF40" s="17"/>
      <c r="FG40" s="17"/>
      <c r="FH40" s="17"/>
      <c r="FI40" s="17"/>
      <c r="FJ40" s="17"/>
      <c r="FK40" s="17"/>
      <c r="FL40" s="17"/>
      <c r="FM40" s="5"/>
    </row>
    <row r="41">
      <c r="A41" s="48">
        <f t="shared" si="1"/>
        <v>35</v>
      </c>
      <c r="B41" s="50" t="str">
        <f t="shared" si="2"/>
        <v> </v>
      </c>
      <c r="C41" s="50" t="str">
        <f t="shared" si="3"/>
        <v> </v>
      </c>
      <c r="D41" s="50" t="str">
        <f t="shared" si="4"/>
        <v> </v>
      </c>
      <c r="E41" s="50" t="str">
        <f t="shared" si="5"/>
        <v> </v>
      </c>
      <c r="F41" s="50" t="str">
        <f t="shared" si="6"/>
        <v> </v>
      </c>
      <c r="G41" s="51" t="str">
        <f t="shared" si="7"/>
        <v/>
      </c>
      <c r="H41" s="52">
        <v>35.0</v>
      </c>
      <c r="I41" s="53">
        <f t="array" ref="I41">Max(If(left($P41:$FL41,2)="CI",column($P41:$FL41),0))</f>
        <v>0</v>
      </c>
      <c r="J41" s="53">
        <f t="array" ref="J41">Max(If(left($P41:$FL41,3)="EHD",column($P41:$FL41),0))</f>
        <v>0</v>
      </c>
      <c r="K41" s="53">
        <f t="array" ref="K41">Max(If(left($P41:$FL41,2)="CH",column($P41:$FL41),0))</f>
        <v>0</v>
      </c>
      <c r="L41" s="53">
        <f t="array" ref="L41">Max(If(left($P41:$FL41,2)="12",column($P41:$FL41),0))</f>
        <v>0</v>
      </c>
      <c r="M41" s="53">
        <f t="array" ref="M41">Max(If(left($P41:$FL41,1)="X",column($P41:$FL41),0))</f>
        <v>0</v>
      </c>
      <c r="N41" s="53" t="str">
        <f t="shared" si="10"/>
        <v/>
      </c>
      <c r="O41" s="54">
        <f t="shared" si="9"/>
        <v>0</v>
      </c>
      <c r="P41" s="5"/>
      <c r="Q41" s="5"/>
      <c r="R41" s="5"/>
      <c r="S41" s="5"/>
      <c r="T41" s="5"/>
      <c r="U41" s="5"/>
      <c r="V41" s="5"/>
      <c r="W41" s="5"/>
      <c r="X41" s="5"/>
      <c r="Y41" s="5"/>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21" t="s">
        <v>51</v>
      </c>
      <c r="BC41" s="17"/>
      <c r="BD41" s="17"/>
      <c r="BE41" s="21" t="s">
        <v>51</v>
      </c>
      <c r="BF41" s="17"/>
      <c r="BG41" s="17"/>
      <c r="BH41" s="17"/>
      <c r="BI41" s="21" t="s">
        <v>51</v>
      </c>
      <c r="BJ41" s="17"/>
      <c r="BK41" s="17"/>
      <c r="BL41" s="21" t="s">
        <v>52</v>
      </c>
      <c r="BM41" s="17"/>
      <c r="BN41" s="17"/>
      <c r="BO41" s="17"/>
      <c r="BP41" s="21" t="s">
        <v>52</v>
      </c>
      <c r="BQ41" s="17"/>
      <c r="BR41" s="17"/>
      <c r="BS41" s="21" t="s">
        <v>52</v>
      </c>
      <c r="BT41" s="17"/>
      <c r="BU41" s="17"/>
      <c r="BV41" s="17"/>
      <c r="BW41" s="21" t="s">
        <v>52</v>
      </c>
      <c r="BX41" s="17"/>
      <c r="BY41" s="17"/>
      <c r="BZ41" s="21" t="s">
        <v>52</v>
      </c>
      <c r="CA41" s="17"/>
      <c r="CB41" s="17"/>
      <c r="CC41" s="17"/>
      <c r="CD41" s="21" t="s">
        <v>52</v>
      </c>
      <c r="CE41" s="17"/>
      <c r="CF41" s="17"/>
      <c r="CG41" s="21" t="s">
        <v>52</v>
      </c>
      <c r="CH41" s="17"/>
      <c r="CI41" s="17"/>
      <c r="CJ41" s="17"/>
      <c r="CK41" s="21" t="s">
        <v>52</v>
      </c>
      <c r="CL41" s="17"/>
      <c r="CM41" s="17"/>
      <c r="CN41" s="21" t="s">
        <v>52</v>
      </c>
      <c r="CO41" s="17"/>
      <c r="CP41" s="17"/>
      <c r="CQ41" s="17"/>
      <c r="CR41" s="21" t="s">
        <v>52</v>
      </c>
      <c r="CS41" s="17"/>
      <c r="CT41" s="17"/>
      <c r="CU41" s="21" t="s">
        <v>52</v>
      </c>
      <c r="CV41" s="17"/>
      <c r="CW41" s="17"/>
      <c r="CX41" s="17"/>
      <c r="CY41" s="21" t="s">
        <v>52</v>
      </c>
      <c r="CZ41" s="17"/>
      <c r="DA41" s="17"/>
      <c r="DB41" s="21" t="s">
        <v>52</v>
      </c>
      <c r="DC41" s="17"/>
      <c r="DD41" s="17"/>
      <c r="DE41" s="17"/>
      <c r="DF41" s="21" t="s">
        <v>52</v>
      </c>
      <c r="DG41" s="17"/>
      <c r="DH41" s="17"/>
      <c r="DI41" s="21" t="s">
        <v>52</v>
      </c>
      <c r="DJ41" s="17"/>
      <c r="DK41" s="17"/>
      <c r="DL41" s="17"/>
      <c r="DM41" s="21" t="s">
        <v>52</v>
      </c>
      <c r="DN41" s="17"/>
      <c r="DO41" s="17"/>
      <c r="DP41" s="21" t="s">
        <v>52</v>
      </c>
      <c r="DQ41" s="17"/>
      <c r="DR41" s="17"/>
      <c r="DS41" s="17"/>
      <c r="DT41" s="21" t="s">
        <v>52</v>
      </c>
      <c r="DU41" s="17"/>
      <c r="DV41" s="17"/>
      <c r="DW41" s="21" t="s">
        <v>52</v>
      </c>
      <c r="DX41" s="17"/>
      <c r="DY41" s="17"/>
      <c r="DZ41" s="17"/>
      <c r="EA41" s="21" t="s">
        <v>52</v>
      </c>
      <c r="EB41" s="17"/>
      <c r="EC41" s="17"/>
      <c r="ED41" s="21" t="s">
        <v>52</v>
      </c>
      <c r="EE41" s="17"/>
      <c r="EF41" s="17"/>
      <c r="EG41" s="17"/>
      <c r="EH41" s="17"/>
      <c r="EI41" s="21" t="s">
        <v>52</v>
      </c>
      <c r="EJ41" s="17"/>
      <c r="EK41" s="17"/>
      <c r="EL41" s="17"/>
      <c r="EM41" s="17"/>
      <c r="EN41" s="17"/>
      <c r="EO41" s="21" t="s">
        <v>52</v>
      </c>
      <c r="EP41" s="17"/>
      <c r="EQ41" s="17"/>
      <c r="ER41" s="17"/>
      <c r="ES41" s="17"/>
      <c r="ET41" s="17"/>
      <c r="EU41" s="17"/>
      <c r="EV41" s="21" t="s">
        <v>52</v>
      </c>
      <c r="EW41" s="17"/>
      <c r="EX41" s="17"/>
      <c r="EY41" s="17"/>
      <c r="EZ41" s="17"/>
      <c r="FA41" s="17"/>
      <c r="FB41" s="17"/>
      <c r="FC41" s="17"/>
      <c r="FD41" s="17"/>
      <c r="FE41" s="17"/>
      <c r="FF41" s="17"/>
      <c r="FG41" s="17"/>
      <c r="FH41" s="17"/>
      <c r="FI41" s="17"/>
      <c r="FJ41" s="17"/>
      <c r="FK41" s="17"/>
      <c r="FL41" s="17"/>
      <c r="FM41" s="5"/>
    </row>
    <row r="42">
      <c r="A42" s="48" t="str">
        <f t="shared" si="1"/>
        <v>* 36</v>
      </c>
      <c r="B42" s="50">
        <f t="shared" si="2"/>
        <v>44755</v>
      </c>
      <c r="C42" s="50" t="str">
        <f t="shared" si="3"/>
        <v> </v>
      </c>
      <c r="D42" s="50" t="str">
        <f t="shared" si="4"/>
        <v> </v>
      </c>
      <c r="E42" s="50" t="str">
        <f t="shared" si="5"/>
        <v> </v>
      </c>
      <c r="F42" s="50" t="str">
        <f t="shared" si="6"/>
        <v> </v>
      </c>
      <c r="G42" s="51">
        <f t="shared" si="7"/>
        <v>36</v>
      </c>
      <c r="H42" s="52">
        <v>36.0</v>
      </c>
      <c r="I42" s="53">
        <f t="array" ref="I42">Max(If(left($P42:$FL42,2)="CI",column($P42:$FL42),0))</f>
        <v>104</v>
      </c>
      <c r="J42" s="53">
        <f t="array" ref="J42">Max(If(left($P42:$FL42,3)="EHD",column($P42:$FL42),0))</f>
        <v>0</v>
      </c>
      <c r="K42" s="53">
        <f t="array" ref="K42">Max(If(left($P42:$FL42,2)="CH",column($P42:$FL42),0))</f>
        <v>0</v>
      </c>
      <c r="L42" s="53">
        <f t="array" ref="L42">Max(If(left($P42:$FL42,2)="12",column($P42:$FL42),0))</f>
        <v>0</v>
      </c>
      <c r="M42" s="53">
        <f t="array" ref="M42">Max(If(left($P42:$FL42,1)="X",column($P42:$FL42),0))</f>
        <v>0</v>
      </c>
      <c r="N42" s="53" t="str">
        <f t="shared" si="10"/>
        <v>#36: CI on 13-Jul</v>
      </c>
      <c r="O42" s="54">
        <f t="shared" si="9"/>
        <v>1</v>
      </c>
      <c r="P42" s="5"/>
      <c r="Q42" s="5"/>
      <c r="R42" s="5"/>
      <c r="S42" s="5"/>
      <c r="T42" s="5"/>
      <c r="U42" s="5"/>
      <c r="V42" s="5"/>
      <c r="W42" s="5"/>
      <c r="X42" s="5"/>
      <c r="Y42" s="5"/>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21" t="s">
        <v>62</v>
      </c>
      <c r="BC42" s="17"/>
      <c r="BD42" s="17"/>
      <c r="BE42" s="21" t="s">
        <v>62</v>
      </c>
      <c r="BF42" s="17"/>
      <c r="BG42" s="17"/>
      <c r="BH42" s="17"/>
      <c r="BI42" s="21" t="s">
        <v>62</v>
      </c>
      <c r="BJ42" s="17"/>
      <c r="BK42" s="17"/>
      <c r="BL42" s="21" t="s">
        <v>77</v>
      </c>
      <c r="BM42" s="21" t="s">
        <v>62</v>
      </c>
      <c r="BN42" s="17"/>
      <c r="BO42" s="17"/>
      <c r="BP42" s="21" t="s">
        <v>62</v>
      </c>
      <c r="BQ42" s="17"/>
      <c r="BR42" s="17"/>
      <c r="BS42" s="21" t="s">
        <v>62</v>
      </c>
      <c r="BT42" s="17"/>
      <c r="BU42" s="17"/>
      <c r="BV42" s="17"/>
      <c r="BW42" s="21" t="s">
        <v>62</v>
      </c>
      <c r="BX42" s="17"/>
      <c r="BY42" s="17"/>
      <c r="BZ42" s="21" t="s">
        <v>62</v>
      </c>
      <c r="CA42" s="17"/>
      <c r="CB42" s="17"/>
      <c r="CC42" s="17"/>
      <c r="CD42" s="21" t="s">
        <v>62</v>
      </c>
      <c r="CE42" s="17"/>
      <c r="CF42" s="17"/>
      <c r="CG42" s="21" t="s">
        <v>62</v>
      </c>
      <c r="CH42" s="17"/>
      <c r="CI42" s="17"/>
      <c r="CJ42" s="17"/>
      <c r="CK42" s="21" t="s">
        <v>62</v>
      </c>
      <c r="CL42" s="17"/>
      <c r="CM42" s="17"/>
      <c r="CN42" s="21" t="s">
        <v>62</v>
      </c>
      <c r="CO42" s="17"/>
      <c r="CP42" s="17"/>
      <c r="CQ42" s="17"/>
      <c r="CR42" s="21" t="s">
        <v>62</v>
      </c>
      <c r="CS42" s="17"/>
      <c r="CT42" s="17"/>
      <c r="CU42" s="21" t="s">
        <v>62</v>
      </c>
      <c r="CV42" s="17"/>
      <c r="CW42" s="17"/>
      <c r="CX42" s="17"/>
      <c r="CY42" s="21" t="s">
        <v>65</v>
      </c>
      <c r="CZ42" s="21" t="s">
        <v>40</v>
      </c>
      <c r="DA42" s="17"/>
      <c r="DB42" s="21" t="s">
        <v>73</v>
      </c>
      <c r="DC42" s="17"/>
      <c r="DD42" s="17"/>
      <c r="DE42" s="17"/>
      <c r="DF42" s="21" t="s">
        <v>77</v>
      </c>
      <c r="DG42" s="17"/>
      <c r="DH42" s="17"/>
      <c r="DI42" s="21" t="s">
        <v>77</v>
      </c>
      <c r="DJ42" s="17"/>
      <c r="DK42" s="17"/>
      <c r="DL42" s="17"/>
      <c r="DM42" s="21" t="s">
        <v>77</v>
      </c>
      <c r="DN42" s="17"/>
      <c r="DO42" s="17"/>
      <c r="DP42" s="21" t="s">
        <v>77</v>
      </c>
      <c r="DQ42" s="17"/>
      <c r="DR42" s="17"/>
      <c r="DS42" s="17"/>
      <c r="DT42" s="21" t="s">
        <v>77</v>
      </c>
      <c r="DU42" s="17"/>
      <c r="DV42" s="17"/>
      <c r="DW42" s="21" t="s">
        <v>77</v>
      </c>
      <c r="DX42" s="17"/>
      <c r="DY42" s="17"/>
      <c r="DZ42" s="17"/>
      <c r="EA42" s="21" t="s">
        <v>77</v>
      </c>
      <c r="EB42" s="17"/>
      <c r="EC42" s="17"/>
      <c r="ED42" s="21" t="s">
        <v>77</v>
      </c>
      <c r="EE42" s="17"/>
      <c r="EF42" s="17"/>
      <c r="EG42" s="17"/>
      <c r="EH42" s="17"/>
      <c r="EI42" s="21" t="s">
        <v>77</v>
      </c>
      <c r="EJ42" s="17"/>
      <c r="EK42" s="17"/>
      <c r="EL42" s="17"/>
      <c r="EM42" s="17"/>
      <c r="EN42" s="17"/>
      <c r="EO42" s="21" t="s">
        <v>77</v>
      </c>
      <c r="EP42" s="17"/>
      <c r="EQ42" s="17"/>
      <c r="ER42" s="17"/>
      <c r="ES42" s="17"/>
      <c r="ET42" s="17"/>
      <c r="EU42" s="17"/>
      <c r="EV42" s="21" t="s">
        <v>77</v>
      </c>
      <c r="EW42" s="17"/>
      <c r="EX42" s="17"/>
      <c r="EY42" s="17"/>
      <c r="EZ42" s="17"/>
      <c r="FA42" s="17"/>
      <c r="FB42" s="17"/>
      <c r="FC42" s="17"/>
      <c r="FD42" s="17"/>
      <c r="FE42" s="17"/>
      <c r="FF42" s="17"/>
      <c r="FG42" s="17"/>
      <c r="FH42" s="17"/>
      <c r="FI42" s="17"/>
      <c r="FJ42" s="17"/>
      <c r="FK42" s="17"/>
      <c r="FL42" s="17"/>
      <c r="FM42" s="5"/>
    </row>
    <row r="43">
      <c r="A43" s="48" t="str">
        <f t="shared" si="1"/>
        <v>* 37</v>
      </c>
      <c r="B43" s="58" t="str">
        <f t="shared" si="2"/>
        <v>X</v>
      </c>
      <c r="C43" s="50" t="str">
        <f t="shared" si="3"/>
        <v>X</v>
      </c>
      <c r="D43" s="50" t="str">
        <f t="shared" si="4"/>
        <v>X</v>
      </c>
      <c r="E43" s="50" t="str">
        <f t="shared" si="5"/>
        <v>X</v>
      </c>
      <c r="F43" s="50">
        <f t="shared" si="6"/>
        <v>44743</v>
      </c>
      <c r="G43" s="51">
        <f t="shared" si="7"/>
        <v>37</v>
      </c>
      <c r="H43" s="52">
        <v>37.0</v>
      </c>
      <c r="I43" s="53">
        <f t="array" ref="I43">Max(If(left($P43:$FL43,2)="CI",column($P43:$FL43),0))</f>
        <v>48</v>
      </c>
      <c r="J43" s="53">
        <f t="array" ref="J43">Max(If(left($P43:$FL43,3)="EHD",column($P43:$FL43),0))</f>
        <v>64</v>
      </c>
      <c r="K43" s="53">
        <f t="array" ref="K43">Max(If(left($P43:$FL43,2)="CH",column($P43:$FL43),0))</f>
        <v>65</v>
      </c>
      <c r="L43" s="53">
        <f t="array" ref="L43">Max(If(left($P43:$FL43,2)="12",column($P43:$FL43),0))</f>
        <v>77</v>
      </c>
      <c r="M43" s="53">
        <f t="array" ref="M43">Max(If(left($P43:$FL43,1)="X",column($P43:$FL43),0))</f>
        <v>92</v>
      </c>
      <c r="N43" s="53" t="str">
        <f t="shared" si="10"/>
        <v>#37: X on 01-Jul</v>
      </c>
      <c r="O43" s="54">
        <f t="shared" si="9"/>
        <v>1</v>
      </c>
      <c r="P43" s="5"/>
      <c r="Q43" s="5"/>
      <c r="R43" s="5"/>
      <c r="S43" s="5"/>
      <c r="T43" s="5"/>
      <c r="U43" s="5"/>
      <c r="V43" s="5"/>
      <c r="W43" s="5"/>
      <c r="X43" s="5"/>
      <c r="Y43" s="5"/>
      <c r="Z43" s="17"/>
      <c r="AA43" s="17"/>
      <c r="AB43" s="17"/>
      <c r="AC43" s="17"/>
      <c r="AD43" s="17"/>
      <c r="AE43" s="17"/>
      <c r="AF43" s="17"/>
      <c r="AG43" s="17"/>
      <c r="AH43" s="17"/>
      <c r="AI43" s="17"/>
      <c r="AJ43" s="17"/>
      <c r="AK43" s="17"/>
      <c r="AL43" s="17"/>
      <c r="AM43" s="17"/>
      <c r="AN43" s="17"/>
      <c r="AO43" s="17"/>
      <c r="AP43" s="17"/>
      <c r="AQ43" s="17"/>
      <c r="AR43" s="17"/>
      <c r="AS43" s="17"/>
      <c r="AT43" s="17"/>
      <c r="AU43" s="17"/>
      <c r="AV43" s="21" t="s">
        <v>40</v>
      </c>
      <c r="AW43" s="17"/>
      <c r="AX43" s="21"/>
      <c r="AY43" s="21"/>
      <c r="AZ43" s="17"/>
      <c r="BA43" s="17"/>
      <c r="BB43" s="21" t="s">
        <v>64</v>
      </c>
      <c r="BC43" s="17"/>
      <c r="BD43" s="17"/>
      <c r="BE43" s="21" t="s">
        <v>64</v>
      </c>
      <c r="BF43" s="21" t="s">
        <v>41</v>
      </c>
      <c r="BG43" s="17"/>
      <c r="BH43" s="21" t="s">
        <v>41</v>
      </c>
      <c r="BI43" s="21" t="s">
        <v>41</v>
      </c>
      <c r="BJ43" s="21" t="s">
        <v>41</v>
      </c>
      <c r="BK43" s="21" t="s">
        <v>41</v>
      </c>
      <c r="BL43" s="21" t="s">
        <v>41</v>
      </c>
      <c r="BM43" s="21" t="s">
        <v>42</v>
      </c>
      <c r="BN43" s="17"/>
      <c r="BO43" s="21"/>
      <c r="BP43" s="21" t="s">
        <v>78</v>
      </c>
      <c r="BQ43" s="17"/>
      <c r="BR43" s="17"/>
      <c r="BS43" s="21" t="s">
        <v>78</v>
      </c>
      <c r="BT43" s="17"/>
      <c r="BU43" s="17"/>
      <c r="BV43" s="17"/>
      <c r="BW43" s="21" t="s">
        <v>56</v>
      </c>
      <c r="BX43" s="17"/>
      <c r="BY43" s="21">
        <v>12.0</v>
      </c>
      <c r="BZ43" s="21" t="s">
        <v>60</v>
      </c>
      <c r="CA43" s="17"/>
      <c r="CB43" s="17"/>
      <c r="CC43" s="17"/>
      <c r="CD43" s="21" t="s">
        <v>71</v>
      </c>
      <c r="CE43" s="17"/>
      <c r="CF43" s="17"/>
      <c r="CG43" s="21" t="s">
        <v>57</v>
      </c>
      <c r="CH43" s="17"/>
      <c r="CI43" s="17"/>
      <c r="CJ43" s="17"/>
      <c r="CK43" s="21" t="s">
        <v>61</v>
      </c>
      <c r="CL43" s="17"/>
      <c r="CM43" s="17"/>
      <c r="CN43" s="21" t="s">
        <v>3</v>
      </c>
      <c r="CO43" s="17"/>
      <c r="CP43" s="17"/>
      <c r="CQ43" s="17"/>
      <c r="CR43" s="21" t="s">
        <v>54</v>
      </c>
      <c r="CS43" s="17"/>
      <c r="CT43" s="17"/>
      <c r="CU43" s="21" t="s">
        <v>54</v>
      </c>
      <c r="CV43" s="17"/>
      <c r="CW43" s="17"/>
      <c r="CX43" s="17"/>
      <c r="CY43" s="21" t="s">
        <v>54</v>
      </c>
      <c r="CZ43" s="17"/>
      <c r="DA43" s="17"/>
      <c r="DB43" s="21" t="s">
        <v>54</v>
      </c>
      <c r="DC43" s="17"/>
      <c r="DD43" s="17"/>
      <c r="DE43" s="17"/>
      <c r="DF43" s="21" t="s">
        <v>54</v>
      </c>
      <c r="DG43" s="17"/>
      <c r="DH43" s="17"/>
      <c r="DI43" s="21" t="s">
        <v>54</v>
      </c>
      <c r="DJ43" s="17"/>
      <c r="DK43" s="17"/>
      <c r="DL43" s="17"/>
      <c r="DM43" s="21" t="s">
        <v>54</v>
      </c>
      <c r="DN43" s="21"/>
      <c r="DO43" s="17"/>
      <c r="DP43" s="21" t="s">
        <v>54</v>
      </c>
      <c r="DQ43" s="17"/>
      <c r="DR43" s="17"/>
      <c r="DS43" s="17"/>
      <c r="DT43" s="21" t="s">
        <v>62</v>
      </c>
      <c r="DU43" s="17"/>
      <c r="DV43" s="17"/>
      <c r="DW43" s="21" t="s">
        <v>54</v>
      </c>
      <c r="DX43" s="17"/>
      <c r="DY43" s="17"/>
      <c r="DZ43" s="17"/>
      <c r="EA43" s="21" t="s">
        <v>54</v>
      </c>
      <c r="EB43" s="17"/>
      <c r="EC43" s="17"/>
      <c r="ED43" s="21" t="s">
        <v>54</v>
      </c>
      <c r="EE43" s="17"/>
      <c r="EF43" s="17"/>
      <c r="EG43" s="17"/>
      <c r="EH43" s="17"/>
      <c r="EI43" s="21" t="s">
        <v>54</v>
      </c>
      <c r="EJ43" s="17"/>
      <c r="EK43" s="17"/>
      <c r="EL43" s="17"/>
      <c r="EM43" s="17"/>
      <c r="EN43" s="17"/>
      <c r="EO43" s="21" t="s">
        <v>54</v>
      </c>
      <c r="EP43" s="17"/>
      <c r="EQ43" s="17"/>
      <c r="ER43" s="17"/>
      <c r="ES43" s="17"/>
      <c r="ET43" s="17"/>
      <c r="EU43" s="17"/>
      <c r="EV43" s="21" t="s">
        <v>54</v>
      </c>
      <c r="EW43" s="17"/>
      <c r="EX43" s="17"/>
      <c r="EY43" s="17"/>
      <c r="EZ43" s="17"/>
      <c r="FA43" s="17"/>
      <c r="FB43" s="17"/>
      <c r="FC43" s="17"/>
      <c r="FD43" s="17"/>
      <c r="FE43" s="17"/>
      <c r="FF43" s="17"/>
      <c r="FG43" s="17"/>
      <c r="FH43" s="17"/>
      <c r="FI43" s="17"/>
      <c r="FJ43" s="17"/>
      <c r="FK43" s="17"/>
      <c r="FL43" s="17"/>
      <c r="FM43" s="5"/>
    </row>
    <row r="44">
      <c r="A44" s="48">
        <f t="shared" si="1"/>
        <v>38</v>
      </c>
      <c r="B44" s="50" t="str">
        <f t="shared" si="2"/>
        <v> </v>
      </c>
      <c r="C44" s="50" t="str">
        <f t="shared" si="3"/>
        <v> </v>
      </c>
      <c r="D44" s="50" t="str">
        <f t="shared" si="4"/>
        <v> </v>
      </c>
      <c r="E44" s="50" t="str">
        <f t="shared" si="5"/>
        <v> </v>
      </c>
      <c r="F44" s="50" t="str">
        <f t="shared" si="6"/>
        <v> </v>
      </c>
      <c r="G44" s="51" t="str">
        <f t="shared" si="7"/>
        <v/>
      </c>
      <c r="H44" s="52">
        <v>38.0</v>
      </c>
      <c r="I44" s="53">
        <f t="array" ref="I44">Max(If(left($P44:$FL44,2)="CI",column($P44:$FL44),0))</f>
        <v>0</v>
      </c>
      <c r="J44" s="53">
        <f t="array" ref="J44">Max(If(left($P44:$FL44,3)="EHD",column($P44:$FL44),0))</f>
        <v>0</v>
      </c>
      <c r="K44" s="53">
        <f t="array" ref="K44">Max(If(left($P44:$FL44,2)="CH",column($P44:$FL44),0))</f>
        <v>0</v>
      </c>
      <c r="L44" s="53">
        <f t="array" ref="L44">Max(If(left($P44:$FL44,2)="12",column($P44:$FL44),0))</f>
        <v>0</v>
      </c>
      <c r="M44" s="53">
        <f t="array" ref="M44">Max(If(left($P44:$FL44,1)="X",column($P44:$FL44),0))</f>
        <v>0</v>
      </c>
      <c r="N44" s="53" t="str">
        <f t="shared" si="10"/>
        <v/>
      </c>
      <c r="O44" s="54">
        <f t="shared" si="9"/>
        <v>0</v>
      </c>
      <c r="P44" s="5"/>
      <c r="Q44" s="5"/>
      <c r="R44" s="5"/>
      <c r="S44" s="5"/>
      <c r="T44" s="5"/>
      <c r="U44" s="5"/>
      <c r="V44" s="5"/>
      <c r="W44" s="5"/>
      <c r="X44" s="5"/>
      <c r="Y44" s="5"/>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21" t="s">
        <v>51</v>
      </c>
      <c r="BC44" s="17"/>
      <c r="BD44" s="17"/>
      <c r="BE44" s="21" t="s">
        <v>51</v>
      </c>
      <c r="BF44" s="17"/>
      <c r="BG44" s="17"/>
      <c r="BH44" s="17"/>
      <c r="BI44" s="21" t="s">
        <v>51</v>
      </c>
      <c r="BJ44" s="17"/>
      <c r="BK44" s="17"/>
      <c r="BL44" s="21" t="s">
        <v>52</v>
      </c>
      <c r="BM44" s="17"/>
      <c r="BN44" s="17"/>
      <c r="BO44" s="17"/>
      <c r="BP44" s="21" t="s">
        <v>52</v>
      </c>
      <c r="BQ44" s="17"/>
      <c r="BR44" s="17"/>
      <c r="BS44" s="21" t="s">
        <v>52</v>
      </c>
      <c r="BT44" s="17"/>
      <c r="BU44" s="17"/>
      <c r="BV44" s="17"/>
      <c r="BW44" s="21" t="s">
        <v>52</v>
      </c>
      <c r="BX44" s="17"/>
      <c r="BY44" s="17"/>
      <c r="BZ44" s="21" t="s">
        <v>52</v>
      </c>
      <c r="CA44" s="17"/>
      <c r="CB44" s="17"/>
      <c r="CC44" s="17"/>
      <c r="CD44" s="21" t="s">
        <v>52</v>
      </c>
      <c r="CE44" s="17"/>
      <c r="CF44" s="17"/>
      <c r="CG44" s="21" t="s">
        <v>52</v>
      </c>
      <c r="CH44" s="17"/>
      <c r="CI44" s="17"/>
      <c r="CJ44" s="17"/>
      <c r="CK44" s="21" t="s">
        <v>52</v>
      </c>
      <c r="CL44" s="17"/>
      <c r="CM44" s="17"/>
      <c r="CN44" s="21" t="s">
        <v>52</v>
      </c>
      <c r="CO44" s="17"/>
      <c r="CP44" s="17"/>
      <c r="CQ44" s="17"/>
      <c r="CR44" s="21" t="s">
        <v>52</v>
      </c>
      <c r="CS44" s="17"/>
      <c r="CT44" s="17"/>
      <c r="CU44" s="21" t="s">
        <v>52</v>
      </c>
      <c r="CV44" s="17"/>
      <c r="CW44" s="17"/>
      <c r="CX44" s="17"/>
      <c r="CY44" s="21" t="s">
        <v>52</v>
      </c>
      <c r="CZ44" s="17"/>
      <c r="DA44" s="17"/>
      <c r="DB44" s="21" t="s">
        <v>52</v>
      </c>
      <c r="DC44" s="17"/>
      <c r="DD44" s="17"/>
      <c r="DE44" s="17"/>
      <c r="DF44" s="21" t="s">
        <v>52</v>
      </c>
      <c r="DG44" s="17"/>
      <c r="DH44" s="17"/>
      <c r="DI44" s="21" t="s">
        <v>52</v>
      </c>
      <c r="DJ44" s="17"/>
      <c r="DK44" s="17"/>
      <c r="DL44" s="17"/>
      <c r="DM44" s="21" t="s">
        <v>52</v>
      </c>
      <c r="DN44" s="17"/>
      <c r="DO44" s="17"/>
      <c r="DP44" s="21" t="s">
        <v>52</v>
      </c>
      <c r="DQ44" s="17"/>
      <c r="DR44" s="17"/>
      <c r="DS44" s="17"/>
      <c r="DT44" s="21" t="s">
        <v>52</v>
      </c>
      <c r="DU44" s="17"/>
      <c r="DV44" s="17"/>
      <c r="DW44" s="21" t="s">
        <v>52</v>
      </c>
      <c r="DX44" s="17"/>
      <c r="DY44" s="17"/>
      <c r="DZ44" s="17"/>
      <c r="EA44" s="21" t="s">
        <v>52</v>
      </c>
      <c r="EB44" s="17"/>
      <c r="EC44" s="17"/>
      <c r="ED44" s="21" t="s">
        <v>52</v>
      </c>
      <c r="EE44" s="17"/>
      <c r="EF44" s="17"/>
      <c r="EG44" s="17"/>
      <c r="EH44" s="17"/>
      <c r="EI44" s="21" t="s">
        <v>52</v>
      </c>
      <c r="EJ44" s="17"/>
      <c r="EK44" s="17"/>
      <c r="EL44" s="17"/>
      <c r="EM44" s="17"/>
      <c r="EN44" s="17"/>
      <c r="EO44" s="21" t="s">
        <v>52</v>
      </c>
      <c r="EP44" s="17"/>
      <c r="EQ44" s="17"/>
      <c r="ER44" s="17"/>
      <c r="ES44" s="17"/>
      <c r="ET44" s="17"/>
      <c r="EU44" s="17"/>
      <c r="EV44" s="21" t="s">
        <v>52</v>
      </c>
      <c r="EW44" s="17"/>
      <c r="EX44" s="17"/>
      <c r="EY44" s="17"/>
      <c r="EZ44" s="17"/>
      <c r="FA44" s="17"/>
      <c r="FB44" s="17"/>
      <c r="FC44" s="17"/>
      <c r="FD44" s="17"/>
      <c r="FE44" s="17"/>
      <c r="FF44" s="17"/>
      <c r="FG44" s="17"/>
      <c r="FH44" s="17"/>
      <c r="FI44" s="17"/>
      <c r="FJ44" s="17"/>
      <c r="FK44" s="17"/>
      <c r="FL44" s="17"/>
      <c r="FM44" s="5"/>
    </row>
    <row r="45">
      <c r="A45" s="48" t="str">
        <f t="shared" si="1"/>
        <v>* 39</v>
      </c>
      <c r="B45" s="50" t="str">
        <f t="shared" si="2"/>
        <v>X</v>
      </c>
      <c r="C45" s="50" t="str">
        <f t="shared" si="3"/>
        <v>X</v>
      </c>
      <c r="D45" s="50" t="str">
        <f t="shared" si="4"/>
        <v>X</v>
      </c>
      <c r="E45" s="50" t="str">
        <f t="shared" si="5"/>
        <v>X</v>
      </c>
      <c r="F45" s="50">
        <f t="shared" si="6"/>
        <v>44803</v>
      </c>
      <c r="G45" s="51" t="str">
        <f t="shared" si="7"/>
        <v>39.2</v>
      </c>
      <c r="H45" s="52">
        <v>39.0</v>
      </c>
      <c r="I45" s="53">
        <f t="array" ref="I45">Max(If(left($P45:$FL45,2)="CI",column($P45:$FL45),0))</f>
        <v>110</v>
      </c>
      <c r="J45" s="53">
        <f t="array" ref="J45">Max(If(left($P45:$FL45,3)="EHD",column($P45:$FL45),0))</f>
        <v>0</v>
      </c>
      <c r="K45" s="53">
        <f t="array" ref="K45">Max(If(left($P45:$FL45,2)="CH",column($P45:$FL45),0))</f>
        <v>126</v>
      </c>
      <c r="L45" s="53">
        <f t="array" ref="L45">Max(If(left($P45:$FL45,2)="12",column($P45:$FL45),0))</f>
        <v>138</v>
      </c>
      <c r="M45" s="53">
        <f t="array" ref="M45">Max(If(left($P45:$FL45,1)="X",column($P45:$FL45),0))</f>
        <v>152</v>
      </c>
      <c r="N45" s="53" t="str">
        <f t="shared" si="10"/>
        <v>#39: X on 30-Aug</v>
      </c>
      <c r="O45" s="54">
        <f t="shared" si="9"/>
        <v>2</v>
      </c>
      <c r="P45" s="5"/>
      <c r="Q45" s="5"/>
      <c r="R45" s="5"/>
      <c r="S45" s="5"/>
      <c r="T45" s="5"/>
      <c r="U45" s="5"/>
      <c r="V45" s="5"/>
      <c r="W45" s="5"/>
      <c r="X45" s="5"/>
      <c r="Y45" s="5"/>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21" t="s">
        <v>62</v>
      </c>
      <c r="BC45" s="17"/>
      <c r="BD45" s="17"/>
      <c r="BE45" s="21" t="s">
        <v>62</v>
      </c>
      <c r="BF45" s="17"/>
      <c r="BG45" s="17"/>
      <c r="BH45" s="17"/>
      <c r="BI45" s="21" t="s">
        <v>40</v>
      </c>
      <c r="BJ45" s="17"/>
      <c r="BK45" s="17"/>
      <c r="BL45" s="21" t="s">
        <v>55</v>
      </c>
      <c r="BM45" s="17"/>
      <c r="BN45" s="17"/>
      <c r="BO45" s="17"/>
      <c r="BP45" s="21" t="s">
        <v>55</v>
      </c>
      <c r="BQ45" s="17"/>
      <c r="BR45" s="17"/>
      <c r="BS45" s="21" t="s">
        <v>55</v>
      </c>
      <c r="BT45" s="17"/>
      <c r="BU45" s="17"/>
      <c r="BV45" s="17"/>
      <c r="BW45" s="21" t="s">
        <v>55</v>
      </c>
      <c r="BX45" s="17"/>
      <c r="BY45" s="21" t="s">
        <v>42</v>
      </c>
      <c r="BZ45" s="21" t="s">
        <v>85</v>
      </c>
      <c r="CA45" s="17"/>
      <c r="CB45" s="17"/>
      <c r="CC45" s="17"/>
      <c r="CD45" s="21" t="s">
        <v>59</v>
      </c>
      <c r="CE45" s="17"/>
      <c r="CF45" s="17"/>
      <c r="CG45" s="21" t="s">
        <v>59</v>
      </c>
      <c r="CH45" s="17"/>
      <c r="CI45" s="17"/>
      <c r="CJ45" s="17"/>
      <c r="CK45" s="21">
        <v>12.0</v>
      </c>
      <c r="CL45" s="17"/>
      <c r="CM45" s="17"/>
      <c r="CN45" s="21" t="s">
        <v>57</v>
      </c>
      <c r="CO45" s="17"/>
      <c r="CP45" s="17"/>
      <c r="CQ45" s="17"/>
      <c r="CR45" s="21" t="s">
        <v>57</v>
      </c>
      <c r="CS45" s="17"/>
      <c r="CT45" s="17"/>
      <c r="CU45" s="21" t="s">
        <v>59</v>
      </c>
      <c r="CV45" s="17"/>
      <c r="CW45" s="17"/>
      <c r="CX45" s="17"/>
      <c r="CY45" s="21" t="s">
        <v>3</v>
      </c>
      <c r="CZ45" s="17"/>
      <c r="DA45" s="17"/>
      <c r="DB45" s="21" t="s">
        <v>62</v>
      </c>
      <c r="DC45" s="17"/>
      <c r="DD45" s="17"/>
      <c r="DE45" s="17"/>
      <c r="DF45" s="21" t="s">
        <v>40</v>
      </c>
      <c r="DG45" s="17"/>
      <c r="DH45" s="17"/>
      <c r="DI45" s="21" t="s">
        <v>55</v>
      </c>
      <c r="DJ45" s="17"/>
      <c r="DK45" s="17"/>
      <c r="DL45" s="17"/>
      <c r="DM45" s="21" t="s">
        <v>55</v>
      </c>
      <c r="DN45" s="17"/>
      <c r="DO45" s="17"/>
      <c r="DP45" s="21" t="s">
        <v>55</v>
      </c>
      <c r="DQ45" s="17"/>
      <c r="DR45" s="17"/>
      <c r="DS45" s="17"/>
      <c r="DT45" s="21" t="s">
        <v>55</v>
      </c>
      <c r="DU45" s="17"/>
      <c r="DV45" s="21" t="s">
        <v>42</v>
      </c>
      <c r="DW45" s="21" t="s">
        <v>58</v>
      </c>
      <c r="DX45" s="17"/>
      <c r="DY45" s="17"/>
      <c r="DZ45" s="17"/>
      <c r="EA45" s="21" t="s">
        <v>59</v>
      </c>
      <c r="EB45" s="17"/>
      <c r="EC45" s="17"/>
      <c r="ED45" s="21" t="s">
        <v>59</v>
      </c>
      <c r="EE45" s="17"/>
      <c r="EF45" s="17"/>
      <c r="EG45" s="17"/>
      <c r="EH45" s="21">
        <v>12.0</v>
      </c>
      <c r="EI45" s="21" t="s">
        <v>59</v>
      </c>
      <c r="EJ45" s="17"/>
      <c r="EK45" s="17"/>
      <c r="EL45" s="17"/>
      <c r="EM45" s="17"/>
      <c r="EN45" s="17"/>
      <c r="EO45" s="21" t="s">
        <v>79</v>
      </c>
      <c r="EP45" s="17"/>
      <c r="EQ45" s="17"/>
      <c r="ER45" s="17"/>
      <c r="ES45" s="17"/>
      <c r="ET45" s="17"/>
      <c r="EU45" s="17"/>
      <c r="EV45" s="21" t="s">
        <v>4</v>
      </c>
      <c r="EW45" s="17"/>
      <c r="EX45" s="17"/>
      <c r="EY45" s="17"/>
      <c r="EZ45" s="17"/>
      <c r="FA45" s="17"/>
      <c r="FB45" s="17"/>
      <c r="FC45" s="17"/>
      <c r="FD45" s="17"/>
      <c r="FE45" s="17"/>
      <c r="FF45" s="17"/>
      <c r="FG45" s="17"/>
      <c r="FH45" s="17"/>
      <c r="FI45" s="17"/>
      <c r="FJ45" s="17"/>
      <c r="FK45" s="17"/>
      <c r="FL45" s="17"/>
      <c r="FM45" s="5"/>
    </row>
    <row r="46">
      <c r="A46" s="48">
        <f t="shared" si="1"/>
        <v>40</v>
      </c>
      <c r="B46" s="50" t="str">
        <f t="shared" si="2"/>
        <v> </v>
      </c>
      <c r="C46" s="50" t="str">
        <f t="shared" si="3"/>
        <v> </v>
      </c>
      <c r="D46" s="50" t="str">
        <f t="shared" si="4"/>
        <v> </v>
      </c>
      <c r="E46" s="50" t="str">
        <f t="shared" si="5"/>
        <v> </v>
      </c>
      <c r="F46" s="50" t="str">
        <f t="shared" si="6"/>
        <v> </v>
      </c>
      <c r="G46" s="51" t="str">
        <f t="shared" si="7"/>
        <v/>
      </c>
      <c r="H46" s="52">
        <v>40.0</v>
      </c>
      <c r="I46" s="53">
        <f t="array" ref="I46">Max(If(left($P46:$FL46,2)="CI",column($P46:$FL46),0))</f>
        <v>0</v>
      </c>
      <c r="J46" s="53">
        <f t="array" ref="J46">Max(If(left($P46:$FL46,3)="EHD",column($P46:$FL46),0))</f>
        <v>0</v>
      </c>
      <c r="K46" s="53">
        <f t="array" ref="K46">Max(If(left($P46:$FL46,2)="CH",column($P46:$FL46),0))</f>
        <v>0</v>
      </c>
      <c r="L46" s="53">
        <f t="array" ref="L46">Max(If(left($P46:$FL46,2)="12",column($P46:$FL46),0))</f>
        <v>0</v>
      </c>
      <c r="M46" s="53">
        <f t="array" ref="M46">Max(If(left($P46:$FL46,1)="X",column($P46:$FL46),0))</f>
        <v>0</v>
      </c>
      <c r="N46" s="53" t="str">
        <f t="shared" si="10"/>
        <v/>
      </c>
      <c r="O46" s="54">
        <f t="shared" si="9"/>
        <v>0</v>
      </c>
      <c r="P46" s="5"/>
      <c r="Q46" s="5"/>
      <c r="R46" s="5"/>
      <c r="S46" s="5"/>
      <c r="T46" s="5"/>
      <c r="U46" s="5"/>
      <c r="V46" s="5"/>
      <c r="W46" s="5"/>
      <c r="X46" s="5"/>
      <c r="Y46" s="5"/>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21" t="s">
        <v>51</v>
      </c>
      <c r="BC46" s="17"/>
      <c r="BD46" s="17"/>
      <c r="BE46" s="21" t="s">
        <v>51</v>
      </c>
      <c r="BF46" s="17"/>
      <c r="BG46" s="17"/>
      <c r="BH46" s="17"/>
      <c r="BI46" s="21" t="s">
        <v>51</v>
      </c>
      <c r="BJ46" s="17"/>
      <c r="BK46" s="17"/>
      <c r="BL46" s="21" t="s">
        <v>52</v>
      </c>
      <c r="BM46" s="17"/>
      <c r="BN46" s="17"/>
      <c r="BO46" s="17"/>
      <c r="BP46" s="21" t="s">
        <v>52</v>
      </c>
      <c r="BQ46" s="17"/>
      <c r="BR46" s="17"/>
      <c r="BS46" s="21" t="s">
        <v>52</v>
      </c>
      <c r="BT46" s="17"/>
      <c r="BU46" s="17"/>
      <c r="BV46" s="17"/>
      <c r="BW46" s="21" t="s">
        <v>86</v>
      </c>
      <c r="BX46" s="17"/>
      <c r="BY46" s="17"/>
      <c r="BZ46" s="21" t="s">
        <v>86</v>
      </c>
      <c r="CA46" s="17"/>
      <c r="CB46" s="17"/>
      <c r="CC46" s="17"/>
      <c r="CD46" s="21" t="s">
        <v>62</v>
      </c>
      <c r="CE46" s="17"/>
      <c r="CF46" s="17"/>
      <c r="CG46" s="21" t="s">
        <v>62</v>
      </c>
      <c r="CH46" s="17"/>
      <c r="CI46" s="17"/>
      <c r="CJ46" s="17"/>
      <c r="CK46" s="21" t="s">
        <v>62</v>
      </c>
      <c r="CL46" s="17"/>
      <c r="CM46" s="17"/>
      <c r="CN46" s="21" t="s">
        <v>62</v>
      </c>
      <c r="CO46" s="17"/>
      <c r="CP46" s="17"/>
      <c r="CQ46" s="17"/>
      <c r="CR46" s="21" t="s">
        <v>62</v>
      </c>
      <c r="CS46" s="17"/>
      <c r="CT46" s="17"/>
      <c r="CU46" s="21" t="s">
        <v>62</v>
      </c>
      <c r="CV46" s="17"/>
      <c r="CW46" s="17"/>
      <c r="CX46" s="17"/>
      <c r="CY46" s="21" t="s">
        <v>62</v>
      </c>
      <c r="CZ46" s="17"/>
      <c r="DA46" s="17"/>
      <c r="DB46" s="21" t="s">
        <v>62</v>
      </c>
      <c r="DC46" s="17"/>
      <c r="DD46" s="17"/>
      <c r="DE46" s="17"/>
      <c r="DF46" s="21" t="s">
        <v>62</v>
      </c>
      <c r="DG46" s="17"/>
      <c r="DH46" s="17"/>
      <c r="DI46" s="21" t="s">
        <v>62</v>
      </c>
      <c r="DJ46" s="17"/>
      <c r="DK46" s="17"/>
      <c r="DL46" s="17"/>
      <c r="DM46" s="21" t="s">
        <v>62</v>
      </c>
      <c r="DN46" s="17"/>
      <c r="DO46" s="17"/>
      <c r="DP46" s="21" t="s">
        <v>62</v>
      </c>
      <c r="DQ46" s="17"/>
      <c r="DR46" s="17"/>
      <c r="DS46" s="17"/>
      <c r="DT46" s="21" t="s">
        <v>62</v>
      </c>
      <c r="DU46" s="17"/>
      <c r="DV46" s="17"/>
      <c r="DW46" s="21" t="s">
        <v>62</v>
      </c>
      <c r="DX46" s="17"/>
      <c r="DY46" s="17"/>
      <c r="DZ46" s="17"/>
      <c r="EA46" s="21" t="s">
        <v>62</v>
      </c>
      <c r="EB46" s="17"/>
      <c r="EC46" s="17"/>
      <c r="ED46" s="21" t="s">
        <v>62</v>
      </c>
      <c r="EE46" s="17"/>
      <c r="EF46" s="17"/>
      <c r="EG46" s="17"/>
      <c r="EH46" s="17"/>
      <c r="EI46" s="21" t="s">
        <v>62</v>
      </c>
      <c r="EJ46" s="17"/>
      <c r="EK46" s="17"/>
      <c r="EL46" s="17"/>
      <c r="EM46" s="17"/>
      <c r="EN46" s="17"/>
      <c r="EO46" s="21" t="s">
        <v>62</v>
      </c>
      <c r="EP46" s="17"/>
      <c r="EQ46" s="17"/>
      <c r="ER46" s="17"/>
      <c r="ES46" s="17"/>
      <c r="ET46" s="17"/>
      <c r="EU46" s="17"/>
      <c r="EV46" s="21" t="s">
        <v>62</v>
      </c>
      <c r="EW46" s="17"/>
      <c r="EX46" s="17"/>
      <c r="EY46" s="17"/>
      <c r="EZ46" s="17"/>
      <c r="FA46" s="17"/>
      <c r="FB46" s="17"/>
      <c r="FC46" s="17"/>
      <c r="FD46" s="17"/>
      <c r="FE46" s="17"/>
      <c r="FF46" s="17"/>
      <c r="FG46" s="17"/>
      <c r="FH46" s="17"/>
      <c r="FI46" s="17"/>
      <c r="FJ46" s="17"/>
      <c r="FK46" s="17"/>
      <c r="FL46" s="17"/>
      <c r="FM46" s="5"/>
    </row>
    <row r="47">
      <c r="A47" s="48">
        <f t="shared" si="1"/>
        <v>41</v>
      </c>
      <c r="B47" s="50" t="str">
        <f t="shared" si="2"/>
        <v> </v>
      </c>
      <c r="C47" s="50" t="str">
        <f t="shared" si="3"/>
        <v> </v>
      </c>
      <c r="D47" s="50" t="str">
        <f t="shared" si="4"/>
        <v> </v>
      </c>
      <c r="E47" s="50" t="str">
        <f t="shared" si="5"/>
        <v> </v>
      </c>
      <c r="F47" s="50" t="str">
        <f t="shared" si="6"/>
        <v> </v>
      </c>
      <c r="G47" s="51" t="str">
        <f t="shared" si="7"/>
        <v/>
      </c>
      <c r="H47" s="52">
        <v>41.0</v>
      </c>
      <c r="I47" s="53">
        <f t="array" ref="I47">Max(If(left($P47:$FL47,2)="CI",column($P47:$FL47),0))</f>
        <v>0</v>
      </c>
      <c r="J47" s="53">
        <f t="array" ref="J47">Max(If(left($P47:$FL47,3)="EHD",column($P47:$FL47),0))</f>
        <v>0</v>
      </c>
      <c r="K47" s="53">
        <f t="array" ref="K47">Max(If(left($P47:$FL47,2)="CH",column($P47:$FL47),0))</f>
        <v>0</v>
      </c>
      <c r="L47" s="53">
        <f t="array" ref="L47">Max(If(left($P47:$FL47,2)="12",column($P47:$FL47),0))</f>
        <v>0</v>
      </c>
      <c r="M47" s="53">
        <f t="array" ref="M47">Max(If(left($P47:$FL47,1)="X",column($P47:$FL47),0))</f>
        <v>0</v>
      </c>
      <c r="N47" s="53" t="str">
        <f t="shared" si="10"/>
        <v/>
      </c>
      <c r="O47" s="54">
        <f t="shared" si="9"/>
        <v>0</v>
      </c>
      <c r="P47" s="5"/>
      <c r="Q47" s="5"/>
      <c r="R47" s="5"/>
      <c r="S47" s="5"/>
      <c r="T47" s="5"/>
      <c r="U47" s="5"/>
      <c r="V47" s="5"/>
      <c r="W47" s="5"/>
      <c r="X47" s="5"/>
      <c r="Y47" s="5"/>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21" t="s">
        <v>54</v>
      </c>
      <c r="BC47" s="17"/>
      <c r="BD47" s="17"/>
      <c r="BE47" s="21" t="s">
        <v>54</v>
      </c>
      <c r="BF47" s="17"/>
      <c r="BG47" s="17"/>
      <c r="BH47" s="17"/>
      <c r="BI47" s="21" t="s">
        <v>62</v>
      </c>
      <c r="BJ47" s="17"/>
      <c r="BK47" s="17"/>
      <c r="BL47" s="21" t="s">
        <v>54</v>
      </c>
      <c r="BM47" s="17"/>
      <c r="BN47" s="17"/>
      <c r="BO47" s="17"/>
      <c r="BP47" s="21" t="s">
        <v>54</v>
      </c>
      <c r="BQ47" s="17"/>
      <c r="BR47" s="17"/>
      <c r="BS47" s="21" t="s">
        <v>62</v>
      </c>
      <c r="BT47" s="17"/>
      <c r="BU47" s="17"/>
      <c r="BV47" s="17"/>
      <c r="BW47" s="21" t="s">
        <v>62</v>
      </c>
      <c r="BX47" s="17"/>
      <c r="BY47" s="17"/>
      <c r="BZ47" s="21" t="s">
        <v>62</v>
      </c>
      <c r="CA47" s="17"/>
      <c r="CB47" s="17"/>
      <c r="CC47" s="17"/>
      <c r="CD47" s="21" t="s">
        <v>62</v>
      </c>
      <c r="CE47" s="17"/>
      <c r="CF47" s="17"/>
      <c r="CG47" s="21" t="s">
        <v>62</v>
      </c>
      <c r="CH47" s="17"/>
      <c r="CI47" s="17"/>
      <c r="CJ47" s="17"/>
      <c r="CK47" s="21" t="s">
        <v>62</v>
      </c>
      <c r="CL47" s="17"/>
      <c r="CM47" s="17"/>
      <c r="CN47" s="21" t="s">
        <v>62</v>
      </c>
      <c r="CO47" s="17"/>
      <c r="CP47" s="17"/>
      <c r="CQ47" s="17"/>
      <c r="CR47" s="21" t="s">
        <v>62</v>
      </c>
      <c r="CS47" s="17"/>
      <c r="CT47" s="17"/>
      <c r="CU47" s="21" t="s">
        <v>62</v>
      </c>
      <c r="CV47" s="17"/>
      <c r="CW47" s="17"/>
      <c r="CX47" s="17"/>
      <c r="CY47" s="21" t="s">
        <v>62</v>
      </c>
      <c r="CZ47" s="17"/>
      <c r="DA47" s="17"/>
      <c r="DB47" s="21" t="s">
        <v>77</v>
      </c>
      <c r="DC47" s="17"/>
      <c r="DD47" s="17"/>
      <c r="DE47" s="17"/>
      <c r="DF47" s="21" t="s">
        <v>77</v>
      </c>
      <c r="DG47" s="17"/>
      <c r="DH47" s="17"/>
      <c r="DI47" s="21" t="s">
        <v>77</v>
      </c>
      <c r="DJ47" s="17"/>
      <c r="DK47" s="17"/>
      <c r="DL47" s="17"/>
      <c r="DM47" s="21" t="s">
        <v>62</v>
      </c>
      <c r="DN47" s="17"/>
      <c r="DO47" s="17"/>
      <c r="DP47" s="21" t="s">
        <v>77</v>
      </c>
      <c r="DQ47" s="17"/>
      <c r="DR47" s="17"/>
      <c r="DS47" s="17"/>
      <c r="DT47" s="21" t="s">
        <v>77</v>
      </c>
      <c r="DU47" s="17"/>
      <c r="DV47" s="17"/>
      <c r="DW47" s="21" t="s">
        <v>77</v>
      </c>
      <c r="DX47" s="17"/>
      <c r="DY47" s="17"/>
      <c r="DZ47" s="17"/>
      <c r="EA47" s="21" t="s">
        <v>77</v>
      </c>
      <c r="EB47" s="17"/>
      <c r="EC47" s="17"/>
      <c r="ED47" s="21" t="s">
        <v>77</v>
      </c>
      <c r="EE47" s="17"/>
      <c r="EF47" s="17"/>
      <c r="EG47" s="17"/>
      <c r="EH47" s="17"/>
      <c r="EI47" s="21" t="s">
        <v>77</v>
      </c>
      <c r="EJ47" s="17"/>
      <c r="EK47" s="17"/>
      <c r="EL47" s="17"/>
      <c r="EM47" s="17"/>
      <c r="EN47" s="17"/>
      <c r="EO47" s="21" t="s">
        <v>77</v>
      </c>
      <c r="EP47" s="17"/>
      <c r="EQ47" s="17"/>
      <c r="ER47" s="17"/>
      <c r="ES47" s="17"/>
      <c r="ET47" s="17"/>
      <c r="EU47" s="17"/>
      <c r="EV47" s="21" t="s">
        <v>77</v>
      </c>
      <c r="EW47" s="17"/>
      <c r="EX47" s="17"/>
      <c r="EY47" s="17"/>
      <c r="EZ47" s="17"/>
      <c r="FA47" s="17"/>
      <c r="FB47" s="17"/>
      <c r="FC47" s="17"/>
      <c r="FD47" s="17"/>
      <c r="FE47" s="17"/>
      <c r="FF47" s="17"/>
      <c r="FG47" s="17"/>
      <c r="FH47" s="17"/>
      <c r="FI47" s="17"/>
      <c r="FJ47" s="17"/>
      <c r="FK47" s="17"/>
      <c r="FL47" s="17"/>
      <c r="FM47" s="5"/>
    </row>
    <row r="48">
      <c r="A48" s="48">
        <f t="shared" si="1"/>
        <v>42</v>
      </c>
      <c r="B48" s="50" t="str">
        <f t="shared" si="2"/>
        <v> </v>
      </c>
      <c r="C48" s="50" t="str">
        <f t="shared" si="3"/>
        <v> </v>
      </c>
      <c r="D48" s="50" t="str">
        <f t="shared" si="4"/>
        <v> </v>
      </c>
      <c r="E48" s="50" t="str">
        <f t="shared" si="5"/>
        <v> </v>
      </c>
      <c r="F48" s="50" t="str">
        <f t="shared" si="6"/>
        <v> </v>
      </c>
      <c r="G48" s="51" t="str">
        <f t="shared" si="7"/>
        <v/>
      </c>
      <c r="H48" s="52">
        <v>42.0</v>
      </c>
      <c r="I48" s="53">
        <f t="array" ref="I48">Max(If(left($P48:$FL48,2)="CI",column($P48:$FL48),0))</f>
        <v>0</v>
      </c>
      <c r="J48" s="53">
        <f t="array" ref="J48">Max(If(left($P48:$FL48,3)="EHD",column($P48:$FL48),0))</f>
        <v>0</v>
      </c>
      <c r="K48" s="53">
        <f t="array" ref="K48">Max(If(left($P48:$FL48,2)="CH",column($P48:$FL48),0))</f>
        <v>0</v>
      </c>
      <c r="L48" s="53">
        <f t="array" ref="L48">Max(If(left($P48:$FL48,2)="12",column($P48:$FL48),0))</f>
        <v>0</v>
      </c>
      <c r="M48" s="53">
        <f t="array" ref="M48">Max(If(left($P48:$FL48,1)="X",column($P48:$FL48),0))</f>
        <v>0</v>
      </c>
      <c r="N48" s="53" t="str">
        <f t="shared" si="10"/>
        <v/>
      </c>
      <c r="O48" s="54">
        <f t="shared" si="9"/>
        <v>0</v>
      </c>
      <c r="P48" s="5"/>
      <c r="Q48" s="5"/>
      <c r="R48" s="5"/>
      <c r="S48" s="5"/>
      <c r="T48" s="5"/>
      <c r="U48" s="5"/>
      <c r="V48" s="5"/>
      <c r="W48" s="5"/>
      <c r="X48" s="5"/>
      <c r="Y48" s="5"/>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21" t="s">
        <v>51</v>
      </c>
      <c r="BC48" s="17"/>
      <c r="BD48" s="17"/>
      <c r="BE48" s="21" t="s">
        <v>51</v>
      </c>
      <c r="BF48" s="17"/>
      <c r="BG48" s="17"/>
      <c r="BH48" s="17"/>
      <c r="BI48" s="21" t="s">
        <v>51</v>
      </c>
      <c r="BJ48" s="17"/>
      <c r="BK48" s="17"/>
      <c r="BL48" s="21" t="s">
        <v>52</v>
      </c>
      <c r="BM48" s="17"/>
      <c r="BN48" s="17"/>
      <c r="BO48" s="17"/>
      <c r="BP48" s="21" t="s">
        <v>52</v>
      </c>
      <c r="BQ48" s="17"/>
      <c r="BR48" s="17"/>
      <c r="BS48" s="21" t="s">
        <v>52</v>
      </c>
      <c r="BT48" s="17"/>
      <c r="BU48" s="17"/>
      <c r="BV48" s="17"/>
      <c r="BW48" s="21" t="s">
        <v>52</v>
      </c>
      <c r="BX48" s="17"/>
      <c r="BY48" s="17"/>
      <c r="BZ48" s="21" t="s">
        <v>52</v>
      </c>
      <c r="CA48" s="17"/>
      <c r="CB48" s="17"/>
      <c r="CC48" s="17"/>
      <c r="CD48" s="21" t="s">
        <v>52</v>
      </c>
      <c r="CE48" s="17"/>
      <c r="CF48" s="17"/>
      <c r="CG48" s="21" t="s">
        <v>52</v>
      </c>
      <c r="CH48" s="17"/>
      <c r="CI48" s="17"/>
      <c r="CJ48" s="17"/>
      <c r="CK48" s="21" t="s">
        <v>52</v>
      </c>
      <c r="CL48" s="17"/>
      <c r="CM48" s="17"/>
      <c r="CN48" s="21" t="s">
        <v>52</v>
      </c>
      <c r="CO48" s="17"/>
      <c r="CP48" s="17"/>
      <c r="CQ48" s="17"/>
      <c r="CR48" s="21" t="s">
        <v>52</v>
      </c>
      <c r="CS48" s="17"/>
      <c r="CT48" s="17"/>
      <c r="CU48" s="21" t="s">
        <v>52</v>
      </c>
      <c r="CV48" s="17"/>
      <c r="CW48" s="17"/>
      <c r="CX48" s="17"/>
      <c r="CY48" s="21" t="s">
        <v>52</v>
      </c>
      <c r="CZ48" s="17"/>
      <c r="DA48" s="17"/>
      <c r="DB48" s="21" t="s">
        <v>52</v>
      </c>
      <c r="DC48" s="17"/>
      <c r="DD48" s="17"/>
      <c r="DE48" s="17"/>
      <c r="DF48" s="21" t="s">
        <v>52</v>
      </c>
      <c r="DG48" s="17"/>
      <c r="DH48" s="17"/>
      <c r="DI48" s="21" t="s">
        <v>52</v>
      </c>
      <c r="DJ48" s="17"/>
      <c r="DK48" s="17"/>
      <c r="DL48" s="17"/>
      <c r="DM48" s="21" t="s">
        <v>52</v>
      </c>
      <c r="DN48" s="17"/>
      <c r="DO48" s="17"/>
      <c r="DP48" s="21" t="s">
        <v>52</v>
      </c>
      <c r="DQ48" s="17"/>
      <c r="DR48" s="17"/>
      <c r="DS48" s="17"/>
      <c r="DT48" s="21" t="s">
        <v>52</v>
      </c>
      <c r="DU48" s="17"/>
      <c r="DV48" s="17"/>
      <c r="DW48" s="21" t="s">
        <v>52</v>
      </c>
      <c r="DX48" s="17"/>
      <c r="DY48" s="17"/>
      <c r="DZ48" s="17"/>
      <c r="EA48" s="21" t="s">
        <v>52</v>
      </c>
      <c r="EB48" s="17"/>
      <c r="EC48" s="17"/>
      <c r="ED48" s="21" t="s">
        <v>52</v>
      </c>
      <c r="EE48" s="17"/>
      <c r="EF48" s="17"/>
      <c r="EG48" s="17"/>
      <c r="EH48" s="17"/>
      <c r="EI48" s="21" t="s">
        <v>52</v>
      </c>
      <c r="EJ48" s="17"/>
      <c r="EK48" s="17"/>
      <c r="EL48" s="17"/>
      <c r="EM48" s="17"/>
      <c r="EN48" s="17"/>
      <c r="EO48" s="21" t="s">
        <v>52</v>
      </c>
      <c r="EP48" s="17"/>
      <c r="EQ48" s="17"/>
      <c r="ER48" s="17"/>
      <c r="ES48" s="17"/>
      <c r="ET48" s="17"/>
      <c r="EU48" s="17"/>
      <c r="EV48" s="21" t="s">
        <v>52</v>
      </c>
      <c r="EW48" s="17"/>
      <c r="EX48" s="17"/>
      <c r="EY48" s="17"/>
      <c r="EZ48" s="17"/>
      <c r="FA48" s="17"/>
      <c r="FB48" s="17"/>
      <c r="FC48" s="17"/>
      <c r="FD48" s="17"/>
      <c r="FE48" s="17"/>
      <c r="FF48" s="17"/>
      <c r="FG48" s="17"/>
      <c r="FH48" s="17"/>
      <c r="FI48" s="17"/>
      <c r="FJ48" s="17"/>
      <c r="FK48" s="17"/>
      <c r="FL48" s="17"/>
      <c r="FM48" s="5"/>
    </row>
    <row r="49">
      <c r="A49" s="48" t="str">
        <f t="shared" si="1"/>
        <v>* 43</v>
      </c>
      <c r="B49" s="50" t="str">
        <f t="shared" si="2"/>
        <v>X</v>
      </c>
      <c r="C49" s="50" t="str">
        <f t="shared" si="3"/>
        <v>X</v>
      </c>
      <c r="D49" s="50" t="str">
        <f t="shared" si="4"/>
        <v>X</v>
      </c>
      <c r="E49" s="50" t="str">
        <f t="shared" si="5"/>
        <v>X</v>
      </c>
      <c r="F49" s="50">
        <f t="shared" si="6"/>
        <v>44750</v>
      </c>
      <c r="G49" s="51">
        <f t="shared" si="7"/>
        <v>43</v>
      </c>
      <c r="H49" s="52">
        <v>43.0</v>
      </c>
      <c r="I49" s="53">
        <f t="array" ref="I49">Max(If(left($P49:$FL49,2)="CI",column($P49:$FL49),0))</f>
        <v>59</v>
      </c>
      <c r="J49" s="53">
        <f t="array" ref="J49">Max(If(left($P49:$FL49,3)="EHD",column($P49:$FL49),0))</f>
        <v>76</v>
      </c>
      <c r="K49" s="53">
        <f t="array" ref="K49">Max(If(left($P49:$FL49,2)="CH",column($P49:$FL49),0))</f>
        <v>77</v>
      </c>
      <c r="L49" s="53">
        <f t="array" ref="L49">Max(If(left($P49:$FL49,2)="12",column($P49:$FL49),0))</f>
        <v>89</v>
      </c>
      <c r="M49" s="53">
        <f t="array" ref="M49">Max(If(left($P49:$FL49,1)="X",column($P49:$FL49),0))</f>
        <v>99</v>
      </c>
      <c r="N49" s="53" t="str">
        <f t="shared" si="10"/>
        <v>#43: X on 08-Jul</v>
      </c>
      <c r="O49" s="54">
        <f t="shared" si="9"/>
        <v>1</v>
      </c>
      <c r="P49" s="5"/>
      <c r="Q49" s="5"/>
      <c r="R49" s="5"/>
      <c r="S49" s="5"/>
      <c r="T49" s="5"/>
      <c r="U49" s="5"/>
      <c r="V49" s="5"/>
      <c r="W49" s="5"/>
      <c r="X49" s="5"/>
      <c r="Y49" s="5"/>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21" t="s">
        <v>65</v>
      </c>
      <c r="BC49" s="17"/>
      <c r="BD49" s="17"/>
      <c r="BE49" s="21" t="s">
        <v>65</v>
      </c>
      <c r="BF49" s="17"/>
      <c r="BG49" s="21" t="s">
        <v>40</v>
      </c>
      <c r="BH49" s="17"/>
      <c r="BI49" s="21" t="s">
        <v>73</v>
      </c>
      <c r="BJ49" s="17"/>
      <c r="BK49" s="17"/>
      <c r="BL49" s="21" t="s">
        <v>64</v>
      </c>
      <c r="BM49" s="17"/>
      <c r="BN49" s="17"/>
      <c r="BO49" s="17"/>
      <c r="BP49" s="21" t="s">
        <v>64</v>
      </c>
      <c r="BQ49" s="17"/>
      <c r="BR49" s="17"/>
      <c r="BS49" s="21" t="s">
        <v>64</v>
      </c>
      <c r="BT49" s="17"/>
      <c r="BU49" s="17"/>
      <c r="BV49" s="17"/>
      <c r="BW49" s="21" t="s">
        <v>64</v>
      </c>
      <c r="BX49" s="21" t="s">
        <v>41</v>
      </c>
      <c r="BY49" s="21" t="s">
        <v>42</v>
      </c>
      <c r="BZ49" s="21" t="s">
        <v>87</v>
      </c>
      <c r="CA49" s="17"/>
      <c r="CB49" s="17"/>
      <c r="CC49" s="17"/>
      <c r="CD49" s="21" t="s">
        <v>78</v>
      </c>
      <c r="CE49" s="17"/>
      <c r="CF49" s="17"/>
      <c r="CG49" s="21" t="s">
        <v>78</v>
      </c>
      <c r="CH49" s="17"/>
      <c r="CI49" s="17"/>
      <c r="CJ49" s="17"/>
      <c r="CK49" s="21">
        <v>12.0</v>
      </c>
      <c r="CL49" s="17"/>
      <c r="CM49" s="17"/>
      <c r="CN49" s="21" t="s">
        <v>59</v>
      </c>
      <c r="CO49" s="17"/>
      <c r="CP49" s="17"/>
      <c r="CQ49" s="17"/>
      <c r="CR49" s="21" t="s">
        <v>71</v>
      </c>
      <c r="CS49" s="17"/>
      <c r="CT49" s="17"/>
      <c r="CU49" s="21" t="s">
        <v>3</v>
      </c>
      <c r="CV49" s="17"/>
      <c r="CW49" s="17"/>
      <c r="CX49" s="17"/>
      <c r="CY49" s="21" t="s">
        <v>54</v>
      </c>
      <c r="CZ49" s="17"/>
      <c r="DA49" s="17"/>
      <c r="DB49" s="21" t="s">
        <v>54</v>
      </c>
      <c r="DC49" s="17"/>
      <c r="DD49" s="17"/>
      <c r="DE49" s="17"/>
      <c r="DF49" s="21" t="s">
        <v>54</v>
      </c>
      <c r="DG49" s="17"/>
      <c r="DH49" s="17"/>
      <c r="DI49" s="21" t="s">
        <v>54</v>
      </c>
      <c r="DJ49" s="17"/>
      <c r="DK49" s="17"/>
      <c r="DL49" s="17"/>
      <c r="DM49" s="21" t="s">
        <v>77</v>
      </c>
      <c r="DN49" s="21" t="s">
        <v>54</v>
      </c>
      <c r="DO49" s="17"/>
      <c r="DP49" s="21" t="s">
        <v>54</v>
      </c>
      <c r="DQ49" s="17"/>
      <c r="DR49" s="17"/>
      <c r="DS49" s="17"/>
      <c r="DT49" s="21" t="s">
        <v>54</v>
      </c>
      <c r="DU49" s="17"/>
      <c r="DV49" s="17"/>
      <c r="DW49" s="21" t="s">
        <v>54</v>
      </c>
      <c r="DX49" s="17"/>
      <c r="DY49" s="17"/>
      <c r="DZ49" s="17"/>
      <c r="EA49" s="21" t="s">
        <v>54</v>
      </c>
      <c r="EB49" s="17"/>
      <c r="EC49" s="17"/>
      <c r="ED49" s="21" t="s">
        <v>54</v>
      </c>
      <c r="EE49" s="17"/>
      <c r="EF49" s="17"/>
      <c r="EG49" s="17"/>
      <c r="EH49" s="17"/>
      <c r="EI49" s="21" t="s">
        <v>54</v>
      </c>
      <c r="EJ49" s="17"/>
      <c r="EK49" s="17"/>
      <c r="EL49" s="17"/>
      <c r="EM49" s="17"/>
      <c r="EN49" s="17"/>
      <c r="EO49" s="21" t="s">
        <v>54</v>
      </c>
      <c r="EP49" s="17"/>
      <c r="EQ49" s="17"/>
      <c r="ER49" s="17"/>
      <c r="ES49" s="17"/>
      <c r="ET49" s="17"/>
      <c r="EU49" s="17"/>
      <c r="EV49" s="21" t="s">
        <v>54</v>
      </c>
      <c r="EW49" s="17"/>
      <c r="EX49" s="17"/>
      <c r="EY49" s="17"/>
      <c r="EZ49" s="17"/>
      <c r="FA49" s="17"/>
      <c r="FB49" s="17"/>
      <c r="FC49" s="17"/>
      <c r="FD49" s="17"/>
      <c r="FE49" s="17"/>
      <c r="FF49" s="17"/>
      <c r="FG49" s="17"/>
      <c r="FH49" s="17"/>
      <c r="FI49" s="17"/>
      <c r="FJ49" s="17"/>
      <c r="FK49" s="17"/>
      <c r="FL49" s="17"/>
      <c r="FM49" s="5"/>
    </row>
    <row r="50">
      <c r="A50" s="48">
        <f t="shared" si="1"/>
        <v>44</v>
      </c>
      <c r="B50" s="50" t="str">
        <f t="shared" si="2"/>
        <v> </v>
      </c>
      <c r="C50" s="50" t="str">
        <f t="shared" si="3"/>
        <v> </v>
      </c>
      <c r="D50" s="50" t="str">
        <f t="shared" si="4"/>
        <v> </v>
      </c>
      <c r="E50" s="50" t="str">
        <f t="shared" si="5"/>
        <v> </v>
      </c>
      <c r="F50" s="50" t="str">
        <f t="shared" si="6"/>
        <v> </v>
      </c>
      <c r="G50" s="51" t="str">
        <f t="shared" si="7"/>
        <v/>
      </c>
      <c r="H50" s="52">
        <v>44.0</v>
      </c>
      <c r="I50" s="53">
        <f t="array" ref="I50">Max(If(left($P50:$FL50,2)="CI",column($P50:$FL50),0))</f>
        <v>0</v>
      </c>
      <c r="J50" s="53">
        <f t="array" ref="J50">Max(If(left($P50:$FL50,3)="EHD",column($P50:$FL50),0))</f>
        <v>0</v>
      </c>
      <c r="K50" s="53">
        <f t="array" ref="K50">Max(If(left($P50:$FL50,2)="CH",column($P50:$FL50),0))</f>
        <v>0</v>
      </c>
      <c r="L50" s="53">
        <f t="array" ref="L50">Max(If(left($P50:$FL50,2)="12",column($P50:$FL50),0))</f>
        <v>0</v>
      </c>
      <c r="M50" s="53">
        <f t="array" ref="M50">Max(If(left($P50:$FL50,1)="X",column($P50:$FL50),0))</f>
        <v>0</v>
      </c>
      <c r="N50" s="53" t="str">
        <f t="shared" si="10"/>
        <v/>
      </c>
      <c r="O50" s="54">
        <f t="shared" si="9"/>
        <v>0</v>
      </c>
      <c r="P50" s="5"/>
      <c r="Q50" s="5"/>
      <c r="R50" s="5"/>
      <c r="S50" s="5"/>
      <c r="T50" s="5"/>
      <c r="U50" s="5"/>
      <c r="V50" s="5"/>
      <c r="W50" s="5"/>
      <c r="X50" s="5"/>
      <c r="Y50" s="5"/>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21" t="s">
        <v>62</v>
      </c>
      <c r="BC50" s="17"/>
      <c r="BD50" s="17"/>
      <c r="BE50" s="21" t="s">
        <v>62</v>
      </c>
      <c r="BF50" s="17"/>
      <c r="BG50" s="17"/>
      <c r="BH50" s="17"/>
      <c r="BI50" s="21" t="s">
        <v>62</v>
      </c>
      <c r="BJ50" s="17"/>
      <c r="BK50" s="17"/>
      <c r="BL50" s="21" t="s">
        <v>77</v>
      </c>
      <c r="BM50" s="21" t="s">
        <v>62</v>
      </c>
      <c r="BN50" s="17"/>
      <c r="BO50" s="17"/>
      <c r="BP50" s="21" t="s">
        <v>62</v>
      </c>
      <c r="BQ50" s="17"/>
      <c r="BR50" s="17"/>
      <c r="BS50" s="21" t="s">
        <v>62</v>
      </c>
      <c r="BT50" s="17"/>
      <c r="BU50" s="17"/>
      <c r="BV50" s="17"/>
      <c r="BW50" s="21" t="s">
        <v>62</v>
      </c>
      <c r="BX50" s="17"/>
      <c r="BY50" s="17"/>
      <c r="BZ50" s="21" t="s">
        <v>62</v>
      </c>
      <c r="CA50" s="17"/>
      <c r="CB50" s="17"/>
      <c r="CC50" s="17"/>
      <c r="CD50" s="21" t="s">
        <v>62</v>
      </c>
      <c r="CE50" s="17"/>
      <c r="CF50" s="17"/>
      <c r="CG50" s="21" t="s">
        <v>62</v>
      </c>
      <c r="CH50" s="17"/>
      <c r="CI50" s="17"/>
      <c r="CJ50" s="17"/>
      <c r="CK50" s="21" t="s">
        <v>62</v>
      </c>
      <c r="CL50" s="17"/>
      <c r="CM50" s="17"/>
      <c r="CN50" s="21" t="s">
        <v>62</v>
      </c>
      <c r="CO50" s="17"/>
      <c r="CP50" s="17"/>
      <c r="CQ50" s="17"/>
      <c r="CR50" s="21" t="s">
        <v>62</v>
      </c>
      <c r="CS50" s="17"/>
      <c r="CT50" s="17"/>
      <c r="CU50" s="21" t="s">
        <v>62</v>
      </c>
      <c r="CV50" s="17"/>
      <c r="CW50" s="17"/>
      <c r="CX50" s="17"/>
      <c r="CY50" s="21" t="s">
        <v>62</v>
      </c>
      <c r="CZ50" s="17"/>
      <c r="DA50" s="17"/>
      <c r="DB50" s="21" t="s">
        <v>62</v>
      </c>
      <c r="DC50" s="17"/>
      <c r="DD50" s="17"/>
      <c r="DE50" s="17"/>
      <c r="DF50" s="21" t="s">
        <v>62</v>
      </c>
      <c r="DG50" s="17"/>
      <c r="DH50" s="17"/>
      <c r="DI50" s="21" t="s">
        <v>62</v>
      </c>
      <c r="DJ50" s="17"/>
      <c r="DK50" s="17"/>
      <c r="DL50" s="17"/>
      <c r="DM50" s="21" t="s">
        <v>77</v>
      </c>
      <c r="DN50" s="21" t="s">
        <v>62</v>
      </c>
      <c r="DO50" s="17"/>
      <c r="DP50" s="21" t="s">
        <v>62</v>
      </c>
      <c r="DQ50" s="17"/>
      <c r="DR50" s="17"/>
      <c r="DS50" s="17"/>
      <c r="DT50" s="21" t="s">
        <v>62</v>
      </c>
      <c r="DU50" s="17"/>
      <c r="DV50" s="17"/>
      <c r="DW50" s="21" t="s">
        <v>62</v>
      </c>
      <c r="DX50" s="17"/>
      <c r="DY50" s="17"/>
      <c r="DZ50" s="17"/>
      <c r="EA50" s="21" t="s">
        <v>62</v>
      </c>
      <c r="EB50" s="17"/>
      <c r="EC50" s="17"/>
      <c r="ED50" s="21" t="s">
        <v>62</v>
      </c>
      <c r="EE50" s="17"/>
      <c r="EF50" s="17"/>
      <c r="EG50" s="17"/>
      <c r="EH50" s="17"/>
      <c r="EI50" s="21" t="s">
        <v>62</v>
      </c>
      <c r="EJ50" s="17"/>
      <c r="EK50" s="17"/>
      <c r="EL50" s="17"/>
      <c r="EM50" s="17"/>
      <c r="EN50" s="17"/>
      <c r="EO50" s="21" t="s">
        <v>62</v>
      </c>
      <c r="EP50" s="17"/>
      <c r="EQ50" s="17"/>
      <c r="ER50" s="17"/>
      <c r="ES50" s="17"/>
      <c r="ET50" s="17"/>
      <c r="EU50" s="17"/>
      <c r="EV50" s="21" t="s">
        <v>77</v>
      </c>
      <c r="EW50" s="17"/>
      <c r="EX50" s="17"/>
      <c r="EY50" s="17"/>
      <c r="EZ50" s="17"/>
      <c r="FA50" s="17"/>
      <c r="FB50" s="17"/>
      <c r="FC50" s="17"/>
      <c r="FD50" s="17"/>
      <c r="FE50" s="17"/>
      <c r="FF50" s="17"/>
      <c r="FG50" s="17"/>
      <c r="FH50" s="17"/>
      <c r="FI50" s="17"/>
      <c r="FJ50" s="17"/>
      <c r="FK50" s="17"/>
      <c r="FL50" s="17"/>
      <c r="FM50" s="5"/>
    </row>
    <row r="51">
      <c r="A51" s="48" t="str">
        <f t="shared" si="1"/>
        <v>* 45</v>
      </c>
      <c r="B51" s="50" t="str">
        <f t="shared" si="2"/>
        <v>X</v>
      </c>
      <c r="C51" s="50" t="str">
        <f t="shared" si="3"/>
        <v>X</v>
      </c>
      <c r="D51" s="50" t="str">
        <f t="shared" si="4"/>
        <v>X</v>
      </c>
      <c r="E51" s="50" t="str">
        <f t="shared" si="5"/>
        <v>X</v>
      </c>
      <c r="F51" s="50">
        <f t="shared" si="6"/>
        <v>44785</v>
      </c>
      <c r="G51" s="51">
        <f t="shared" si="7"/>
        <v>45</v>
      </c>
      <c r="H51" s="52">
        <v>45.0</v>
      </c>
      <c r="I51" s="53">
        <f t="array" ref="I51">Max(If(left($P51:$FL51,2)="CI",column($P51:$FL51),0))</f>
        <v>94</v>
      </c>
      <c r="J51" s="53">
        <f t="array" ref="J51">Max(If(left($P51:$FL51,3)="EHD",column($P51:$FL51),0))</f>
        <v>111</v>
      </c>
      <c r="K51" s="53">
        <f t="array" ref="K51">Max(If(left($P51:$FL51,2)="CH",column($P51:$FL51),0))</f>
        <v>112</v>
      </c>
      <c r="L51" s="53">
        <f t="array" ref="L51">Max(If(left($P51:$FL51,2)="12",column($P51:$FL51),0))</f>
        <v>124</v>
      </c>
      <c r="M51" s="53">
        <f t="array" ref="M51">Max(If(left($P51:$FL51,1)="X",column($P51:$FL51),0))</f>
        <v>134</v>
      </c>
      <c r="N51" s="53" t="str">
        <f t="shared" si="10"/>
        <v>#45: X on 12-Aug</v>
      </c>
      <c r="O51" s="54">
        <f t="shared" si="9"/>
        <v>1</v>
      </c>
      <c r="P51" s="5"/>
      <c r="Q51" s="5"/>
      <c r="R51" s="5"/>
      <c r="S51" s="5"/>
      <c r="T51" s="5"/>
      <c r="U51" s="5"/>
      <c r="V51" s="5"/>
      <c r="W51" s="5"/>
      <c r="X51" s="5"/>
      <c r="Y51" s="5"/>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21" t="s">
        <v>62</v>
      </c>
      <c r="BC51" s="17"/>
      <c r="BD51" s="17"/>
      <c r="BE51" s="21" t="s">
        <v>62</v>
      </c>
      <c r="BF51" s="17"/>
      <c r="BG51" s="17"/>
      <c r="BH51" s="17"/>
      <c r="BI51" s="21" t="s">
        <v>62</v>
      </c>
      <c r="BJ51" s="17"/>
      <c r="BK51" s="17"/>
      <c r="BL51" s="21" t="s">
        <v>77</v>
      </c>
      <c r="BM51" s="21" t="s">
        <v>62</v>
      </c>
      <c r="BN51" s="17"/>
      <c r="BO51" s="17"/>
      <c r="BP51" s="21" t="s">
        <v>62</v>
      </c>
      <c r="BQ51" s="17"/>
      <c r="BR51" s="17"/>
      <c r="BS51" s="21" t="s">
        <v>62</v>
      </c>
      <c r="BT51" s="17"/>
      <c r="BU51" s="17"/>
      <c r="BV51" s="17"/>
      <c r="BW51" s="21" t="s">
        <v>62</v>
      </c>
      <c r="BX51" s="17"/>
      <c r="BY51" s="17"/>
      <c r="BZ51" s="21" t="s">
        <v>62</v>
      </c>
      <c r="CA51" s="17"/>
      <c r="CB51" s="17"/>
      <c r="CC51" s="17"/>
      <c r="CD51" s="21" t="s">
        <v>62</v>
      </c>
      <c r="CE51" s="17"/>
      <c r="CF51" s="17"/>
      <c r="CG51" s="21" t="s">
        <v>62</v>
      </c>
      <c r="CH51" s="17"/>
      <c r="CI51" s="17"/>
      <c r="CJ51" s="17"/>
      <c r="CK51" s="21" t="s">
        <v>62</v>
      </c>
      <c r="CL51" s="17"/>
      <c r="CM51" s="17"/>
      <c r="CN51" s="21" t="s">
        <v>62</v>
      </c>
      <c r="CO51" s="17"/>
      <c r="CP51" s="21" t="s">
        <v>40</v>
      </c>
      <c r="CQ51" s="17"/>
      <c r="CR51" s="21" t="s">
        <v>73</v>
      </c>
      <c r="CS51" s="17"/>
      <c r="CT51" s="17"/>
      <c r="CU51" s="21" t="s">
        <v>64</v>
      </c>
      <c r="CV51" s="17"/>
      <c r="CW51" s="17"/>
      <c r="CX51" s="17"/>
      <c r="CY51" s="21" t="s">
        <v>64</v>
      </c>
      <c r="CZ51" s="17"/>
      <c r="DA51" s="17"/>
      <c r="DB51" s="21" t="s">
        <v>64</v>
      </c>
      <c r="DC51" s="17"/>
      <c r="DD51" s="17"/>
      <c r="DE51" s="17"/>
      <c r="DF51" s="21" t="s">
        <v>64</v>
      </c>
      <c r="DG51" s="21" t="s">
        <v>41</v>
      </c>
      <c r="DH51" s="21" t="s">
        <v>42</v>
      </c>
      <c r="DI51" s="21" t="s">
        <v>80</v>
      </c>
      <c r="DJ51" s="17"/>
      <c r="DK51" s="17"/>
      <c r="DL51" s="17"/>
      <c r="DM51" s="21" t="s">
        <v>77</v>
      </c>
      <c r="DN51" s="21" t="s">
        <v>59</v>
      </c>
      <c r="DO51" s="17"/>
      <c r="DP51" s="21" t="s">
        <v>59</v>
      </c>
      <c r="DQ51" s="17"/>
      <c r="DR51" s="17"/>
      <c r="DS51" s="17"/>
      <c r="DT51" s="21">
        <v>12.0</v>
      </c>
      <c r="DU51" s="17"/>
      <c r="DV51" s="17"/>
      <c r="DW51" s="21" t="s">
        <v>71</v>
      </c>
      <c r="DX51" s="17"/>
      <c r="DY51" s="17"/>
      <c r="DZ51" s="17"/>
      <c r="EA51" s="21" t="s">
        <v>88</v>
      </c>
      <c r="EB51" s="17"/>
      <c r="EC51" s="17"/>
      <c r="ED51" s="21" t="s">
        <v>3</v>
      </c>
      <c r="EE51" s="17"/>
      <c r="EF51" s="17"/>
      <c r="EG51" s="17"/>
      <c r="EH51" s="17"/>
      <c r="EI51" s="21" t="s">
        <v>54</v>
      </c>
      <c r="EJ51" s="17"/>
      <c r="EK51" s="17"/>
      <c r="EL51" s="17"/>
      <c r="EM51" s="17"/>
      <c r="EN51" s="17"/>
      <c r="EO51" s="21" t="s">
        <v>65</v>
      </c>
      <c r="EP51" s="17"/>
      <c r="EQ51" s="17"/>
      <c r="ER51" s="17"/>
      <c r="ES51" s="17"/>
      <c r="ET51" s="17"/>
      <c r="EU51" s="17"/>
      <c r="EV51" s="21" t="s">
        <v>77</v>
      </c>
      <c r="EW51" s="17"/>
      <c r="EX51" s="17"/>
      <c r="EY51" s="17"/>
      <c r="EZ51" s="17"/>
      <c r="FA51" s="17"/>
      <c r="FB51" s="17"/>
      <c r="FC51" s="17"/>
      <c r="FD51" s="17"/>
      <c r="FE51" s="17"/>
      <c r="FF51" s="17"/>
      <c r="FG51" s="17"/>
      <c r="FH51" s="17"/>
      <c r="FI51" s="17"/>
      <c r="FJ51" s="17"/>
      <c r="FK51" s="17"/>
      <c r="FL51" s="17"/>
      <c r="FM51" s="5"/>
    </row>
    <row r="52">
      <c r="A52" s="48">
        <f t="shared" si="1"/>
        <v>46</v>
      </c>
      <c r="B52" s="50" t="str">
        <f t="shared" si="2"/>
        <v> </v>
      </c>
      <c r="C52" s="50" t="str">
        <f t="shared" si="3"/>
        <v> </v>
      </c>
      <c r="D52" s="50" t="str">
        <f t="shared" si="4"/>
        <v> </v>
      </c>
      <c r="E52" s="50" t="str">
        <f t="shared" si="5"/>
        <v> </v>
      </c>
      <c r="F52" s="50" t="str">
        <f t="shared" si="6"/>
        <v> </v>
      </c>
      <c r="G52" s="51" t="str">
        <f t="shared" si="7"/>
        <v/>
      </c>
      <c r="H52" s="52">
        <v>46.0</v>
      </c>
      <c r="I52" s="53">
        <f t="array" ref="I52">Max(If(left($P52:$FL52,2)="CI",column($P52:$FL52),0))</f>
        <v>0</v>
      </c>
      <c r="J52" s="53">
        <f t="array" ref="J52">Max(If(left($P52:$FL52,3)="EHD",column($P52:$FL52),0))</f>
        <v>0</v>
      </c>
      <c r="K52" s="53">
        <f t="array" ref="K52">Max(If(left($P52:$FL52,2)="CH",column($P52:$FL52),0))</f>
        <v>0</v>
      </c>
      <c r="L52" s="53">
        <f t="array" ref="L52">Max(If(left($P52:$FL52,2)="12",column($P52:$FL52),0))</f>
        <v>0</v>
      </c>
      <c r="M52" s="53">
        <f t="array" ref="M52">Max(If(left($P52:$FL52,1)="X",column($P52:$FL52),0))</f>
        <v>0</v>
      </c>
      <c r="N52" s="53" t="str">
        <f t="shared" si="10"/>
        <v/>
      </c>
      <c r="O52" s="54">
        <f t="shared" si="9"/>
        <v>0</v>
      </c>
      <c r="P52" s="5"/>
      <c r="Q52" s="5"/>
      <c r="R52" s="5"/>
      <c r="S52" s="5"/>
      <c r="T52" s="5"/>
      <c r="U52" s="5"/>
      <c r="V52" s="5"/>
      <c r="W52" s="5"/>
      <c r="X52" s="5"/>
      <c r="Y52" s="5"/>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21" t="s">
        <v>62</v>
      </c>
      <c r="BC52" s="17"/>
      <c r="BD52" s="17"/>
      <c r="BE52" s="21" t="s">
        <v>62</v>
      </c>
      <c r="BF52" s="17"/>
      <c r="BG52" s="17"/>
      <c r="BH52" s="17"/>
      <c r="BI52" s="21" t="s">
        <v>62</v>
      </c>
      <c r="BJ52" s="17"/>
      <c r="BK52" s="17"/>
      <c r="BL52" s="21" t="s">
        <v>62</v>
      </c>
      <c r="BM52" s="17"/>
      <c r="BN52" s="17"/>
      <c r="BO52" s="17"/>
      <c r="BP52" s="21" t="s">
        <v>62</v>
      </c>
      <c r="BQ52" s="17"/>
      <c r="BR52" s="17"/>
      <c r="BS52" s="21" t="s">
        <v>62</v>
      </c>
      <c r="BT52" s="17"/>
      <c r="BU52" s="17"/>
      <c r="BV52" s="17"/>
      <c r="BW52" s="21" t="s">
        <v>62</v>
      </c>
      <c r="BX52" s="17"/>
      <c r="BY52" s="17"/>
      <c r="BZ52" s="21" t="s">
        <v>62</v>
      </c>
      <c r="CA52" s="17"/>
      <c r="CB52" s="17"/>
      <c r="CC52" s="17"/>
      <c r="CD52" s="21" t="s">
        <v>62</v>
      </c>
      <c r="CE52" s="17"/>
      <c r="CF52" s="17"/>
      <c r="CG52" s="21" t="s">
        <v>62</v>
      </c>
      <c r="CH52" s="17"/>
      <c r="CI52" s="17"/>
      <c r="CJ52" s="17"/>
      <c r="CK52" s="21" t="s">
        <v>62</v>
      </c>
      <c r="CL52" s="17"/>
      <c r="CM52" s="17"/>
      <c r="CN52" s="21" t="s">
        <v>62</v>
      </c>
      <c r="CO52" s="17"/>
      <c r="CP52" s="17"/>
      <c r="CQ52" s="17"/>
      <c r="CR52" s="21" t="s">
        <v>62</v>
      </c>
      <c r="CS52" s="17"/>
      <c r="CT52" s="17"/>
      <c r="CU52" s="21" t="s">
        <v>62</v>
      </c>
      <c r="CV52" s="17"/>
      <c r="CW52" s="17"/>
      <c r="CX52" s="17"/>
      <c r="CY52" s="21" t="s">
        <v>62</v>
      </c>
      <c r="CZ52" s="17"/>
      <c r="DA52" s="17"/>
      <c r="DB52" s="21" t="s">
        <v>62</v>
      </c>
      <c r="DC52" s="17"/>
      <c r="DD52" s="17"/>
      <c r="DE52" s="17"/>
      <c r="DF52" s="21" t="s">
        <v>62</v>
      </c>
      <c r="DG52" s="17"/>
      <c r="DH52" s="17"/>
      <c r="DI52" s="21" t="s">
        <v>62</v>
      </c>
      <c r="DJ52" s="17"/>
      <c r="DK52" s="17"/>
      <c r="DL52" s="17"/>
      <c r="DM52" s="21" t="s">
        <v>62</v>
      </c>
      <c r="DN52" s="17"/>
      <c r="DO52" s="17"/>
      <c r="DP52" s="21" t="s">
        <v>62</v>
      </c>
      <c r="DQ52" s="17"/>
      <c r="DR52" s="17"/>
      <c r="DS52" s="17"/>
      <c r="DT52" s="21" t="s">
        <v>62</v>
      </c>
      <c r="DU52" s="17"/>
      <c r="DV52" s="17"/>
      <c r="DW52" s="21" t="s">
        <v>62</v>
      </c>
      <c r="DX52" s="17"/>
      <c r="DY52" s="17"/>
      <c r="DZ52" s="17"/>
      <c r="EA52" s="21" t="s">
        <v>62</v>
      </c>
      <c r="EB52" s="17"/>
      <c r="EC52" s="17"/>
      <c r="ED52" s="21" t="s">
        <v>62</v>
      </c>
      <c r="EE52" s="17"/>
      <c r="EF52" s="17"/>
      <c r="EG52" s="17"/>
      <c r="EH52" s="17"/>
      <c r="EI52" s="21" t="s">
        <v>62</v>
      </c>
      <c r="EJ52" s="17"/>
      <c r="EK52" s="17"/>
      <c r="EL52" s="17"/>
      <c r="EM52" s="17"/>
      <c r="EN52" s="17"/>
      <c r="EO52" s="21" t="s">
        <v>62</v>
      </c>
      <c r="EP52" s="17"/>
      <c r="EQ52" s="17"/>
      <c r="ER52" s="17"/>
      <c r="ES52" s="17"/>
      <c r="ET52" s="17"/>
      <c r="EU52" s="17"/>
      <c r="EV52" s="21" t="s">
        <v>62</v>
      </c>
      <c r="EW52" s="17"/>
      <c r="EX52" s="17"/>
      <c r="EY52" s="17"/>
      <c r="EZ52" s="17"/>
      <c r="FA52" s="17"/>
      <c r="FB52" s="17"/>
      <c r="FC52" s="17"/>
      <c r="FD52" s="17"/>
      <c r="FE52" s="17"/>
      <c r="FF52" s="17"/>
      <c r="FG52" s="17"/>
      <c r="FH52" s="17"/>
      <c r="FI52" s="17"/>
      <c r="FJ52" s="17"/>
      <c r="FK52" s="17"/>
      <c r="FL52" s="17"/>
      <c r="FM52" s="5"/>
    </row>
    <row r="53">
      <c r="A53" s="48">
        <f t="shared" si="1"/>
        <v>47</v>
      </c>
      <c r="B53" s="50" t="str">
        <f t="shared" si="2"/>
        <v> </v>
      </c>
      <c r="C53" s="50" t="str">
        <f t="shared" si="3"/>
        <v> </v>
      </c>
      <c r="D53" s="50" t="str">
        <f t="shared" si="4"/>
        <v> </v>
      </c>
      <c r="E53" s="50" t="str">
        <f t="shared" si="5"/>
        <v> </v>
      </c>
      <c r="F53" s="50" t="str">
        <f t="shared" si="6"/>
        <v> </v>
      </c>
      <c r="G53" s="51" t="str">
        <f t="shared" si="7"/>
        <v/>
      </c>
      <c r="H53" s="52">
        <v>47.0</v>
      </c>
      <c r="I53" s="53">
        <f t="array" ref="I53">Max(If(left($P53:$FL53,2)="CI",column($P53:$FL53),0))</f>
        <v>0</v>
      </c>
      <c r="J53" s="53">
        <f t="array" ref="J53">Max(If(left($P53:$FL53,3)="EHD",column($P53:$FL53),0))</f>
        <v>0</v>
      </c>
      <c r="K53" s="53">
        <f t="array" ref="K53">Max(If(left($P53:$FL53,2)="CH",column($P53:$FL53),0))</f>
        <v>0</v>
      </c>
      <c r="L53" s="53">
        <f t="array" ref="L53">Max(If(left($P53:$FL53,2)="12",column($P53:$FL53),0))</f>
        <v>0</v>
      </c>
      <c r="M53" s="53">
        <f t="array" ref="M53">Max(If(left($P53:$FL53,1)="X",column($P53:$FL53),0))</f>
        <v>0</v>
      </c>
      <c r="N53" s="53" t="str">
        <f t="shared" si="10"/>
        <v/>
      </c>
      <c r="O53" s="54">
        <f t="shared" si="9"/>
        <v>0</v>
      </c>
      <c r="P53" s="5"/>
      <c r="Q53" s="5"/>
      <c r="R53" s="5"/>
      <c r="S53" s="5"/>
      <c r="T53" s="5"/>
      <c r="U53" s="5"/>
      <c r="V53" s="5"/>
      <c r="W53" s="5"/>
      <c r="X53" s="5"/>
      <c r="Y53" s="5"/>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21" t="s">
        <v>62</v>
      </c>
      <c r="BC53" s="17"/>
      <c r="BD53" s="17"/>
      <c r="BE53" s="21" t="s">
        <v>62</v>
      </c>
      <c r="BF53" s="17"/>
      <c r="BG53" s="17"/>
      <c r="BH53" s="17"/>
      <c r="BI53" s="21" t="s">
        <v>62</v>
      </c>
      <c r="BJ53" s="17"/>
      <c r="BK53" s="17"/>
      <c r="BL53" s="21" t="s">
        <v>62</v>
      </c>
      <c r="BM53" s="17"/>
      <c r="BN53" s="17"/>
      <c r="BO53" s="17"/>
      <c r="BP53" s="21" t="s">
        <v>62</v>
      </c>
      <c r="BQ53" s="17"/>
      <c r="BR53" s="17"/>
      <c r="BS53" s="21" t="s">
        <v>62</v>
      </c>
      <c r="BT53" s="17"/>
      <c r="BU53" s="17"/>
      <c r="BV53" s="17"/>
      <c r="BW53" s="21" t="s">
        <v>62</v>
      </c>
      <c r="BX53" s="17"/>
      <c r="BY53" s="17"/>
      <c r="BZ53" s="21" t="s">
        <v>62</v>
      </c>
      <c r="CA53" s="17"/>
      <c r="CB53" s="17"/>
      <c r="CC53" s="17"/>
      <c r="CD53" s="21" t="s">
        <v>62</v>
      </c>
      <c r="CE53" s="17"/>
      <c r="CF53" s="17"/>
      <c r="CG53" s="21" t="s">
        <v>62</v>
      </c>
      <c r="CH53" s="17"/>
      <c r="CI53" s="17"/>
      <c r="CJ53" s="17"/>
      <c r="CK53" s="21" t="s">
        <v>62</v>
      </c>
      <c r="CL53" s="17"/>
      <c r="CM53" s="17"/>
      <c r="CN53" s="21" t="s">
        <v>62</v>
      </c>
      <c r="CO53" s="17"/>
      <c r="CP53" s="17"/>
      <c r="CQ53" s="17"/>
      <c r="CR53" s="21" t="s">
        <v>62</v>
      </c>
      <c r="CS53" s="17"/>
      <c r="CT53" s="17"/>
      <c r="CU53" s="21" t="s">
        <v>62</v>
      </c>
      <c r="CV53" s="17"/>
      <c r="CW53" s="17"/>
      <c r="CX53" s="17"/>
      <c r="CY53" s="21" t="s">
        <v>62</v>
      </c>
      <c r="CZ53" s="17"/>
      <c r="DA53" s="17"/>
      <c r="DB53" s="21" t="s">
        <v>62</v>
      </c>
      <c r="DC53" s="17"/>
      <c r="DD53" s="17"/>
      <c r="DE53" s="17"/>
      <c r="DF53" s="21" t="s">
        <v>62</v>
      </c>
      <c r="DG53" s="17"/>
      <c r="DH53" s="17"/>
      <c r="DI53" s="21" t="s">
        <v>62</v>
      </c>
      <c r="DJ53" s="17"/>
      <c r="DK53" s="17"/>
      <c r="DL53" s="17"/>
      <c r="DM53" s="21" t="s">
        <v>62</v>
      </c>
      <c r="DN53" s="17"/>
      <c r="DO53" s="17"/>
      <c r="DP53" s="21" t="s">
        <v>62</v>
      </c>
      <c r="DQ53" s="17"/>
      <c r="DR53" s="17"/>
      <c r="DS53" s="17"/>
      <c r="DT53" s="21" t="s">
        <v>62</v>
      </c>
      <c r="DU53" s="17"/>
      <c r="DV53" s="17"/>
      <c r="DW53" s="21" t="s">
        <v>62</v>
      </c>
      <c r="DX53" s="17"/>
      <c r="DY53" s="17"/>
      <c r="DZ53" s="17"/>
      <c r="EA53" s="21" t="s">
        <v>62</v>
      </c>
      <c r="EB53" s="17"/>
      <c r="EC53" s="17"/>
      <c r="ED53" s="21" t="s">
        <v>62</v>
      </c>
      <c r="EE53" s="17"/>
      <c r="EF53" s="17"/>
      <c r="EG53" s="17"/>
      <c r="EH53" s="17"/>
      <c r="EI53" s="21" t="s">
        <v>62</v>
      </c>
      <c r="EJ53" s="17"/>
      <c r="EK53" s="17"/>
      <c r="EL53" s="17"/>
      <c r="EM53" s="17"/>
      <c r="EN53" s="17"/>
      <c r="EO53" s="21" t="s">
        <v>62</v>
      </c>
      <c r="EP53" s="17"/>
      <c r="EQ53" s="17"/>
      <c r="ER53" s="17"/>
      <c r="ES53" s="17"/>
      <c r="ET53" s="17"/>
      <c r="EU53" s="17"/>
      <c r="EV53" s="21" t="s">
        <v>62</v>
      </c>
      <c r="EW53" s="17"/>
      <c r="EX53" s="17"/>
      <c r="EY53" s="17"/>
      <c r="EZ53" s="17"/>
      <c r="FA53" s="17"/>
      <c r="FB53" s="17"/>
      <c r="FC53" s="17"/>
      <c r="FD53" s="17"/>
      <c r="FE53" s="17"/>
      <c r="FF53" s="17"/>
      <c r="FG53" s="17"/>
      <c r="FH53" s="17"/>
      <c r="FI53" s="17"/>
      <c r="FJ53" s="17"/>
      <c r="FK53" s="17"/>
      <c r="FL53" s="17"/>
      <c r="FM53" s="5"/>
    </row>
    <row r="54">
      <c r="A54" s="48">
        <f t="shared" si="1"/>
        <v>48</v>
      </c>
      <c r="B54" s="50" t="str">
        <f t="shared" si="2"/>
        <v> </v>
      </c>
      <c r="C54" s="50" t="str">
        <f t="shared" si="3"/>
        <v> </v>
      </c>
      <c r="D54" s="50" t="str">
        <f t="shared" si="4"/>
        <v> </v>
      </c>
      <c r="E54" s="50" t="str">
        <f t="shared" si="5"/>
        <v> </v>
      </c>
      <c r="F54" s="50" t="str">
        <f t="shared" si="6"/>
        <v> </v>
      </c>
      <c r="G54" s="51" t="str">
        <f t="shared" si="7"/>
        <v/>
      </c>
      <c r="H54" s="52">
        <v>48.0</v>
      </c>
      <c r="I54" s="53">
        <f t="array" ref="I54">Max(If(left($P54:$FL54,2)="CI",column($P54:$FL54),0))</f>
        <v>0</v>
      </c>
      <c r="J54" s="53">
        <f t="array" ref="J54">Max(If(left($P54:$FL54,3)="EHD",column($P54:$FL54),0))</f>
        <v>0</v>
      </c>
      <c r="K54" s="53">
        <f t="array" ref="K54">Max(If(left($P54:$FL54,2)="CH",column($P54:$FL54),0))</f>
        <v>0</v>
      </c>
      <c r="L54" s="53">
        <f t="array" ref="L54">Max(If(left($P54:$FL54,2)="12",column($P54:$FL54),0))</f>
        <v>0</v>
      </c>
      <c r="M54" s="53">
        <f t="array" ref="M54">Max(If(left($P54:$FL54,1)="X",column($P54:$FL54),0))</f>
        <v>0</v>
      </c>
      <c r="N54" s="53" t="str">
        <f t="shared" si="10"/>
        <v/>
      </c>
      <c r="O54" s="54">
        <f t="shared" si="9"/>
        <v>0</v>
      </c>
      <c r="P54" s="5"/>
      <c r="Q54" s="5"/>
      <c r="R54" s="5"/>
      <c r="S54" s="5"/>
      <c r="T54" s="5"/>
      <c r="U54" s="5"/>
      <c r="V54" s="5"/>
      <c r="W54" s="5"/>
      <c r="X54" s="5"/>
      <c r="Y54" s="5"/>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21" t="s">
        <v>51</v>
      </c>
      <c r="BC54" s="17"/>
      <c r="BD54" s="17"/>
      <c r="BE54" s="21" t="s">
        <v>51</v>
      </c>
      <c r="BF54" s="17"/>
      <c r="BG54" s="17"/>
      <c r="BH54" s="17"/>
      <c r="BI54" s="21" t="s">
        <v>51</v>
      </c>
      <c r="BJ54" s="17"/>
      <c r="BK54" s="17"/>
      <c r="BL54" s="21" t="s">
        <v>52</v>
      </c>
      <c r="BM54" s="17"/>
      <c r="BN54" s="17"/>
      <c r="BO54" s="17"/>
      <c r="BP54" s="21" t="s">
        <v>52</v>
      </c>
      <c r="BQ54" s="17"/>
      <c r="BR54" s="17"/>
      <c r="BS54" s="21" t="s">
        <v>52</v>
      </c>
      <c r="BT54" s="17"/>
      <c r="BU54" s="17"/>
      <c r="BV54" s="17"/>
      <c r="BW54" s="21" t="s">
        <v>52</v>
      </c>
      <c r="BX54" s="17"/>
      <c r="BY54" s="17"/>
      <c r="BZ54" s="21" t="s">
        <v>52</v>
      </c>
      <c r="CA54" s="17"/>
      <c r="CB54" s="17"/>
      <c r="CC54" s="17"/>
      <c r="CD54" s="21" t="s">
        <v>52</v>
      </c>
      <c r="CE54" s="17"/>
      <c r="CF54" s="17"/>
      <c r="CG54" s="21" t="s">
        <v>52</v>
      </c>
      <c r="CH54" s="17"/>
      <c r="CI54" s="17"/>
      <c r="CJ54" s="17"/>
      <c r="CK54" s="21" t="s">
        <v>52</v>
      </c>
      <c r="CL54" s="17"/>
      <c r="CM54" s="17"/>
      <c r="CN54" s="21" t="s">
        <v>52</v>
      </c>
      <c r="CO54" s="17"/>
      <c r="CP54" s="17"/>
      <c r="CQ54" s="17"/>
      <c r="CR54" s="21" t="s">
        <v>52</v>
      </c>
      <c r="CS54" s="17"/>
      <c r="CT54" s="17"/>
      <c r="CU54" s="21" t="s">
        <v>52</v>
      </c>
      <c r="CV54" s="17"/>
      <c r="CW54" s="17"/>
      <c r="CX54" s="17"/>
      <c r="CY54" s="21" t="s">
        <v>52</v>
      </c>
      <c r="CZ54" s="17"/>
      <c r="DA54" s="17"/>
      <c r="DB54" s="21" t="s">
        <v>52</v>
      </c>
      <c r="DC54" s="17"/>
      <c r="DD54" s="17"/>
      <c r="DE54" s="17"/>
      <c r="DF54" s="21" t="s">
        <v>52</v>
      </c>
      <c r="DG54" s="17"/>
      <c r="DH54" s="17"/>
      <c r="DI54" s="21" t="s">
        <v>52</v>
      </c>
      <c r="DJ54" s="17"/>
      <c r="DK54" s="17"/>
      <c r="DL54" s="17"/>
      <c r="DM54" s="21" t="s">
        <v>52</v>
      </c>
      <c r="DN54" s="17"/>
      <c r="DO54" s="17"/>
      <c r="DP54" s="21" t="s">
        <v>52</v>
      </c>
      <c r="DQ54" s="17"/>
      <c r="DR54" s="17"/>
      <c r="DS54" s="17"/>
      <c r="DT54" s="21" t="s">
        <v>52</v>
      </c>
      <c r="DU54" s="17"/>
      <c r="DV54" s="17"/>
      <c r="DW54" s="21" t="s">
        <v>52</v>
      </c>
      <c r="DX54" s="17"/>
      <c r="DY54" s="17"/>
      <c r="DZ54" s="17"/>
      <c r="EA54" s="60" t="s">
        <v>52</v>
      </c>
      <c r="EB54" s="17"/>
      <c r="EC54" s="17"/>
      <c r="ED54" s="60" t="s">
        <v>52</v>
      </c>
      <c r="EE54" s="17"/>
      <c r="EF54" s="17"/>
      <c r="EG54" s="17"/>
      <c r="EH54" s="17"/>
      <c r="EI54" s="21" t="s">
        <v>52</v>
      </c>
      <c r="EJ54" s="17"/>
      <c r="EK54" s="17"/>
      <c r="EL54" s="17"/>
      <c r="EM54" s="17"/>
      <c r="EN54" s="17"/>
      <c r="EO54" s="21" t="s">
        <v>52</v>
      </c>
      <c r="EP54" s="17"/>
      <c r="EQ54" s="17"/>
      <c r="ER54" s="17"/>
      <c r="ES54" s="17"/>
      <c r="ET54" s="17"/>
      <c r="EU54" s="17"/>
      <c r="EV54" s="21" t="s">
        <v>52</v>
      </c>
      <c r="EW54" s="17"/>
      <c r="EX54" s="17"/>
      <c r="EY54" s="17"/>
      <c r="EZ54" s="17"/>
      <c r="FA54" s="17"/>
      <c r="FB54" s="17"/>
      <c r="FC54" s="17"/>
      <c r="FD54" s="17"/>
      <c r="FE54" s="17"/>
      <c r="FF54" s="17"/>
      <c r="FG54" s="17"/>
      <c r="FH54" s="17"/>
      <c r="FI54" s="17"/>
      <c r="FJ54" s="17"/>
      <c r="FK54" s="17"/>
      <c r="FL54" s="17"/>
      <c r="FM54" s="5"/>
    </row>
    <row r="55">
      <c r="A55" s="48">
        <f t="shared" si="1"/>
        <v>49</v>
      </c>
      <c r="B55" s="50" t="str">
        <f t="shared" si="2"/>
        <v> </v>
      </c>
      <c r="C55" s="50" t="str">
        <f t="shared" si="3"/>
        <v> </v>
      </c>
      <c r="D55" s="50" t="str">
        <f t="shared" si="4"/>
        <v> </v>
      </c>
      <c r="E55" s="50" t="str">
        <f t="shared" si="5"/>
        <v> </v>
      </c>
      <c r="F55" s="50" t="str">
        <f t="shared" si="6"/>
        <v> </v>
      </c>
      <c r="G55" s="51" t="str">
        <f t="shared" si="7"/>
        <v/>
      </c>
      <c r="H55" s="52">
        <v>49.0</v>
      </c>
      <c r="I55" s="53">
        <f t="array" ref="I55">Max(If(left($P55:$FL55,2)="CI",column($P55:$FL55),0))</f>
        <v>0</v>
      </c>
      <c r="J55" s="53">
        <f t="array" ref="J55">Max(If(left($P55:$FL55,3)="EHD",column($P55:$FL55),0))</f>
        <v>0</v>
      </c>
      <c r="K55" s="53">
        <f t="array" ref="K55">Max(If(left($P55:$FL55,2)="CH",column($P55:$FL55),0))</f>
        <v>0</v>
      </c>
      <c r="L55" s="53">
        <f t="array" ref="L55">Max(If(left($P55:$FL55,2)="12",column($P55:$FL55),0))</f>
        <v>0</v>
      </c>
      <c r="M55" s="53">
        <f t="array" ref="M55">Max(If(left($P55:$FL55,1)="X",column($P55:$FL55),0))</f>
        <v>0</v>
      </c>
      <c r="N55" s="53" t="str">
        <f t="shared" si="10"/>
        <v/>
      </c>
      <c r="O55" s="54">
        <f t="shared" si="9"/>
        <v>0</v>
      </c>
      <c r="P55" s="5"/>
      <c r="Q55" s="5"/>
      <c r="R55" s="5"/>
      <c r="S55" s="5"/>
      <c r="T55" s="5"/>
      <c r="U55" s="5"/>
      <c r="V55" s="5"/>
      <c r="W55" s="5"/>
      <c r="X55" s="5"/>
      <c r="Y55" s="5"/>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21" t="s">
        <v>51</v>
      </c>
      <c r="BC55" s="17"/>
      <c r="BD55" s="17"/>
      <c r="BE55" s="21" t="s">
        <v>51</v>
      </c>
      <c r="BF55" s="17"/>
      <c r="BG55" s="17"/>
      <c r="BH55" s="17"/>
      <c r="BI55" s="21" t="s">
        <v>51</v>
      </c>
      <c r="BJ55" s="17"/>
      <c r="BK55" s="17"/>
      <c r="BL55" s="21" t="s">
        <v>52</v>
      </c>
      <c r="BM55" s="17"/>
      <c r="BN55" s="17"/>
      <c r="BO55" s="17"/>
      <c r="BP55" s="21" t="s">
        <v>52</v>
      </c>
      <c r="BQ55" s="17"/>
      <c r="BR55" s="17"/>
      <c r="BS55" s="21" t="s">
        <v>52</v>
      </c>
      <c r="BT55" s="17"/>
      <c r="BU55" s="17"/>
      <c r="BV55" s="17"/>
      <c r="BW55" s="21" t="s">
        <v>52</v>
      </c>
      <c r="BX55" s="17"/>
      <c r="BY55" s="17"/>
      <c r="BZ55" s="21" t="s">
        <v>52</v>
      </c>
      <c r="CA55" s="17"/>
      <c r="CB55" s="17"/>
      <c r="CC55" s="17"/>
      <c r="CD55" s="21" t="s">
        <v>52</v>
      </c>
      <c r="CE55" s="17"/>
      <c r="CF55" s="17"/>
      <c r="CG55" s="21" t="s">
        <v>52</v>
      </c>
      <c r="CH55" s="17"/>
      <c r="CI55" s="17"/>
      <c r="CJ55" s="17"/>
      <c r="CK55" s="21" t="s">
        <v>52</v>
      </c>
      <c r="CL55" s="17"/>
      <c r="CM55" s="17"/>
      <c r="CN55" s="21" t="s">
        <v>52</v>
      </c>
      <c r="CO55" s="17"/>
      <c r="CP55" s="17"/>
      <c r="CQ55" s="17"/>
      <c r="CR55" s="21" t="s">
        <v>52</v>
      </c>
      <c r="CS55" s="17"/>
      <c r="CT55" s="17"/>
      <c r="CU55" s="21" t="s">
        <v>52</v>
      </c>
      <c r="CV55" s="17"/>
      <c r="CW55" s="17"/>
      <c r="CX55" s="17"/>
      <c r="CY55" s="21" t="s">
        <v>52</v>
      </c>
      <c r="CZ55" s="17"/>
      <c r="DA55" s="17"/>
      <c r="DB55" s="21" t="s">
        <v>52</v>
      </c>
      <c r="DC55" s="17"/>
      <c r="DD55" s="17"/>
      <c r="DE55" s="17"/>
      <c r="DF55" s="21" t="s">
        <v>52</v>
      </c>
      <c r="DG55" s="17"/>
      <c r="DH55" s="17"/>
      <c r="DI55" s="21" t="s">
        <v>52</v>
      </c>
      <c r="DJ55" s="17"/>
      <c r="DK55" s="17"/>
      <c r="DL55" s="17"/>
      <c r="DM55" s="21" t="s">
        <v>52</v>
      </c>
      <c r="DN55" s="17"/>
      <c r="DO55" s="17"/>
      <c r="DP55" s="21" t="s">
        <v>52</v>
      </c>
      <c r="DQ55" s="17"/>
      <c r="DR55" s="17"/>
      <c r="DS55" s="17"/>
      <c r="DT55" s="21" t="s">
        <v>52</v>
      </c>
      <c r="DU55" s="17"/>
      <c r="DV55" s="17"/>
      <c r="DW55" s="21" t="s">
        <v>52</v>
      </c>
      <c r="DX55" s="17"/>
      <c r="DY55" s="17"/>
      <c r="DZ55" s="17"/>
      <c r="EA55" s="61" t="s">
        <v>52</v>
      </c>
      <c r="EB55" s="17"/>
      <c r="EC55" s="17"/>
      <c r="ED55" s="61" t="s">
        <v>52</v>
      </c>
      <c r="EE55" s="17"/>
      <c r="EF55" s="17"/>
      <c r="EG55" s="17"/>
      <c r="EH55" s="17"/>
      <c r="EI55" s="21" t="s">
        <v>52</v>
      </c>
      <c r="EJ55" s="17"/>
      <c r="EK55" s="17"/>
      <c r="EL55" s="17"/>
      <c r="EM55" s="17"/>
      <c r="EN55" s="17"/>
      <c r="EO55" s="21" t="s">
        <v>52</v>
      </c>
      <c r="EP55" s="17"/>
      <c r="EQ55" s="17"/>
      <c r="ER55" s="17"/>
      <c r="ES55" s="17"/>
      <c r="ET55" s="17"/>
      <c r="EU55" s="17"/>
      <c r="EV55" s="21" t="s">
        <v>52</v>
      </c>
      <c r="EW55" s="17"/>
      <c r="EX55" s="17"/>
      <c r="EY55" s="17"/>
      <c r="EZ55" s="17"/>
      <c r="FA55" s="17"/>
      <c r="FB55" s="17"/>
      <c r="FC55" s="17"/>
      <c r="FD55" s="17"/>
      <c r="FE55" s="17"/>
      <c r="FF55" s="17"/>
      <c r="FG55" s="17"/>
      <c r="FH55" s="17"/>
      <c r="FI55" s="17"/>
      <c r="FJ55" s="17"/>
      <c r="FK55" s="17"/>
      <c r="FL55" s="17"/>
      <c r="FM55" s="5"/>
    </row>
    <row r="56">
      <c r="A56" s="48">
        <f t="shared" si="1"/>
        <v>50</v>
      </c>
      <c r="B56" s="50" t="str">
        <f t="shared" si="2"/>
        <v> </v>
      </c>
      <c r="C56" s="50" t="str">
        <f t="shared" si="3"/>
        <v> </v>
      </c>
      <c r="D56" s="50" t="str">
        <f t="shared" si="4"/>
        <v> </v>
      </c>
      <c r="E56" s="50" t="str">
        <f t="shared" si="5"/>
        <v> </v>
      </c>
      <c r="F56" s="50" t="str">
        <f t="shared" si="6"/>
        <v> </v>
      </c>
      <c r="G56" s="51" t="str">
        <f t="shared" si="7"/>
        <v/>
      </c>
      <c r="H56" s="52">
        <v>50.0</v>
      </c>
      <c r="I56" s="53">
        <f t="array" ref="I56">Max(If(left($P56:$FL56,2)="CI",column($P56:$FL56),0))</f>
        <v>0</v>
      </c>
      <c r="J56" s="53">
        <f t="array" ref="J56">Max(If(left($P56:$FL56,3)="EHD",column($P56:$FL56),0))</f>
        <v>0</v>
      </c>
      <c r="K56" s="53">
        <f t="array" ref="K56">Max(If(left($P56:$FL56,2)="CH",column($P56:$FL56),0))</f>
        <v>0</v>
      </c>
      <c r="L56" s="53">
        <f t="array" ref="L56">Max(If(left($P56:$FL56,2)="12",column($P56:$FL56),0))</f>
        <v>0</v>
      </c>
      <c r="M56" s="53">
        <f t="array" ref="M56">Max(If(left($P56:$FL56,1)="X",column($P56:$FL56),0))</f>
        <v>0</v>
      </c>
      <c r="N56" s="53" t="str">
        <f t="shared" si="10"/>
        <v/>
      </c>
      <c r="O56" s="54">
        <f t="shared" si="9"/>
        <v>0</v>
      </c>
      <c r="P56" s="5"/>
      <c r="Q56" s="5"/>
      <c r="R56" s="5"/>
      <c r="S56" s="5"/>
      <c r="T56" s="5"/>
      <c r="U56" s="5"/>
      <c r="V56" s="5"/>
      <c r="W56" s="5"/>
      <c r="X56" s="5"/>
      <c r="Y56" s="5"/>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21" t="s">
        <v>89</v>
      </c>
      <c r="BC56" s="17"/>
      <c r="BD56" s="17"/>
      <c r="BE56" s="21" t="s">
        <v>89</v>
      </c>
      <c r="BF56" s="17"/>
      <c r="BG56" s="17"/>
      <c r="BH56" s="17"/>
      <c r="BI56" s="21" t="s">
        <v>89</v>
      </c>
      <c r="BJ56" s="17"/>
      <c r="BK56" s="17"/>
      <c r="BL56" s="21" t="s">
        <v>90</v>
      </c>
      <c r="BM56" s="17"/>
      <c r="BN56" s="17"/>
      <c r="BO56" s="17"/>
      <c r="BP56" s="21" t="s">
        <v>90</v>
      </c>
      <c r="BQ56" s="17"/>
      <c r="BR56" s="17"/>
      <c r="BS56" s="21" t="s">
        <v>90</v>
      </c>
      <c r="BT56" s="17"/>
      <c r="BU56" s="17"/>
      <c r="BV56" s="17"/>
      <c r="BW56" s="21" t="s">
        <v>90</v>
      </c>
      <c r="BX56" s="17"/>
      <c r="BY56" s="17"/>
      <c r="BZ56" s="21" t="s">
        <v>90</v>
      </c>
      <c r="CA56" s="17"/>
      <c r="CB56" s="17"/>
      <c r="CC56" s="17"/>
      <c r="CD56" s="21" t="s">
        <v>90</v>
      </c>
      <c r="CE56" s="17"/>
      <c r="CF56" s="17"/>
      <c r="CG56" s="21" t="s">
        <v>90</v>
      </c>
      <c r="CH56" s="17"/>
      <c r="CI56" s="17"/>
      <c r="CJ56" s="17"/>
      <c r="CK56" s="21" t="s">
        <v>90</v>
      </c>
      <c r="CL56" s="17"/>
      <c r="CM56" s="17"/>
      <c r="CN56" s="21" t="s">
        <v>90</v>
      </c>
      <c r="CO56" s="17"/>
      <c r="CP56" s="17"/>
      <c r="CQ56" s="17"/>
      <c r="CR56" s="21" t="s">
        <v>90</v>
      </c>
      <c r="CS56" s="17"/>
      <c r="CT56" s="17"/>
      <c r="CU56" s="21" t="s">
        <v>90</v>
      </c>
      <c r="CV56" s="17"/>
      <c r="CW56" s="17"/>
      <c r="CX56" s="17"/>
      <c r="CY56" s="21" t="s">
        <v>90</v>
      </c>
      <c r="CZ56" s="17"/>
      <c r="DA56" s="17"/>
      <c r="DB56" s="21" t="s">
        <v>90</v>
      </c>
      <c r="DC56" s="17"/>
      <c r="DD56" s="17"/>
      <c r="DE56" s="17"/>
      <c r="DF56" s="21" t="s">
        <v>90</v>
      </c>
      <c r="DG56" s="17"/>
      <c r="DH56" s="17"/>
      <c r="DI56" s="21" t="s">
        <v>90</v>
      </c>
      <c r="DJ56" s="17"/>
      <c r="DK56" s="17"/>
      <c r="DL56" s="17"/>
      <c r="DM56" s="21" t="s">
        <v>90</v>
      </c>
      <c r="DN56" s="17"/>
      <c r="DO56" s="17"/>
      <c r="DP56" s="21" t="s">
        <v>90</v>
      </c>
      <c r="DQ56" s="17"/>
      <c r="DR56" s="17"/>
      <c r="DS56" s="17"/>
      <c r="DT56" s="21" t="s">
        <v>90</v>
      </c>
      <c r="DU56" s="17"/>
      <c r="DV56" s="17"/>
      <c r="DW56" s="21" t="s">
        <v>90</v>
      </c>
      <c r="DX56" s="17"/>
      <c r="DY56" s="17"/>
      <c r="DZ56" s="17"/>
      <c r="EA56" s="62" t="s">
        <v>90</v>
      </c>
      <c r="EB56" s="17"/>
      <c r="EC56" s="17"/>
      <c r="ED56" s="62" t="s">
        <v>90</v>
      </c>
      <c r="EE56" s="17"/>
      <c r="EF56" s="17"/>
      <c r="EG56" s="17"/>
      <c r="EH56" s="17"/>
      <c r="EI56" s="21" t="s">
        <v>90</v>
      </c>
      <c r="EJ56" s="17"/>
      <c r="EK56" s="17"/>
      <c r="EL56" s="17"/>
      <c r="EM56" s="17"/>
      <c r="EN56" s="17"/>
      <c r="EO56" s="21" t="s">
        <v>90</v>
      </c>
      <c r="EP56" s="17"/>
      <c r="EQ56" s="17"/>
      <c r="ER56" s="17"/>
      <c r="ES56" s="17"/>
      <c r="ET56" s="17"/>
      <c r="EU56" s="17"/>
      <c r="EV56" s="21" t="s">
        <v>90</v>
      </c>
      <c r="EW56" s="17"/>
      <c r="EX56" s="17"/>
      <c r="EY56" s="17"/>
      <c r="EZ56" s="17"/>
      <c r="FA56" s="17"/>
      <c r="FB56" s="17"/>
      <c r="FC56" s="17"/>
      <c r="FD56" s="17"/>
      <c r="FE56" s="17"/>
      <c r="FF56" s="17"/>
      <c r="FG56" s="17"/>
      <c r="FH56" s="17"/>
      <c r="FI56" s="17"/>
      <c r="FJ56" s="17"/>
      <c r="FK56" s="17"/>
      <c r="FL56" s="17"/>
      <c r="FM56" s="5"/>
    </row>
    <row r="57">
      <c r="A57" s="48">
        <f t="shared" si="1"/>
        <v>51</v>
      </c>
      <c r="B57" s="50" t="str">
        <f t="shared" si="2"/>
        <v> </v>
      </c>
      <c r="C57" s="50" t="str">
        <f t="shared" si="3"/>
        <v> </v>
      </c>
      <c r="D57" s="50" t="str">
        <f t="shared" si="4"/>
        <v> </v>
      </c>
      <c r="E57" s="50" t="str">
        <f t="shared" si="5"/>
        <v> </v>
      </c>
      <c r="F57" s="50" t="str">
        <f t="shared" si="6"/>
        <v> </v>
      </c>
      <c r="G57" s="51" t="str">
        <f t="shared" si="7"/>
        <v/>
      </c>
      <c r="H57" s="52">
        <v>51.0</v>
      </c>
      <c r="I57" s="53">
        <f t="array" ref="I57">Max(If(left($P57:$FL57,2)="CI",column($P57:$FL57),0))</f>
        <v>0</v>
      </c>
      <c r="J57" s="53">
        <f t="array" ref="J57">Max(If(left($P57:$FL57,3)="EHD",column($P57:$FL57),0))</f>
        <v>0</v>
      </c>
      <c r="K57" s="53">
        <f t="array" ref="K57">Max(If(left($P57:$FL57,2)="CH",column($P57:$FL57),0))</f>
        <v>0</v>
      </c>
      <c r="L57" s="53">
        <f t="array" ref="L57">Max(If(left($P57:$FL57,2)="12",column($P57:$FL57),0))</f>
        <v>0</v>
      </c>
      <c r="M57" s="53">
        <f t="array" ref="M57">Max(If(left($P57:$FL57,1)="X",column($P57:$FL57),0))</f>
        <v>0</v>
      </c>
      <c r="N57" s="53" t="str">
        <f t="shared" si="10"/>
        <v/>
      </c>
      <c r="O57" s="54">
        <f t="shared" si="9"/>
        <v>0</v>
      </c>
      <c r="P57" s="5"/>
      <c r="Q57" s="5"/>
      <c r="R57" s="5"/>
      <c r="S57" s="5"/>
      <c r="T57" s="5"/>
      <c r="U57" s="5"/>
      <c r="V57" s="5"/>
      <c r="W57" s="5"/>
      <c r="X57" s="5"/>
      <c r="Y57" s="5"/>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21" t="s">
        <v>89</v>
      </c>
      <c r="BC57" s="17"/>
      <c r="BD57" s="17"/>
      <c r="BE57" s="21" t="s">
        <v>89</v>
      </c>
      <c r="BF57" s="17"/>
      <c r="BG57" s="17"/>
      <c r="BH57" s="17"/>
      <c r="BI57" s="21" t="s">
        <v>89</v>
      </c>
      <c r="BJ57" s="17"/>
      <c r="BK57" s="17"/>
      <c r="BL57" s="21" t="s">
        <v>90</v>
      </c>
      <c r="BM57" s="17"/>
      <c r="BN57" s="17"/>
      <c r="BO57" s="17"/>
      <c r="BP57" s="21" t="s">
        <v>90</v>
      </c>
      <c r="BQ57" s="17"/>
      <c r="BR57" s="17"/>
      <c r="BS57" s="21" t="s">
        <v>90</v>
      </c>
      <c r="BT57" s="17"/>
      <c r="BU57" s="17"/>
      <c r="BV57" s="17"/>
      <c r="BW57" s="21" t="s">
        <v>90</v>
      </c>
      <c r="BX57" s="17"/>
      <c r="BY57" s="17"/>
      <c r="BZ57" s="21" t="s">
        <v>90</v>
      </c>
      <c r="CA57" s="17"/>
      <c r="CB57" s="17"/>
      <c r="CC57" s="17"/>
      <c r="CD57" s="21" t="s">
        <v>90</v>
      </c>
      <c r="CE57" s="17"/>
      <c r="CF57" s="17"/>
      <c r="CG57" s="21" t="s">
        <v>90</v>
      </c>
      <c r="CH57" s="17"/>
      <c r="CI57" s="17"/>
      <c r="CJ57" s="17"/>
      <c r="CK57" s="21" t="s">
        <v>90</v>
      </c>
      <c r="CL57" s="17"/>
      <c r="CM57" s="17"/>
      <c r="CN57" s="21" t="s">
        <v>90</v>
      </c>
      <c r="CO57" s="17"/>
      <c r="CP57" s="17"/>
      <c r="CQ57" s="17"/>
      <c r="CR57" s="21" t="s">
        <v>90</v>
      </c>
      <c r="CS57" s="17"/>
      <c r="CT57" s="17"/>
      <c r="CU57" s="21" t="s">
        <v>90</v>
      </c>
      <c r="CV57" s="17"/>
      <c r="CW57" s="17"/>
      <c r="CX57" s="17"/>
      <c r="CY57" s="21" t="s">
        <v>90</v>
      </c>
      <c r="CZ57" s="17"/>
      <c r="DA57" s="17"/>
      <c r="DB57" s="21" t="s">
        <v>90</v>
      </c>
      <c r="DC57" s="17"/>
      <c r="DD57" s="17"/>
      <c r="DE57" s="17"/>
      <c r="DF57" s="21" t="s">
        <v>90</v>
      </c>
      <c r="DG57" s="17"/>
      <c r="DH57" s="17"/>
      <c r="DI57" s="21" t="s">
        <v>90</v>
      </c>
      <c r="DJ57" s="17"/>
      <c r="DK57" s="17"/>
      <c r="DL57" s="17"/>
      <c r="DM57" s="21" t="s">
        <v>90</v>
      </c>
      <c r="DN57" s="17"/>
      <c r="DO57" s="17"/>
      <c r="DP57" s="21" t="s">
        <v>90</v>
      </c>
      <c r="DQ57" s="17"/>
      <c r="DR57" s="17"/>
      <c r="DS57" s="17"/>
      <c r="DT57" s="21" t="s">
        <v>90</v>
      </c>
      <c r="DU57" s="17"/>
      <c r="DV57" s="17"/>
      <c r="DW57" s="21" t="s">
        <v>90</v>
      </c>
      <c r="DX57" s="17"/>
      <c r="DY57" s="17"/>
      <c r="DZ57" s="17"/>
      <c r="EA57" s="63" t="s">
        <v>90</v>
      </c>
      <c r="EB57" s="17"/>
      <c r="EC57" s="17"/>
      <c r="ED57" s="63" t="s">
        <v>90</v>
      </c>
      <c r="EE57" s="17"/>
      <c r="EF57" s="17"/>
      <c r="EG57" s="17"/>
      <c r="EH57" s="17"/>
      <c r="EI57" s="21" t="s">
        <v>90</v>
      </c>
      <c r="EJ57" s="17"/>
      <c r="EK57" s="17"/>
      <c r="EL57" s="17"/>
      <c r="EM57" s="17"/>
      <c r="EN57" s="17"/>
      <c r="EO57" s="21" t="s">
        <v>90</v>
      </c>
      <c r="EP57" s="17"/>
      <c r="EQ57" s="17"/>
      <c r="ER57" s="17"/>
      <c r="ES57" s="17"/>
      <c r="ET57" s="17"/>
      <c r="EU57" s="17"/>
      <c r="EV57" s="21" t="s">
        <v>90</v>
      </c>
      <c r="EW57" s="17"/>
      <c r="EX57" s="17"/>
      <c r="EY57" s="17"/>
      <c r="EZ57" s="17"/>
      <c r="FA57" s="17"/>
      <c r="FB57" s="17"/>
      <c r="FC57" s="17"/>
      <c r="FD57" s="17"/>
      <c r="FE57" s="17"/>
      <c r="FF57" s="17"/>
      <c r="FG57" s="17"/>
      <c r="FH57" s="17"/>
      <c r="FI57" s="17"/>
      <c r="FJ57" s="17"/>
      <c r="FK57" s="17"/>
      <c r="FL57" s="17"/>
      <c r="FM57" s="5"/>
    </row>
    <row r="58">
      <c r="A58" s="48" t="str">
        <f t="shared" si="1"/>
        <v>* 52</v>
      </c>
      <c r="B58" s="50" t="str">
        <f t="shared" si="2"/>
        <v>X</v>
      </c>
      <c r="C58" s="50" t="str">
        <f t="shared" si="3"/>
        <v>X</v>
      </c>
      <c r="D58" s="50" t="str">
        <f t="shared" si="4"/>
        <v>X</v>
      </c>
      <c r="E58" s="50" t="str">
        <f t="shared" si="5"/>
        <v>X</v>
      </c>
      <c r="F58" s="50">
        <f t="shared" si="6"/>
        <v>44790</v>
      </c>
      <c r="G58" s="51">
        <f t="shared" si="7"/>
        <v>52</v>
      </c>
      <c r="H58" s="52">
        <v>52.0</v>
      </c>
      <c r="I58" s="53">
        <f t="array" ref="I58">Max(If(left($P58:$FL58,2)="CI",column($P58:$FL58),0))</f>
        <v>97</v>
      </c>
      <c r="J58" s="53">
        <f t="array" ref="J58">Max(If(left($P58:$FL58,3)="EHD",column($P58:$FL58),0))</f>
        <v>114</v>
      </c>
      <c r="K58" s="53">
        <f t="array" ref="K58">Max(If(left($P58:$FL58,2)="CH",column($P58:$FL58),0))</f>
        <v>113</v>
      </c>
      <c r="L58" s="53">
        <f t="array" ref="L58">Max(If(left($P58:$FL58,2)="12",column($P58:$FL58),0))</f>
        <v>125</v>
      </c>
      <c r="M58" s="53">
        <f t="array" ref="M58">Max(If(left($P58:$FL58,1)="X",column($P58:$FL58),0))</f>
        <v>139</v>
      </c>
      <c r="N58" s="53" t="str">
        <f t="shared" si="10"/>
        <v>#52: X on 17-Aug</v>
      </c>
      <c r="O58" s="54">
        <f t="shared" si="9"/>
        <v>1</v>
      </c>
      <c r="P58" s="5"/>
      <c r="Q58" s="5"/>
      <c r="R58" s="5"/>
      <c r="S58" s="5"/>
      <c r="T58" s="5"/>
      <c r="U58" s="5"/>
      <c r="V58" s="5"/>
      <c r="W58" s="5"/>
      <c r="X58" s="5"/>
      <c r="Y58" s="5"/>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21" t="s">
        <v>62</v>
      </c>
      <c r="BC58" s="17"/>
      <c r="BD58" s="17"/>
      <c r="BE58" s="21" t="s">
        <v>62</v>
      </c>
      <c r="BF58" s="17"/>
      <c r="BG58" s="17"/>
      <c r="BH58" s="17"/>
      <c r="BI58" s="21" t="s">
        <v>62</v>
      </c>
      <c r="BJ58" s="17"/>
      <c r="BK58" s="17"/>
      <c r="BL58" s="21" t="s">
        <v>62</v>
      </c>
      <c r="BM58" s="17"/>
      <c r="BN58" s="17"/>
      <c r="BO58" s="17"/>
      <c r="BP58" s="21" t="s">
        <v>62</v>
      </c>
      <c r="BQ58" s="17"/>
      <c r="BR58" s="17"/>
      <c r="BS58" s="21" t="s">
        <v>62</v>
      </c>
      <c r="BT58" s="17"/>
      <c r="BU58" s="17"/>
      <c r="BV58" s="17"/>
      <c r="BW58" s="21" t="s">
        <v>62</v>
      </c>
      <c r="BX58" s="17"/>
      <c r="BY58" s="17"/>
      <c r="BZ58" s="21" t="s">
        <v>62</v>
      </c>
      <c r="CA58" s="17"/>
      <c r="CB58" s="17"/>
      <c r="CC58" s="17"/>
      <c r="CD58" s="21" t="s">
        <v>62</v>
      </c>
      <c r="CE58" s="17"/>
      <c r="CF58" s="17"/>
      <c r="CG58" s="21" t="s">
        <v>62</v>
      </c>
      <c r="CH58" s="17"/>
      <c r="CI58" s="17"/>
      <c r="CJ58" s="17"/>
      <c r="CK58" s="21" t="s">
        <v>62</v>
      </c>
      <c r="CL58" s="17"/>
      <c r="CM58" s="17"/>
      <c r="CN58" s="21" t="s">
        <v>62</v>
      </c>
      <c r="CO58" s="17"/>
      <c r="CP58" s="17"/>
      <c r="CQ58" s="17"/>
      <c r="CR58" s="21" t="s">
        <v>65</v>
      </c>
      <c r="CS58" s="21" t="s">
        <v>40</v>
      </c>
      <c r="CT58" s="17"/>
      <c r="CU58" s="21" t="s">
        <v>73</v>
      </c>
      <c r="CV58" s="17"/>
      <c r="CW58" s="17"/>
      <c r="CX58" s="17"/>
      <c r="CY58" s="21" t="s">
        <v>64</v>
      </c>
      <c r="CZ58" s="17"/>
      <c r="DA58" s="17"/>
      <c r="DB58" s="21" t="s">
        <v>64</v>
      </c>
      <c r="DC58" s="17"/>
      <c r="DD58" s="17"/>
      <c r="DE58" s="17"/>
      <c r="DF58" s="21" t="s">
        <v>64</v>
      </c>
      <c r="DG58" s="17"/>
      <c r="DH58" s="17"/>
      <c r="DI58" s="21" t="s">
        <v>42</v>
      </c>
      <c r="DJ58" s="21" t="s">
        <v>41</v>
      </c>
      <c r="DK58" s="17"/>
      <c r="DL58" s="21" t="s">
        <v>78</v>
      </c>
      <c r="DM58" s="21" t="s">
        <v>78</v>
      </c>
      <c r="DN58" s="17"/>
      <c r="DO58" s="17"/>
      <c r="DP58" s="21" t="s">
        <v>78</v>
      </c>
      <c r="DQ58" s="17"/>
      <c r="DR58" s="17"/>
      <c r="DS58" s="17"/>
      <c r="DT58" s="21" t="s">
        <v>78</v>
      </c>
      <c r="DU58" s="21">
        <v>12.0</v>
      </c>
      <c r="DV58" s="17"/>
      <c r="DW58" s="21" t="s">
        <v>83</v>
      </c>
      <c r="DX58" s="17"/>
      <c r="DY58" s="17"/>
      <c r="DZ58" s="17"/>
      <c r="EA58" s="21" t="s">
        <v>75</v>
      </c>
      <c r="EB58" s="17"/>
      <c r="EC58" s="17"/>
      <c r="ED58" s="21" t="s">
        <v>75</v>
      </c>
      <c r="EE58" s="17"/>
      <c r="EF58" s="17"/>
      <c r="EG58" s="17"/>
      <c r="EH58" s="17"/>
      <c r="EI58" s="21" t="s">
        <v>3</v>
      </c>
      <c r="EJ58" s="17"/>
      <c r="EK58" s="17"/>
      <c r="EL58" s="17"/>
      <c r="EM58" s="17"/>
      <c r="EN58" s="17"/>
      <c r="EO58" s="21" t="s">
        <v>54</v>
      </c>
      <c r="EP58" s="17"/>
      <c r="EQ58" s="17"/>
      <c r="ER58" s="17"/>
      <c r="ES58" s="17"/>
      <c r="ET58" s="17"/>
      <c r="EU58" s="17"/>
      <c r="EV58" s="21" t="s">
        <v>54</v>
      </c>
      <c r="EW58" s="17"/>
      <c r="EX58" s="17"/>
      <c r="EY58" s="17"/>
      <c r="EZ58" s="17"/>
      <c r="FA58" s="17"/>
      <c r="FB58" s="17"/>
      <c r="FC58" s="17"/>
      <c r="FD58" s="17"/>
      <c r="FE58" s="17"/>
      <c r="FF58" s="17"/>
      <c r="FG58" s="17"/>
      <c r="FH58" s="17"/>
      <c r="FI58" s="17"/>
      <c r="FJ58" s="17"/>
      <c r="FK58" s="17"/>
      <c r="FL58" s="17"/>
      <c r="FM58" s="5"/>
    </row>
    <row r="59">
      <c r="A59" s="48">
        <f t="shared" si="1"/>
        <v>53</v>
      </c>
      <c r="B59" s="50" t="str">
        <f t="shared" si="2"/>
        <v> </v>
      </c>
      <c r="C59" s="50" t="str">
        <f t="shared" si="3"/>
        <v> </v>
      </c>
      <c r="D59" s="50" t="str">
        <f t="shared" si="4"/>
        <v> </v>
      </c>
      <c r="E59" s="50" t="str">
        <f t="shared" si="5"/>
        <v> </v>
      </c>
      <c r="F59" s="50" t="str">
        <f t="shared" si="6"/>
        <v> </v>
      </c>
      <c r="G59" s="51" t="str">
        <f t="shared" si="7"/>
        <v/>
      </c>
      <c r="H59" s="52">
        <v>53.0</v>
      </c>
      <c r="I59" s="53">
        <f t="array" ref="I59">Max(If(left($P59:$FL59,2)="CI",column($P59:$FL59),0))</f>
        <v>0</v>
      </c>
      <c r="J59" s="53">
        <f t="array" ref="J59">Max(If(left($P59:$FL59,3)="EHD",column($P59:$FL59),0))</f>
        <v>0</v>
      </c>
      <c r="K59" s="53">
        <f t="array" ref="K59">Max(If(left($P59:$FL59,2)="CH",column($P59:$FL59),0))</f>
        <v>0</v>
      </c>
      <c r="L59" s="53">
        <f t="array" ref="L59">Max(If(left($P59:$FL59,2)="12",column($P59:$FL59),0))</f>
        <v>0</v>
      </c>
      <c r="M59" s="53">
        <f t="array" ref="M59">Max(If(left($P59:$FL59,1)="X",column($P59:$FL59),0))</f>
        <v>0</v>
      </c>
      <c r="N59" s="53" t="str">
        <f t="shared" si="10"/>
        <v/>
      </c>
      <c r="O59" s="54">
        <f t="shared" si="9"/>
        <v>0</v>
      </c>
      <c r="P59" s="5"/>
      <c r="Q59" s="5"/>
      <c r="R59" s="5"/>
      <c r="S59" s="5"/>
      <c r="T59" s="5"/>
      <c r="U59" s="5"/>
      <c r="V59" s="5"/>
      <c r="W59" s="5"/>
      <c r="X59" s="5"/>
      <c r="Y59" s="5"/>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21" t="s">
        <v>51</v>
      </c>
      <c r="BC59" s="17"/>
      <c r="BD59" s="17"/>
      <c r="BE59" s="21" t="s">
        <v>51</v>
      </c>
      <c r="BF59" s="17"/>
      <c r="BG59" s="17"/>
      <c r="BH59" s="17"/>
      <c r="BI59" s="21" t="s">
        <v>51</v>
      </c>
      <c r="BJ59" s="17"/>
      <c r="BK59" s="17"/>
      <c r="BL59" s="21" t="s">
        <v>52</v>
      </c>
      <c r="BM59" s="17"/>
      <c r="BN59" s="17"/>
      <c r="BO59" s="17"/>
      <c r="BP59" s="21" t="s">
        <v>52</v>
      </c>
      <c r="BQ59" s="17"/>
      <c r="BR59" s="17"/>
      <c r="BS59" s="21" t="s">
        <v>52</v>
      </c>
      <c r="BT59" s="17"/>
      <c r="BU59" s="17"/>
      <c r="BV59" s="17"/>
      <c r="BW59" s="21" t="s">
        <v>52</v>
      </c>
      <c r="BX59" s="17"/>
      <c r="BY59" s="17"/>
      <c r="BZ59" s="21" t="s">
        <v>52</v>
      </c>
      <c r="CA59" s="17"/>
      <c r="CB59" s="17"/>
      <c r="CC59" s="17"/>
      <c r="CD59" s="21" t="s">
        <v>52</v>
      </c>
      <c r="CE59" s="17"/>
      <c r="CF59" s="17"/>
      <c r="CG59" s="21" t="s">
        <v>52</v>
      </c>
      <c r="CH59" s="17"/>
      <c r="CI59" s="17"/>
      <c r="CJ59" s="17"/>
      <c r="CK59" s="21" t="s">
        <v>52</v>
      </c>
      <c r="CL59" s="17"/>
      <c r="CM59" s="17"/>
      <c r="CN59" s="21" t="s">
        <v>52</v>
      </c>
      <c r="CO59" s="17"/>
      <c r="CP59" s="17"/>
      <c r="CQ59" s="17"/>
      <c r="CR59" s="21" t="s">
        <v>52</v>
      </c>
      <c r="CS59" s="17"/>
      <c r="CT59" s="17"/>
      <c r="CU59" s="21" t="s">
        <v>52</v>
      </c>
      <c r="CV59" s="17"/>
      <c r="CW59" s="17"/>
      <c r="CX59" s="17"/>
      <c r="CY59" s="21" t="s">
        <v>52</v>
      </c>
      <c r="CZ59" s="17"/>
      <c r="DA59" s="17"/>
      <c r="DB59" s="21" t="s">
        <v>52</v>
      </c>
      <c r="DC59" s="17"/>
      <c r="DD59" s="17"/>
      <c r="DE59" s="17"/>
      <c r="DF59" s="21" t="s">
        <v>52</v>
      </c>
      <c r="DG59" s="17"/>
      <c r="DH59" s="17"/>
      <c r="DI59" s="21" t="s">
        <v>52</v>
      </c>
      <c r="DJ59" s="17"/>
      <c r="DK59" s="17"/>
      <c r="DL59" s="17"/>
      <c r="DM59" s="21" t="s">
        <v>52</v>
      </c>
      <c r="DN59" s="17"/>
      <c r="DO59" s="17"/>
      <c r="DP59" s="21" t="s">
        <v>52</v>
      </c>
      <c r="DQ59" s="17"/>
      <c r="DR59" s="17"/>
      <c r="DS59" s="17"/>
      <c r="DT59" s="21" t="s">
        <v>52</v>
      </c>
      <c r="DU59" s="17"/>
      <c r="DV59" s="17"/>
      <c r="DW59" s="21" t="s">
        <v>52</v>
      </c>
      <c r="DX59" s="17"/>
      <c r="DY59" s="17"/>
      <c r="DZ59" s="17"/>
      <c r="EA59" s="21" t="s">
        <v>52</v>
      </c>
      <c r="EB59" s="17"/>
      <c r="EC59" s="17"/>
      <c r="ED59" s="21" t="s">
        <v>52</v>
      </c>
      <c r="EE59" s="17"/>
      <c r="EF59" s="17"/>
      <c r="EG59" s="17"/>
      <c r="EH59" s="17"/>
      <c r="EI59" s="21" t="s">
        <v>52</v>
      </c>
      <c r="EJ59" s="17"/>
      <c r="EK59" s="17"/>
      <c r="EL59" s="17"/>
      <c r="EM59" s="17"/>
      <c r="EN59" s="17"/>
      <c r="EO59" s="21" t="s">
        <v>52</v>
      </c>
      <c r="EP59" s="17"/>
      <c r="EQ59" s="17"/>
      <c r="ER59" s="17"/>
      <c r="ES59" s="17"/>
      <c r="ET59" s="17"/>
      <c r="EU59" s="17"/>
      <c r="EV59" s="21" t="s">
        <v>52</v>
      </c>
      <c r="EW59" s="17"/>
      <c r="EX59" s="17"/>
      <c r="EY59" s="17"/>
      <c r="EZ59" s="17"/>
      <c r="FA59" s="17"/>
      <c r="FB59" s="17"/>
      <c r="FC59" s="17"/>
      <c r="FD59" s="17"/>
      <c r="FE59" s="17"/>
      <c r="FF59" s="17"/>
      <c r="FG59" s="17"/>
      <c r="FH59" s="17"/>
      <c r="FI59" s="17"/>
      <c r="FJ59" s="17"/>
      <c r="FK59" s="17"/>
      <c r="FL59" s="17"/>
      <c r="FM59" s="5"/>
    </row>
    <row r="60">
      <c r="A60" s="48" t="str">
        <f t="shared" si="1"/>
        <v>* 54</v>
      </c>
      <c r="B60" s="50" t="str">
        <f t="shared" si="2"/>
        <v>X</v>
      </c>
      <c r="C60" s="50" t="str">
        <f t="shared" si="3"/>
        <v>X</v>
      </c>
      <c r="D60" s="50" t="str">
        <f t="shared" si="4"/>
        <v>X</v>
      </c>
      <c r="E60" s="50" t="str">
        <f t="shared" si="5"/>
        <v>X</v>
      </c>
      <c r="F60" s="50">
        <f t="shared" si="6"/>
        <v>44778</v>
      </c>
      <c r="G60" s="51" t="str">
        <f t="shared" si="7"/>
        <v>54.2</v>
      </c>
      <c r="H60" s="52">
        <v>54.0</v>
      </c>
      <c r="I60" s="53">
        <f t="array" ref="I60">Max(If(left($P60:$FL60,2)="CI",column($P60:$FL60),0))</f>
        <v>96</v>
      </c>
      <c r="J60" s="53">
        <f t="array" ref="J60">Max(If(left($P60:$FL60,3)="EHD",column($P60:$FL60),0))</f>
        <v>112</v>
      </c>
      <c r="K60" s="53">
        <f t="array" ref="K60">Max(If(left($P60:$FL60,2)="CH",column($P60:$FL60),0))</f>
        <v>111</v>
      </c>
      <c r="L60" s="53">
        <f t="array" ref="L60">Max(If(left($P60:$FL60,2)="12",column($P60:$FL60),0))</f>
        <v>123</v>
      </c>
      <c r="M60" s="53">
        <f t="array" ref="M60">Max(If(left($P60:$FL60,1)="X",column($P60:$FL60),0))</f>
        <v>127</v>
      </c>
      <c r="N60" s="53" t="str">
        <f t="shared" si="10"/>
        <v>#54: X on 05-Aug</v>
      </c>
      <c r="O60" s="54">
        <f t="shared" si="9"/>
        <v>2</v>
      </c>
      <c r="P60" s="5"/>
      <c r="Q60" s="5"/>
      <c r="R60" s="5"/>
      <c r="S60" s="5"/>
      <c r="T60" s="5"/>
      <c r="U60" s="5"/>
      <c r="V60" s="5"/>
      <c r="W60" s="5"/>
      <c r="X60" s="5"/>
      <c r="Y60" s="5"/>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21" t="s">
        <v>65</v>
      </c>
      <c r="BC60" s="17"/>
      <c r="BD60" s="17"/>
      <c r="BE60" s="21" t="s">
        <v>65</v>
      </c>
      <c r="BF60" s="17"/>
      <c r="BG60" s="17"/>
      <c r="BH60" s="21" t="s">
        <v>40</v>
      </c>
      <c r="BI60" s="21" t="s">
        <v>63</v>
      </c>
      <c r="BJ60" s="17"/>
      <c r="BK60" s="17"/>
      <c r="BL60" s="21" t="s">
        <v>55</v>
      </c>
      <c r="BM60" s="17"/>
      <c r="BN60" s="17"/>
      <c r="BO60" s="17"/>
      <c r="BP60" s="21" t="s">
        <v>55</v>
      </c>
      <c r="BQ60" s="17"/>
      <c r="BR60" s="17"/>
      <c r="BS60" s="21" t="s">
        <v>55</v>
      </c>
      <c r="BT60" s="17"/>
      <c r="BU60" s="17"/>
      <c r="BV60" s="17"/>
      <c r="BW60" s="21" t="s">
        <v>73</v>
      </c>
      <c r="BX60" s="21" t="s">
        <v>41</v>
      </c>
      <c r="BY60" s="21" t="s">
        <v>41</v>
      </c>
      <c r="BZ60" s="21" t="s">
        <v>41</v>
      </c>
      <c r="CA60" s="21" t="s">
        <v>41</v>
      </c>
      <c r="CB60" s="21" t="s">
        <v>41</v>
      </c>
      <c r="CC60" s="21" t="s">
        <v>41</v>
      </c>
      <c r="CD60" s="21" t="s">
        <v>41</v>
      </c>
      <c r="CE60" s="21" t="s">
        <v>41</v>
      </c>
      <c r="CF60" s="21" t="s">
        <v>3</v>
      </c>
      <c r="CG60" s="21" t="s">
        <v>73</v>
      </c>
      <c r="CH60" s="17"/>
      <c r="CI60" s="17"/>
      <c r="CJ60" s="17"/>
      <c r="CK60" s="21" t="s">
        <v>73</v>
      </c>
      <c r="CL60" s="17"/>
      <c r="CM60" s="17"/>
      <c r="CN60" s="21" t="s">
        <v>73</v>
      </c>
      <c r="CO60" s="17"/>
      <c r="CP60" s="17"/>
      <c r="CQ60" s="17"/>
      <c r="CR60" s="21" t="s">
        <v>40</v>
      </c>
      <c r="CS60" s="17"/>
      <c r="CT60" s="17"/>
      <c r="CU60" s="21" t="s">
        <v>91</v>
      </c>
      <c r="CV60" s="17"/>
      <c r="CW60" s="17"/>
      <c r="CX60" s="17"/>
      <c r="CY60" s="21" t="s">
        <v>91</v>
      </c>
      <c r="CZ60" s="17"/>
      <c r="DA60" s="17"/>
      <c r="DB60" s="21" t="s">
        <v>91</v>
      </c>
      <c r="DC60" s="17"/>
      <c r="DD60" s="17"/>
      <c r="DE60" s="17"/>
      <c r="DF60" s="21" t="s">
        <v>91</v>
      </c>
      <c r="DG60" s="21" t="s">
        <v>42</v>
      </c>
      <c r="DH60" s="21" t="s">
        <v>41</v>
      </c>
      <c r="DI60" s="21" t="s">
        <v>82</v>
      </c>
      <c r="DJ60" s="17"/>
      <c r="DK60" s="17"/>
      <c r="DL60" s="17"/>
      <c r="DM60" s="21" t="s">
        <v>58</v>
      </c>
      <c r="DN60" s="17"/>
      <c r="DO60" s="17"/>
      <c r="DP60" s="21" t="s">
        <v>56</v>
      </c>
      <c r="DQ60" s="17"/>
      <c r="DR60" s="17"/>
      <c r="DS60" s="21">
        <v>12.0</v>
      </c>
      <c r="DT60" s="21" t="s">
        <v>56</v>
      </c>
      <c r="DU60" s="17"/>
      <c r="DV60" s="17"/>
      <c r="DW60" s="21" t="s">
        <v>3</v>
      </c>
      <c r="DX60" s="17"/>
      <c r="DY60" s="17"/>
      <c r="DZ60" s="17"/>
      <c r="EA60" s="21" t="s">
        <v>54</v>
      </c>
      <c r="EB60" s="17"/>
      <c r="EC60" s="17"/>
      <c r="ED60" s="21" t="s">
        <v>54</v>
      </c>
      <c r="EE60" s="17"/>
      <c r="EF60" s="17"/>
      <c r="EG60" s="17"/>
      <c r="EH60" s="17"/>
      <c r="EI60" s="21" t="s">
        <v>54</v>
      </c>
      <c r="EJ60" s="17"/>
      <c r="EK60" s="17"/>
      <c r="EL60" s="17"/>
      <c r="EM60" s="17"/>
      <c r="EN60" s="17"/>
      <c r="EO60" s="21" t="s">
        <v>54</v>
      </c>
      <c r="EP60" s="17"/>
      <c r="EQ60" s="17"/>
      <c r="ER60" s="17"/>
      <c r="ES60" s="17"/>
      <c r="ET60" s="17"/>
      <c r="EU60" s="17"/>
      <c r="EV60" s="21" t="s">
        <v>54</v>
      </c>
      <c r="EW60" s="17"/>
      <c r="EX60" s="17"/>
      <c r="EY60" s="17"/>
      <c r="EZ60" s="17"/>
      <c r="FA60" s="17"/>
      <c r="FB60" s="17"/>
      <c r="FC60" s="17"/>
      <c r="FD60" s="17"/>
      <c r="FE60" s="17"/>
      <c r="FF60" s="17"/>
      <c r="FG60" s="17"/>
      <c r="FH60" s="17"/>
      <c r="FI60" s="17"/>
      <c r="FJ60" s="17"/>
      <c r="FK60" s="17"/>
      <c r="FL60" s="17"/>
      <c r="FM60" s="5"/>
    </row>
    <row r="61">
      <c r="A61" s="48">
        <f t="shared" si="1"/>
        <v>55</v>
      </c>
      <c r="B61" s="50" t="str">
        <f t="shared" si="2"/>
        <v> </v>
      </c>
      <c r="C61" s="50" t="str">
        <f t="shared" si="3"/>
        <v> </v>
      </c>
      <c r="D61" s="50" t="str">
        <f t="shared" si="4"/>
        <v> </v>
      </c>
      <c r="E61" s="50" t="str">
        <f t="shared" si="5"/>
        <v> </v>
      </c>
      <c r="F61" s="50" t="str">
        <f t="shared" si="6"/>
        <v> </v>
      </c>
      <c r="G61" s="51" t="str">
        <f t="shared" si="7"/>
        <v/>
      </c>
      <c r="H61" s="52">
        <v>55.0</v>
      </c>
      <c r="I61" s="53">
        <f t="array" ref="I61">Max(If(left($P61:$FL61,2)="CI",column($P61:$FL61),0))</f>
        <v>0</v>
      </c>
      <c r="J61" s="53">
        <f t="array" ref="J61">Max(If(left($P61:$FL61,3)="EHD",column($P61:$FL61),0))</f>
        <v>0</v>
      </c>
      <c r="K61" s="53">
        <f t="array" ref="K61">Max(If(left($P61:$FL61,2)="CH",column($P61:$FL61),0))</f>
        <v>0</v>
      </c>
      <c r="L61" s="53">
        <f t="array" ref="L61">Max(If(left($P61:$FL61,2)="12",column($P61:$FL61),0))</f>
        <v>0</v>
      </c>
      <c r="M61" s="53">
        <f t="array" ref="M61">Max(If(left($P61:$FL61,1)="X",column($P61:$FL61),0))</f>
        <v>0</v>
      </c>
      <c r="N61" s="53" t="str">
        <f t="shared" si="10"/>
        <v/>
      </c>
      <c r="O61" s="54">
        <f t="shared" si="9"/>
        <v>0</v>
      </c>
      <c r="P61" s="5"/>
      <c r="Q61" s="5"/>
      <c r="R61" s="5"/>
      <c r="S61" s="5"/>
      <c r="T61" s="5"/>
      <c r="U61" s="5"/>
      <c r="V61" s="5"/>
      <c r="W61" s="5"/>
      <c r="X61" s="5"/>
      <c r="Y61" s="5"/>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21" t="s">
        <v>51</v>
      </c>
      <c r="BC61" s="17"/>
      <c r="BD61" s="17"/>
      <c r="BE61" s="21" t="s">
        <v>51</v>
      </c>
      <c r="BF61" s="17"/>
      <c r="BG61" s="17"/>
      <c r="BH61" s="17"/>
      <c r="BI61" s="21" t="s">
        <v>51</v>
      </c>
      <c r="BJ61" s="17"/>
      <c r="BK61" s="17"/>
      <c r="BL61" s="21" t="s">
        <v>52</v>
      </c>
      <c r="BM61" s="17"/>
      <c r="BN61" s="17"/>
      <c r="BO61" s="17"/>
      <c r="BP61" s="21" t="s">
        <v>52</v>
      </c>
      <c r="BQ61" s="17"/>
      <c r="BR61" s="17"/>
      <c r="BS61" s="21" t="s">
        <v>52</v>
      </c>
      <c r="BT61" s="17"/>
      <c r="BU61" s="17"/>
      <c r="BV61" s="17"/>
      <c r="BW61" s="21" t="s">
        <v>52</v>
      </c>
      <c r="BX61" s="17"/>
      <c r="BY61" s="17"/>
      <c r="BZ61" s="21" t="s">
        <v>52</v>
      </c>
      <c r="CA61" s="17"/>
      <c r="CB61" s="17"/>
      <c r="CC61" s="17"/>
      <c r="CD61" s="21" t="s">
        <v>52</v>
      </c>
      <c r="CE61" s="17"/>
      <c r="CF61" s="17"/>
      <c r="CG61" s="21" t="s">
        <v>52</v>
      </c>
      <c r="CH61" s="17"/>
      <c r="CI61" s="17"/>
      <c r="CJ61" s="17"/>
      <c r="CK61" s="21" t="s">
        <v>52</v>
      </c>
      <c r="CL61" s="17"/>
      <c r="CM61" s="17"/>
      <c r="CN61" s="21" t="s">
        <v>52</v>
      </c>
      <c r="CO61" s="17"/>
      <c r="CP61" s="17"/>
      <c r="CQ61" s="17"/>
      <c r="CR61" s="21" t="s">
        <v>52</v>
      </c>
      <c r="CS61" s="17"/>
      <c r="CT61" s="17"/>
      <c r="CU61" s="21" t="s">
        <v>52</v>
      </c>
      <c r="CV61" s="17"/>
      <c r="CW61" s="17"/>
      <c r="CX61" s="17"/>
      <c r="CY61" s="21" t="s">
        <v>52</v>
      </c>
      <c r="CZ61" s="17"/>
      <c r="DA61" s="17"/>
      <c r="DB61" s="21" t="s">
        <v>52</v>
      </c>
      <c r="DC61" s="17"/>
      <c r="DD61" s="17"/>
      <c r="DE61" s="17"/>
      <c r="DF61" s="21" t="s">
        <v>52</v>
      </c>
      <c r="DG61" s="17"/>
      <c r="DH61" s="17"/>
      <c r="DI61" s="21" t="s">
        <v>52</v>
      </c>
      <c r="DJ61" s="17"/>
      <c r="DK61" s="17"/>
      <c r="DL61" s="17"/>
      <c r="DM61" s="21" t="s">
        <v>52</v>
      </c>
      <c r="DN61" s="17"/>
      <c r="DO61" s="17"/>
      <c r="DP61" s="21" t="s">
        <v>52</v>
      </c>
      <c r="DQ61" s="17"/>
      <c r="DR61" s="17"/>
      <c r="DS61" s="17"/>
      <c r="DT61" s="21" t="s">
        <v>52</v>
      </c>
      <c r="DU61" s="17"/>
      <c r="DV61" s="17"/>
      <c r="DW61" s="21" t="s">
        <v>52</v>
      </c>
      <c r="DX61" s="17"/>
      <c r="DY61" s="17"/>
      <c r="DZ61" s="17"/>
      <c r="EA61" s="21" t="s">
        <v>52</v>
      </c>
      <c r="EB61" s="17"/>
      <c r="EC61" s="17"/>
      <c r="ED61" s="21" t="s">
        <v>52</v>
      </c>
      <c r="EE61" s="17"/>
      <c r="EF61" s="17"/>
      <c r="EG61" s="17"/>
      <c r="EH61" s="17"/>
      <c r="EI61" s="21" t="s">
        <v>52</v>
      </c>
      <c r="EJ61" s="17"/>
      <c r="EK61" s="17"/>
      <c r="EL61" s="17"/>
      <c r="EM61" s="17"/>
      <c r="EN61" s="17"/>
      <c r="EO61" s="21" t="s">
        <v>52</v>
      </c>
      <c r="EP61" s="17"/>
      <c r="EQ61" s="17"/>
      <c r="ER61" s="17"/>
      <c r="ES61" s="17"/>
      <c r="ET61" s="17"/>
      <c r="EU61" s="17"/>
      <c r="EV61" s="21" t="s">
        <v>52</v>
      </c>
      <c r="EW61" s="17"/>
      <c r="EX61" s="17"/>
      <c r="EY61" s="17"/>
      <c r="EZ61" s="17"/>
      <c r="FA61" s="17"/>
      <c r="FB61" s="17"/>
      <c r="FC61" s="17"/>
      <c r="FD61" s="17"/>
      <c r="FE61" s="17"/>
      <c r="FF61" s="17"/>
      <c r="FG61" s="17"/>
      <c r="FH61" s="17"/>
      <c r="FI61" s="17"/>
      <c r="FJ61" s="17"/>
      <c r="FK61" s="17"/>
      <c r="FL61" s="17"/>
      <c r="FM61" s="5"/>
    </row>
    <row r="62">
      <c r="A62" s="48">
        <f t="shared" si="1"/>
        <v>56</v>
      </c>
      <c r="B62" s="50" t="str">
        <f t="shared" si="2"/>
        <v> </v>
      </c>
      <c r="C62" s="50" t="str">
        <f t="shared" si="3"/>
        <v> </v>
      </c>
      <c r="D62" s="50" t="str">
        <f t="shared" si="4"/>
        <v> </v>
      </c>
      <c r="E62" s="50" t="str">
        <f t="shared" si="5"/>
        <v> </v>
      </c>
      <c r="F62" s="50" t="str">
        <f t="shared" si="6"/>
        <v> </v>
      </c>
      <c r="G62" s="51" t="str">
        <f t="shared" si="7"/>
        <v/>
      </c>
      <c r="H62" s="52">
        <v>56.0</v>
      </c>
      <c r="I62" s="53">
        <f t="array" ref="I62">Max(If(left($P62:$FL62,2)="CI",column($P62:$FL62),0))</f>
        <v>0</v>
      </c>
      <c r="J62" s="53">
        <f t="array" ref="J62">Max(If(left($P62:$FL62,3)="EHD",column($P62:$FL62),0))</f>
        <v>0</v>
      </c>
      <c r="K62" s="53">
        <f t="array" ref="K62">Max(If(left($P62:$FL62,2)="CH",column($P62:$FL62),0))</f>
        <v>0</v>
      </c>
      <c r="L62" s="53">
        <f t="array" ref="L62">Max(If(left($P62:$FL62,2)="12",column($P62:$FL62),0))</f>
        <v>0</v>
      </c>
      <c r="M62" s="53">
        <f t="array" ref="M62">Max(If(left($P62:$FL62,1)="X",column($P62:$FL62),0))</f>
        <v>0</v>
      </c>
      <c r="N62" s="53" t="str">
        <f t="shared" si="10"/>
        <v/>
      </c>
      <c r="O62" s="54">
        <f t="shared" si="9"/>
        <v>0</v>
      </c>
      <c r="P62" s="5"/>
      <c r="Q62" s="5"/>
      <c r="R62" s="5"/>
      <c r="S62" s="5"/>
      <c r="T62" s="5"/>
      <c r="U62" s="5"/>
      <c r="V62" s="5"/>
      <c r="W62" s="5"/>
      <c r="X62" s="5"/>
      <c r="Y62" s="5"/>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21" t="s">
        <v>54</v>
      </c>
      <c r="BC62" s="17"/>
      <c r="BD62" s="17"/>
      <c r="BE62" s="21" t="s">
        <v>54</v>
      </c>
      <c r="BF62" s="17"/>
      <c r="BG62" s="17"/>
      <c r="BH62" s="17"/>
      <c r="BI62" s="21" t="s">
        <v>54</v>
      </c>
      <c r="BJ62" s="17"/>
      <c r="BK62" s="17"/>
      <c r="BL62" s="21" t="s">
        <v>54</v>
      </c>
      <c r="BM62" s="17"/>
      <c r="BN62" s="17"/>
      <c r="BO62" s="17"/>
      <c r="BP62" s="21" t="s">
        <v>54</v>
      </c>
      <c r="BQ62" s="17"/>
      <c r="BR62" s="17"/>
      <c r="BS62" s="21" t="s">
        <v>54</v>
      </c>
      <c r="BT62" s="17"/>
      <c r="BU62" s="17"/>
      <c r="BV62" s="17"/>
      <c r="BW62" s="21" t="s">
        <v>54</v>
      </c>
      <c r="BX62" s="17"/>
      <c r="BY62" s="17"/>
      <c r="BZ62" s="21" t="s">
        <v>54</v>
      </c>
      <c r="CA62" s="17"/>
      <c r="CB62" s="17"/>
      <c r="CC62" s="17"/>
      <c r="CD62" s="21" t="s">
        <v>54</v>
      </c>
      <c r="CE62" s="17"/>
      <c r="CF62" s="17"/>
      <c r="CG62" s="21" t="s">
        <v>54</v>
      </c>
      <c r="CH62" s="17"/>
      <c r="CI62" s="17"/>
      <c r="CJ62" s="17"/>
      <c r="CK62" s="21" t="s">
        <v>54</v>
      </c>
      <c r="CL62" s="17"/>
      <c r="CM62" s="17"/>
      <c r="CN62" s="21" t="s">
        <v>54</v>
      </c>
      <c r="CO62" s="17"/>
      <c r="CP62" s="17"/>
      <c r="CQ62" s="17"/>
      <c r="CR62" s="21" t="s">
        <v>54</v>
      </c>
      <c r="CS62" s="17"/>
      <c r="CT62" s="17"/>
      <c r="CU62" s="21" t="s">
        <v>54</v>
      </c>
      <c r="CV62" s="17"/>
      <c r="CW62" s="17"/>
      <c r="CX62" s="17"/>
      <c r="CY62" s="21" t="s">
        <v>54</v>
      </c>
      <c r="CZ62" s="17"/>
      <c r="DA62" s="17"/>
      <c r="DB62" s="21" t="s">
        <v>54</v>
      </c>
      <c r="DC62" s="17"/>
      <c r="DD62" s="17"/>
      <c r="DE62" s="17"/>
      <c r="DF62" s="21" t="s">
        <v>54</v>
      </c>
      <c r="DG62" s="17"/>
      <c r="DH62" s="17"/>
      <c r="DI62" s="21" t="s">
        <v>65</v>
      </c>
      <c r="DJ62" s="17"/>
      <c r="DK62" s="17"/>
      <c r="DL62" s="17"/>
      <c r="DM62" s="21" t="s">
        <v>54</v>
      </c>
      <c r="DN62" s="17"/>
      <c r="DO62" s="17"/>
      <c r="DP62" s="21" t="s">
        <v>54</v>
      </c>
      <c r="DQ62" s="17"/>
      <c r="DR62" s="17"/>
      <c r="DS62" s="17"/>
      <c r="DT62" s="21" t="s">
        <v>54</v>
      </c>
      <c r="DU62" s="17"/>
      <c r="DV62" s="17"/>
      <c r="DW62" s="21" t="s">
        <v>54</v>
      </c>
      <c r="DX62" s="17"/>
      <c r="DY62" s="17"/>
      <c r="DZ62" s="17"/>
      <c r="EA62" s="21" t="s">
        <v>54</v>
      </c>
      <c r="EB62" s="17"/>
      <c r="EC62" s="17"/>
      <c r="ED62" s="21" t="s">
        <v>54</v>
      </c>
      <c r="EE62" s="17"/>
      <c r="EF62" s="17"/>
      <c r="EG62" s="17"/>
      <c r="EH62" s="17"/>
      <c r="EI62" s="21" t="s">
        <v>54</v>
      </c>
      <c r="EJ62" s="17"/>
      <c r="EK62" s="17"/>
      <c r="EL62" s="17"/>
      <c r="EM62" s="17"/>
      <c r="EN62" s="17"/>
      <c r="EO62" s="21" t="s">
        <v>54</v>
      </c>
      <c r="EP62" s="17"/>
      <c r="EQ62" s="17"/>
      <c r="ER62" s="17"/>
      <c r="ES62" s="17"/>
      <c r="ET62" s="17"/>
      <c r="EU62" s="17"/>
      <c r="EV62" s="21" t="s">
        <v>54</v>
      </c>
      <c r="EW62" s="17"/>
      <c r="EX62" s="17"/>
      <c r="EY62" s="17"/>
      <c r="EZ62" s="17"/>
      <c r="FA62" s="17"/>
      <c r="FB62" s="17"/>
      <c r="FC62" s="17"/>
      <c r="FD62" s="17"/>
      <c r="FE62" s="17"/>
      <c r="FF62" s="17"/>
      <c r="FG62" s="17"/>
      <c r="FH62" s="17"/>
      <c r="FI62" s="17"/>
      <c r="FJ62" s="17"/>
      <c r="FK62" s="17"/>
      <c r="FL62" s="17"/>
      <c r="FM62" s="5"/>
    </row>
    <row r="63">
      <c r="A63" s="48">
        <f t="shared" si="1"/>
        <v>57</v>
      </c>
      <c r="B63" s="50" t="str">
        <f t="shared" si="2"/>
        <v> </v>
      </c>
      <c r="C63" s="50" t="str">
        <f t="shared" si="3"/>
        <v> </v>
      </c>
      <c r="D63" s="50" t="str">
        <f t="shared" si="4"/>
        <v> </v>
      </c>
      <c r="E63" s="50" t="str">
        <f t="shared" si="5"/>
        <v> </v>
      </c>
      <c r="F63" s="50" t="str">
        <f t="shared" si="6"/>
        <v> </v>
      </c>
      <c r="G63" s="51" t="str">
        <f t="shared" si="7"/>
        <v/>
      </c>
      <c r="H63" s="52">
        <v>57.0</v>
      </c>
      <c r="I63" s="53">
        <f t="array" ref="I63">Max(If(left($P63:$FL63,2)="CI",column($P63:$FL63),0))</f>
        <v>0</v>
      </c>
      <c r="J63" s="53">
        <f t="array" ref="J63">Max(If(left($P63:$FL63,3)="EHD",column($P63:$FL63),0))</f>
        <v>0</v>
      </c>
      <c r="K63" s="53">
        <f t="array" ref="K63">Max(If(left($P63:$FL63,2)="CH",column($P63:$FL63),0))</f>
        <v>0</v>
      </c>
      <c r="L63" s="53">
        <f t="array" ref="L63">Max(If(left($P63:$FL63,2)="12",column($P63:$FL63),0))</f>
        <v>0</v>
      </c>
      <c r="M63" s="53">
        <f t="array" ref="M63">Max(If(left($P63:$FL63,1)="X",column($P63:$FL63),0))</f>
        <v>0</v>
      </c>
      <c r="N63" s="53" t="str">
        <f t="shared" si="10"/>
        <v/>
      </c>
      <c r="O63" s="54">
        <f t="shared" si="9"/>
        <v>0</v>
      </c>
      <c r="P63" s="5"/>
      <c r="Q63" s="5"/>
      <c r="R63" s="5"/>
      <c r="S63" s="5"/>
      <c r="T63" s="5"/>
      <c r="U63" s="5"/>
      <c r="V63" s="5"/>
      <c r="W63" s="5"/>
      <c r="X63" s="5"/>
      <c r="Y63" s="5"/>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21" t="s">
        <v>89</v>
      </c>
      <c r="BC63" s="17"/>
      <c r="BD63" s="17"/>
      <c r="BE63" s="21" t="s">
        <v>89</v>
      </c>
      <c r="BF63" s="17"/>
      <c r="BG63" s="17"/>
      <c r="BH63" s="17"/>
      <c r="BI63" s="21" t="s">
        <v>89</v>
      </c>
      <c r="BJ63" s="17"/>
      <c r="BK63" s="17"/>
      <c r="BL63" s="21" t="s">
        <v>90</v>
      </c>
      <c r="BM63" s="17"/>
      <c r="BN63" s="17"/>
      <c r="BO63" s="17"/>
      <c r="BP63" s="21" t="s">
        <v>90</v>
      </c>
      <c r="BQ63" s="17"/>
      <c r="BR63" s="17"/>
      <c r="BS63" s="21" t="s">
        <v>90</v>
      </c>
      <c r="BT63" s="17"/>
      <c r="BU63" s="17"/>
      <c r="BV63" s="17"/>
      <c r="BW63" s="21" t="s">
        <v>90</v>
      </c>
      <c r="BX63" s="17"/>
      <c r="BY63" s="17"/>
      <c r="BZ63" s="21" t="s">
        <v>90</v>
      </c>
      <c r="CA63" s="17"/>
      <c r="CB63" s="17"/>
      <c r="CC63" s="17"/>
      <c r="CD63" s="21" t="s">
        <v>90</v>
      </c>
      <c r="CE63" s="17"/>
      <c r="CF63" s="17"/>
      <c r="CG63" s="21" t="s">
        <v>90</v>
      </c>
      <c r="CH63" s="17"/>
      <c r="CI63" s="17"/>
      <c r="CJ63" s="17"/>
      <c r="CK63" s="21" t="s">
        <v>90</v>
      </c>
      <c r="CL63" s="17"/>
      <c r="CM63" s="17"/>
      <c r="CN63" s="21" t="s">
        <v>90</v>
      </c>
      <c r="CO63" s="17"/>
      <c r="CP63" s="17"/>
      <c r="CQ63" s="17"/>
      <c r="CR63" s="21" t="s">
        <v>90</v>
      </c>
      <c r="CS63" s="17"/>
      <c r="CT63" s="17"/>
      <c r="CU63" s="21" t="s">
        <v>90</v>
      </c>
      <c r="CV63" s="17"/>
      <c r="CW63" s="17"/>
      <c r="CX63" s="17"/>
      <c r="CY63" s="21" t="s">
        <v>90</v>
      </c>
      <c r="CZ63" s="17"/>
      <c r="DA63" s="17"/>
      <c r="DB63" s="21" t="s">
        <v>90</v>
      </c>
      <c r="DC63" s="17"/>
      <c r="DD63" s="17"/>
      <c r="DE63" s="17"/>
      <c r="DF63" s="21" t="s">
        <v>90</v>
      </c>
      <c r="DG63" s="17"/>
      <c r="DH63" s="17"/>
      <c r="DI63" s="21" t="s">
        <v>90</v>
      </c>
      <c r="DJ63" s="17"/>
      <c r="DK63" s="17"/>
      <c r="DL63" s="17"/>
      <c r="DM63" s="21" t="s">
        <v>90</v>
      </c>
      <c r="DN63" s="17"/>
      <c r="DO63" s="17"/>
      <c r="DP63" s="21" t="s">
        <v>90</v>
      </c>
      <c r="DQ63" s="17"/>
      <c r="DR63" s="17"/>
      <c r="DS63" s="17"/>
      <c r="DT63" s="21" t="s">
        <v>90</v>
      </c>
      <c r="DU63" s="17"/>
      <c r="DV63" s="17"/>
      <c r="DW63" s="21" t="s">
        <v>90</v>
      </c>
      <c r="DX63" s="17"/>
      <c r="DY63" s="17"/>
      <c r="DZ63" s="17"/>
      <c r="EA63" s="21" t="s">
        <v>52</v>
      </c>
      <c r="EB63" s="17"/>
      <c r="EC63" s="17"/>
      <c r="ED63" s="21" t="s">
        <v>52</v>
      </c>
      <c r="EE63" s="17"/>
      <c r="EF63" s="17"/>
      <c r="EG63" s="17"/>
      <c r="EH63" s="17"/>
      <c r="EI63" s="21" t="s">
        <v>52</v>
      </c>
      <c r="EJ63" s="17"/>
      <c r="EK63" s="17"/>
      <c r="EL63" s="17"/>
      <c r="EM63" s="17"/>
      <c r="EN63" s="17"/>
      <c r="EO63" s="21" t="s">
        <v>90</v>
      </c>
      <c r="EP63" s="17"/>
      <c r="EQ63" s="17"/>
      <c r="ER63" s="17"/>
      <c r="ES63" s="17"/>
      <c r="ET63" s="17"/>
      <c r="EU63" s="17"/>
      <c r="EV63" s="21" t="s">
        <v>90</v>
      </c>
      <c r="EW63" s="17"/>
      <c r="EX63" s="17"/>
      <c r="EY63" s="17"/>
      <c r="EZ63" s="17"/>
      <c r="FA63" s="17"/>
      <c r="FB63" s="17"/>
      <c r="FC63" s="17"/>
      <c r="FD63" s="17"/>
      <c r="FE63" s="17"/>
      <c r="FF63" s="17"/>
      <c r="FG63" s="17"/>
      <c r="FH63" s="17"/>
      <c r="FI63" s="17"/>
      <c r="FJ63" s="17"/>
      <c r="FK63" s="17"/>
      <c r="FL63" s="17"/>
      <c r="FM63" s="5"/>
    </row>
    <row r="64">
      <c r="A64" s="48" t="str">
        <f t="shared" si="1"/>
        <v>* 58</v>
      </c>
      <c r="B64" s="50" t="str">
        <f t="shared" si="2"/>
        <v>X</v>
      </c>
      <c r="C64" s="50" t="str">
        <f t="shared" si="3"/>
        <v>X</v>
      </c>
      <c r="D64" s="50" t="str">
        <f t="shared" si="4"/>
        <v>X</v>
      </c>
      <c r="E64" s="50" t="str">
        <f t="shared" si="5"/>
        <v>X</v>
      </c>
      <c r="F64" s="50">
        <f t="shared" si="6"/>
        <v>44747</v>
      </c>
      <c r="G64" s="51">
        <f t="shared" si="7"/>
        <v>58</v>
      </c>
      <c r="H64" s="52">
        <v>58.0</v>
      </c>
      <c r="I64" s="53">
        <f t="array" ref="I64">Max(If(left($P64:$FL64,2)="CI",column($P64:$FL64),0))</f>
        <v>54</v>
      </c>
      <c r="J64" s="53">
        <f t="array" ref="J64">Max(If(left($P64:$FL64,3)="EHD",column($P64:$FL64),0))</f>
        <v>77</v>
      </c>
      <c r="K64" s="53">
        <f t="array" ref="K64">Max(If(left($P64:$FL64,2)="CH",column($P64:$FL64),0))</f>
        <v>76</v>
      </c>
      <c r="L64" s="53">
        <f t="array" ref="L64">Max(If(left($P64:$FL64,2)="12",column($P64:$FL64),0))</f>
        <v>88</v>
      </c>
      <c r="M64" s="53">
        <f t="array" ref="M64">Max(If(left($P64:$FL64,1)="X",column($P64:$FL64),0))</f>
        <v>96</v>
      </c>
      <c r="N64" s="53" t="str">
        <f t="shared" si="10"/>
        <v>#58: X on 05-Jul</v>
      </c>
      <c r="O64" s="54">
        <f t="shared" si="9"/>
        <v>1</v>
      </c>
      <c r="P64" s="5"/>
      <c r="Q64" s="5"/>
      <c r="R64" s="5"/>
      <c r="S64" s="5"/>
      <c r="T64" s="5"/>
      <c r="U64" s="5"/>
      <c r="V64" s="5"/>
      <c r="W64" s="5"/>
      <c r="X64" s="5"/>
      <c r="Y64" s="5"/>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21" t="s">
        <v>40</v>
      </c>
      <c r="BC64" s="17"/>
      <c r="BD64" s="17"/>
      <c r="BE64" s="21" t="s">
        <v>76</v>
      </c>
      <c r="BF64" s="17"/>
      <c r="BG64" s="17"/>
      <c r="BH64" s="17"/>
      <c r="BI64" s="21" t="s">
        <v>55</v>
      </c>
      <c r="BJ64" s="17"/>
      <c r="BK64" s="17"/>
      <c r="BL64" s="21" t="s">
        <v>55</v>
      </c>
      <c r="BM64" s="17"/>
      <c r="BN64" s="17"/>
      <c r="BO64" s="21"/>
      <c r="BP64" s="21" t="s">
        <v>55</v>
      </c>
      <c r="BQ64" s="17"/>
      <c r="BR64" s="17"/>
      <c r="BS64" s="21" t="s">
        <v>55</v>
      </c>
      <c r="BT64" s="17"/>
      <c r="BU64" s="17"/>
      <c r="BV64" s="21" t="s">
        <v>41</v>
      </c>
      <c r="BW64" s="21" t="s">
        <v>41</v>
      </c>
      <c r="BX64" s="21" t="s">
        <v>42</v>
      </c>
      <c r="BY64" s="21" t="s">
        <v>41</v>
      </c>
      <c r="BZ64" s="21" t="s">
        <v>56</v>
      </c>
      <c r="CA64" s="21"/>
      <c r="CB64" s="17"/>
      <c r="CC64" s="17"/>
      <c r="CD64" s="21" t="s">
        <v>56</v>
      </c>
      <c r="CE64" s="17"/>
      <c r="CF64" s="17"/>
      <c r="CG64" s="21" t="s">
        <v>56</v>
      </c>
      <c r="CH64" s="17"/>
      <c r="CI64" s="17"/>
      <c r="CJ64" s="21">
        <v>12.0</v>
      </c>
      <c r="CK64" s="21" t="s">
        <v>56</v>
      </c>
      <c r="CL64" s="17"/>
      <c r="CM64" s="17"/>
      <c r="CN64" s="21" t="s">
        <v>56</v>
      </c>
      <c r="CO64" s="17"/>
      <c r="CP64" s="17"/>
      <c r="CQ64" s="17"/>
      <c r="CR64" s="21" t="s">
        <v>3</v>
      </c>
      <c r="CS64" s="17"/>
      <c r="CT64" s="17"/>
      <c r="CU64" s="21" t="s">
        <v>54</v>
      </c>
      <c r="CV64" s="17"/>
      <c r="CW64" s="17"/>
      <c r="CX64" s="17"/>
      <c r="CY64" s="21" t="s">
        <v>65</v>
      </c>
      <c r="CZ64" s="17"/>
      <c r="DA64" s="17"/>
      <c r="DB64" s="21" t="s">
        <v>65</v>
      </c>
      <c r="DC64" s="17"/>
      <c r="DD64" s="17"/>
      <c r="DE64" s="17"/>
      <c r="DF64" s="21" t="s">
        <v>65</v>
      </c>
      <c r="DG64" s="17"/>
      <c r="DH64" s="17"/>
      <c r="DI64" s="21" t="s">
        <v>65</v>
      </c>
      <c r="DJ64" s="17"/>
      <c r="DK64" s="17"/>
      <c r="DL64" s="17"/>
      <c r="DM64" s="21" t="s">
        <v>65</v>
      </c>
      <c r="DN64" s="17"/>
      <c r="DO64" s="17"/>
      <c r="DP64" s="21" t="s">
        <v>65</v>
      </c>
      <c r="DQ64" s="17"/>
      <c r="DR64" s="17"/>
      <c r="DS64" s="17"/>
      <c r="DT64" s="21" t="s">
        <v>54</v>
      </c>
      <c r="DU64" s="17"/>
      <c r="DV64" s="17"/>
      <c r="DW64" s="21" t="s">
        <v>54</v>
      </c>
      <c r="DX64" s="17"/>
      <c r="DY64" s="17"/>
      <c r="DZ64" s="17"/>
      <c r="EA64" s="21" t="s">
        <v>54</v>
      </c>
      <c r="EB64" s="17"/>
      <c r="EC64" s="17"/>
      <c r="ED64" s="21" t="s">
        <v>54</v>
      </c>
      <c r="EE64" s="17"/>
      <c r="EF64" s="17"/>
      <c r="EG64" s="17"/>
      <c r="EH64" s="17"/>
      <c r="EI64" s="21" t="s">
        <v>65</v>
      </c>
      <c r="EJ64" s="17"/>
      <c r="EK64" s="17"/>
      <c r="EL64" s="17"/>
      <c r="EM64" s="17"/>
      <c r="EN64" s="17"/>
      <c r="EO64" s="21" t="s">
        <v>54</v>
      </c>
      <c r="EP64" s="17"/>
      <c r="EQ64" s="17"/>
      <c r="ER64" s="17"/>
      <c r="ES64" s="17"/>
      <c r="ET64" s="17"/>
      <c r="EU64" s="17"/>
      <c r="EV64" s="21" t="s">
        <v>54</v>
      </c>
      <c r="EW64" s="17"/>
      <c r="EX64" s="17"/>
      <c r="EY64" s="17"/>
      <c r="EZ64" s="17"/>
      <c r="FA64" s="17"/>
      <c r="FB64" s="17"/>
      <c r="FC64" s="17"/>
      <c r="FD64" s="17"/>
      <c r="FE64" s="17"/>
      <c r="FF64" s="17"/>
      <c r="FG64" s="17"/>
      <c r="FH64" s="17"/>
      <c r="FI64" s="17"/>
      <c r="FJ64" s="17"/>
      <c r="FK64" s="17"/>
      <c r="FL64" s="17"/>
      <c r="FM64" s="5"/>
    </row>
    <row r="65">
      <c r="A65" s="48">
        <f t="shared" si="1"/>
        <v>59</v>
      </c>
      <c r="B65" s="50" t="str">
        <f t="shared" si="2"/>
        <v> </v>
      </c>
      <c r="C65" s="50" t="str">
        <f t="shared" si="3"/>
        <v> </v>
      </c>
      <c r="D65" s="50" t="str">
        <f t="shared" si="4"/>
        <v> </v>
      </c>
      <c r="E65" s="50" t="str">
        <f t="shared" si="5"/>
        <v> </v>
      </c>
      <c r="F65" s="50" t="str">
        <f t="shared" si="6"/>
        <v> </v>
      </c>
      <c r="G65" s="51" t="str">
        <f t="shared" si="7"/>
        <v/>
      </c>
      <c r="H65" s="52">
        <v>59.0</v>
      </c>
      <c r="I65" s="53">
        <f t="array" ref="I65">Max(If(left($P65:$FL65,2)="CI",column($P65:$FL65),0))</f>
        <v>0</v>
      </c>
      <c r="J65" s="53">
        <f t="array" ref="J65">Max(If(left($P65:$FL65,3)="EHD",column($P65:$FL65),0))</f>
        <v>0</v>
      </c>
      <c r="K65" s="53">
        <f t="array" ref="K65">Max(If(left($P65:$FL65,2)="CH",column($P65:$FL65),0))</f>
        <v>0</v>
      </c>
      <c r="L65" s="53">
        <f t="array" ref="L65">Max(If(left($P65:$FL65,2)="12",column($P65:$FL65),0))</f>
        <v>0</v>
      </c>
      <c r="M65" s="53">
        <f t="array" ref="M65">Max(If(left($P65:$FL65,1)="X",column($P65:$FL65),0))</f>
        <v>0</v>
      </c>
      <c r="N65" s="53" t="str">
        <f t="shared" si="10"/>
        <v/>
      </c>
      <c r="O65" s="54">
        <f t="shared" si="9"/>
        <v>0</v>
      </c>
      <c r="P65" s="5"/>
      <c r="Q65" s="5"/>
      <c r="R65" s="5"/>
      <c r="S65" s="5"/>
      <c r="T65" s="5"/>
      <c r="U65" s="5"/>
      <c r="V65" s="5"/>
      <c r="W65" s="5"/>
      <c r="X65" s="5"/>
      <c r="Y65" s="5"/>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21" t="s">
        <v>62</v>
      </c>
      <c r="BC65" s="17"/>
      <c r="BD65" s="17"/>
      <c r="BE65" s="21" t="s">
        <v>62</v>
      </c>
      <c r="BF65" s="17"/>
      <c r="BG65" s="17"/>
      <c r="BH65" s="17"/>
      <c r="BI65" s="21" t="s">
        <v>62</v>
      </c>
      <c r="BJ65" s="17"/>
      <c r="BK65" s="17"/>
      <c r="BL65" s="21" t="s">
        <v>62</v>
      </c>
      <c r="BM65" s="17"/>
      <c r="BN65" s="17"/>
      <c r="BO65" s="17"/>
      <c r="BP65" s="21" t="s">
        <v>62</v>
      </c>
      <c r="BQ65" s="17"/>
      <c r="BR65" s="17"/>
      <c r="BS65" s="21" t="s">
        <v>62</v>
      </c>
      <c r="BT65" s="17"/>
      <c r="BU65" s="17"/>
      <c r="BV65" s="17"/>
      <c r="BW65" s="21" t="s">
        <v>62</v>
      </c>
      <c r="BX65" s="17"/>
      <c r="BY65" s="17"/>
      <c r="BZ65" s="21" t="s">
        <v>62</v>
      </c>
      <c r="CA65" s="17"/>
      <c r="CB65" s="17"/>
      <c r="CC65" s="17"/>
      <c r="CD65" s="21" t="s">
        <v>62</v>
      </c>
      <c r="CE65" s="17"/>
      <c r="CF65" s="17"/>
      <c r="CG65" s="21" t="s">
        <v>62</v>
      </c>
      <c r="CH65" s="17"/>
      <c r="CI65" s="17"/>
      <c r="CJ65" s="17"/>
      <c r="CK65" s="21" t="s">
        <v>62</v>
      </c>
      <c r="CL65" s="17"/>
      <c r="CM65" s="17"/>
      <c r="CN65" s="21" t="s">
        <v>62</v>
      </c>
      <c r="CO65" s="17"/>
      <c r="CP65" s="17"/>
      <c r="CQ65" s="17"/>
      <c r="CR65" s="21" t="s">
        <v>62</v>
      </c>
      <c r="CS65" s="17"/>
      <c r="CT65" s="17"/>
      <c r="CU65" s="21" t="s">
        <v>62</v>
      </c>
      <c r="CV65" s="17"/>
      <c r="CW65" s="17"/>
      <c r="CX65" s="17"/>
      <c r="CY65" s="21" t="s">
        <v>62</v>
      </c>
      <c r="CZ65" s="17"/>
      <c r="DA65" s="17"/>
      <c r="DB65" s="21" t="s">
        <v>62</v>
      </c>
      <c r="DC65" s="17"/>
      <c r="DD65" s="17"/>
      <c r="DE65" s="17"/>
      <c r="DF65" s="21" t="s">
        <v>62</v>
      </c>
      <c r="DG65" s="17"/>
      <c r="DH65" s="17"/>
      <c r="DI65" s="21" t="s">
        <v>62</v>
      </c>
      <c r="DJ65" s="17"/>
      <c r="DK65" s="17"/>
      <c r="DL65" s="17"/>
      <c r="DM65" s="21" t="s">
        <v>62</v>
      </c>
      <c r="DN65" s="17"/>
      <c r="DO65" s="17"/>
      <c r="DP65" s="21" t="s">
        <v>62</v>
      </c>
      <c r="DQ65" s="17"/>
      <c r="DR65" s="17"/>
      <c r="DS65" s="17"/>
      <c r="DT65" s="21" t="s">
        <v>62</v>
      </c>
      <c r="DU65" s="17"/>
      <c r="DV65" s="17"/>
      <c r="DW65" s="21" t="s">
        <v>62</v>
      </c>
      <c r="DX65" s="17"/>
      <c r="DY65" s="17"/>
      <c r="DZ65" s="17"/>
      <c r="EA65" s="21" t="s">
        <v>62</v>
      </c>
      <c r="EB65" s="17"/>
      <c r="EC65" s="17"/>
      <c r="ED65" s="21" t="s">
        <v>62</v>
      </c>
      <c r="EE65" s="17"/>
      <c r="EF65" s="17"/>
      <c r="EG65" s="17"/>
      <c r="EH65" s="17"/>
      <c r="EI65" s="21" t="s">
        <v>62</v>
      </c>
      <c r="EJ65" s="17"/>
      <c r="EK65" s="17"/>
      <c r="EL65" s="17"/>
      <c r="EM65" s="17"/>
      <c r="EN65" s="17"/>
      <c r="EO65" s="21" t="s">
        <v>62</v>
      </c>
      <c r="EP65" s="17"/>
      <c r="EQ65" s="17"/>
      <c r="ER65" s="17"/>
      <c r="ES65" s="17"/>
      <c r="ET65" s="17"/>
      <c r="EU65" s="17"/>
      <c r="EV65" s="21" t="s">
        <v>62</v>
      </c>
      <c r="EW65" s="17"/>
      <c r="EX65" s="17"/>
      <c r="EY65" s="17"/>
      <c r="EZ65" s="17"/>
      <c r="FA65" s="17"/>
      <c r="FB65" s="17"/>
      <c r="FC65" s="17"/>
      <c r="FD65" s="17"/>
      <c r="FE65" s="17"/>
      <c r="FF65" s="17"/>
      <c r="FG65" s="17"/>
      <c r="FH65" s="17"/>
      <c r="FI65" s="17"/>
      <c r="FJ65" s="17"/>
      <c r="FK65" s="17"/>
      <c r="FL65" s="17"/>
      <c r="FM65" s="5"/>
    </row>
    <row r="66">
      <c r="A66" s="48">
        <f t="shared" si="1"/>
        <v>60</v>
      </c>
      <c r="B66" s="50" t="str">
        <f t="shared" si="2"/>
        <v> </v>
      </c>
      <c r="C66" s="50" t="str">
        <f t="shared" si="3"/>
        <v> </v>
      </c>
      <c r="D66" s="50" t="str">
        <f t="shared" si="4"/>
        <v> </v>
      </c>
      <c r="E66" s="50" t="str">
        <f t="shared" si="5"/>
        <v> </v>
      </c>
      <c r="F66" s="50" t="str">
        <f t="shared" si="6"/>
        <v> </v>
      </c>
      <c r="G66" s="51" t="str">
        <f t="shared" si="7"/>
        <v/>
      </c>
      <c r="H66" s="52">
        <v>60.0</v>
      </c>
      <c r="I66" s="53">
        <f t="array" ref="I66">Max(If(left($P66:$FL66,2)="CI",column($P66:$FL66),0))</f>
        <v>0</v>
      </c>
      <c r="J66" s="53">
        <f t="array" ref="J66">Max(If(left($P66:$FL66,3)="EHD",column($P66:$FL66),0))</f>
        <v>0</v>
      </c>
      <c r="K66" s="53">
        <f t="array" ref="K66">Max(If(left($P66:$FL66,2)="CH",column($P66:$FL66),0))</f>
        <v>0</v>
      </c>
      <c r="L66" s="53">
        <f t="array" ref="L66">Max(If(left($P66:$FL66,2)="12",column($P66:$FL66),0))</f>
        <v>0</v>
      </c>
      <c r="M66" s="53">
        <f t="array" ref="M66">Max(If(left($P66:$FL66,1)="X",column($P66:$FL66),0))</f>
        <v>0</v>
      </c>
      <c r="N66" s="53" t="str">
        <f t="shared" si="10"/>
        <v/>
      </c>
      <c r="O66" s="54">
        <f t="shared" si="9"/>
        <v>0</v>
      </c>
      <c r="P66" s="5"/>
      <c r="Q66" s="5"/>
      <c r="R66" s="5"/>
      <c r="S66" s="5"/>
      <c r="T66" s="5"/>
      <c r="U66" s="5"/>
      <c r="V66" s="5"/>
      <c r="W66" s="5"/>
      <c r="X66" s="5"/>
      <c r="Y66" s="5"/>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21" t="s">
        <v>51</v>
      </c>
      <c r="BC66" s="17"/>
      <c r="BD66" s="17"/>
      <c r="BE66" s="21" t="s">
        <v>51</v>
      </c>
      <c r="BF66" s="17"/>
      <c r="BG66" s="17"/>
      <c r="BH66" s="17"/>
      <c r="BI66" s="21" t="s">
        <v>51</v>
      </c>
      <c r="BJ66" s="17"/>
      <c r="BK66" s="17"/>
      <c r="BL66" s="21" t="s">
        <v>52</v>
      </c>
      <c r="BM66" s="17"/>
      <c r="BN66" s="17"/>
      <c r="BO66" s="17"/>
      <c r="BP66" s="21" t="s">
        <v>52</v>
      </c>
      <c r="BQ66" s="17"/>
      <c r="BR66" s="17"/>
      <c r="BS66" s="21" t="s">
        <v>52</v>
      </c>
      <c r="BT66" s="17"/>
      <c r="BU66" s="17"/>
      <c r="BV66" s="17"/>
      <c r="BW66" s="21" t="s">
        <v>52</v>
      </c>
      <c r="BX66" s="17"/>
      <c r="BY66" s="17"/>
      <c r="BZ66" s="21" t="s">
        <v>52</v>
      </c>
      <c r="CA66" s="17"/>
      <c r="CB66" s="17"/>
      <c r="CC66" s="17"/>
      <c r="CD66" s="21" t="s">
        <v>52</v>
      </c>
      <c r="CE66" s="17"/>
      <c r="CF66" s="17"/>
      <c r="CG66" s="21" t="s">
        <v>52</v>
      </c>
      <c r="CH66" s="17"/>
      <c r="CI66" s="17"/>
      <c r="CJ66" s="17"/>
      <c r="CK66" s="21" t="s">
        <v>52</v>
      </c>
      <c r="CL66" s="17"/>
      <c r="CM66" s="17"/>
      <c r="CN66" s="21" t="s">
        <v>52</v>
      </c>
      <c r="CO66" s="17"/>
      <c r="CP66" s="17"/>
      <c r="CQ66" s="17"/>
      <c r="CR66" s="21" t="s">
        <v>52</v>
      </c>
      <c r="CS66" s="17"/>
      <c r="CT66" s="17"/>
      <c r="CU66" s="21" t="s">
        <v>52</v>
      </c>
      <c r="CV66" s="17"/>
      <c r="CW66" s="17"/>
      <c r="CX66" s="17"/>
      <c r="CY66" s="21" t="s">
        <v>52</v>
      </c>
      <c r="CZ66" s="17"/>
      <c r="DA66" s="17"/>
      <c r="DB66" s="21" t="s">
        <v>52</v>
      </c>
      <c r="DC66" s="17"/>
      <c r="DD66" s="17"/>
      <c r="DE66" s="17"/>
      <c r="DF66" s="21" t="s">
        <v>52</v>
      </c>
      <c r="DG66" s="17"/>
      <c r="DH66" s="17"/>
      <c r="DI66" s="21" t="s">
        <v>52</v>
      </c>
      <c r="DJ66" s="17"/>
      <c r="DK66" s="17"/>
      <c r="DL66" s="17"/>
      <c r="DM66" s="21" t="s">
        <v>52</v>
      </c>
      <c r="DN66" s="17"/>
      <c r="DO66" s="17"/>
      <c r="DP66" s="21" t="s">
        <v>52</v>
      </c>
      <c r="DQ66" s="17"/>
      <c r="DR66" s="17"/>
      <c r="DS66" s="17"/>
      <c r="DT66" s="21" t="s">
        <v>52</v>
      </c>
      <c r="DU66" s="17"/>
      <c r="DV66" s="17"/>
      <c r="DW66" s="21" t="s">
        <v>52</v>
      </c>
      <c r="DX66" s="17"/>
      <c r="DY66" s="17"/>
      <c r="DZ66" s="17"/>
      <c r="EA66" s="21" t="s">
        <v>52</v>
      </c>
      <c r="EB66" s="17"/>
      <c r="EC66" s="17"/>
      <c r="ED66" s="21" t="s">
        <v>52</v>
      </c>
      <c r="EE66" s="17"/>
      <c r="EF66" s="17"/>
      <c r="EG66" s="17"/>
      <c r="EH66" s="17"/>
      <c r="EI66" s="21" t="s">
        <v>52</v>
      </c>
      <c r="EJ66" s="17"/>
      <c r="EK66" s="17"/>
      <c r="EL66" s="17"/>
      <c r="EM66" s="17"/>
      <c r="EN66" s="17"/>
      <c r="EO66" s="21" t="s">
        <v>52</v>
      </c>
      <c r="EP66" s="17"/>
      <c r="EQ66" s="17"/>
      <c r="ER66" s="17"/>
      <c r="ES66" s="17"/>
      <c r="ET66" s="17"/>
      <c r="EU66" s="17"/>
      <c r="EV66" s="21" t="s">
        <v>52</v>
      </c>
      <c r="EW66" s="17"/>
      <c r="EX66" s="17"/>
      <c r="EY66" s="17"/>
      <c r="EZ66" s="17"/>
      <c r="FA66" s="17"/>
      <c r="FB66" s="17"/>
      <c r="FC66" s="17"/>
      <c r="FD66" s="17"/>
      <c r="FE66" s="17"/>
      <c r="FF66" s="17"/>
      <c r="FG66" s="17"/>
      <c r="FH66" s="17"/>
      <c r="FI66" s="17"/>
      <c r="FJ66" s="17"/>
      <c r="FK66" s="17"/>
      <c r="FL66" s="17"/>
      <c r="FM66" s="5"/>
    </row>
    <row r="67">
      <c r="A67" s="48" t="str">
        <f t="shared" si="1"/>
        <v>* 61</v>
      </c>
      <c r="B67" s="58" t="str">
        <f t="shared" si="2"/>
        <v>X</v>
      </c>
      <c r="C67" s="50" t="str">
        <f t="shared" si="3"/>
        <v>X</v>
      </c>
      <c r="D67" s="50" t="str">
        <f t="shared" si="4"/>
        <v>X</v>
      </c>
      <c r="E67" s="50" t="str">
        <f t="shared" si="5"/>
        <v>X</v>
      </c>
      <c r="F67" s="50">
        <f t="shared" si="6"/>
        <v>44728</v>
      </c>
      <c r="G67" s="51">
        <f t="shared" si="7"/>
        <v>61</v>
      </c>
      <c r="H67" s="52">
        <v>61.0</v>
      </c>
      <c r="I67" s="53">
        <f t="array" ref="I67">Max(If(left($P67:$FL67,2)="CI",column($P67:$FL67),0))</f>
        <v>48</v>
      </c>
      <c r="J67" s="53">
        <f t="array" ref="J67">Max(If(left($P67:$FL67,3)="EHD",column($P67:$FL67),0))</f>
        <v>64</v>
      </c>
      <c r="K67" s="53">
        <f t="array" ref="K67">Max(If(left($P67:$FL67,2)="CH",column($P67:$FL67),0))</f>
        <v>65</v>
      </c>
      <c r="L67" s="53">
        <f t="array" ref="L67">Max(If(left($P67:$FL67,2)="12",column($P67:$FL67),0))</f>
        <v>0</v>
      </c>
      <c r="M67" s="53">
        <f t="array" ref="M67">Max(If(left($P67:$FL67,1)="X",column($P67:$FL67),0))</f>
        <v>77</v>
      </c>
      <c r="N67" s="53" t="str">
        <f t="shared" si="10"/>
        <v>#61: X on 16-Jun</v>
      </c>
      <c r="O67" s="54">
        <f t="shared" si="9"/>
        <v>1</v>
      </c>
      <c r="P67" s="5"/>
      <c r="Q67" s="5"/>
      <c r="R67" s="5"/>
      <c r="S67" s="5"/>
      <c r="T67" s="5"/>
      <c r="U67" s="5"/>
      <c r="V67" s="5"/>
      <c r="W67" s="5"/>
      <c r="X67" s="5"/>
      <c r="Y67" s="5"/>
      <c r="Z67" s="17"/>
      <c r="AA67" s="17"/>
      <c r="AB67" s="17"/>
      <c r="AC67" s="17"/>
      <c r="AD67" s="17"/>
      <c r="AE67" s="17"/>
      <c r="AF67" s="17"/>
      <c r="AG67" s="17"/>
      <c r="AH67" s="17"/>
      <c r="AI67" s="17"/>
      <c r="AJ67" s="17"/>
      <c r="AK67" s="17"/>
      <c r="AL67" s="17"/>
      <c r="AM67" s="17"/>
      <c r="AN67" s="17"/>
      <c r="AO67" s="17"/>
      <c r="AP67" s="17"/>
      <c r="AQ67" s="17"/>
      <c r="AR67" s="17"/>
      <c r="AS67" s="17"/>
      <c r="AT67" s="17"/>
      <c r="AU67" s="17"/>
      <c r="AV67" s="21" t="s">
        <v>40</v>
      </c>
      <c r="AW67" s="17"/>
      <c r="AX67" s="21"/>
      <c r="AY67" s="17"/>
      <c r="AZ67" s="17"/>
      <c r="BA67" s="17"/>
      <c r="BB67" s="21" t="s">
        <v>64</v>
      </c>
      <c r="BC67" s="17"/>
      <c r="BD67" s="17"/>
      <c r="BE67" s="21" t="s">
        <v>64</v>
      </c>
      <c r="BF67" s="21" t="s">
        <v>41</v>
      </c>
      <c r="BG67" s="17"/>
      <c r="BH67" s="21" t="s">
        <v>41</v>
      </c>
      <c r="BI67" s="21" t="s">
        <v>41</v>
      </c>
      <c r="BJ67" s="21" t="s">
        <v>41</v>
      </c>
      <c r="BK67" s="21" t="s">
        <v>41</v>
      </c>
      <c r="BL67" s="21" t="s">
        <v>41</v>
      </c>
      <c r="BM67" s="21" t="s">
        <v>42</v>
      </c>
      <c r="BN67" s="17"/>
      <c r="BO67" s="21"/>
      <c r="BP67" s="21" t="s">
        <v>80</v>
      </c>
      <c r="BQ67" s="17"/>
      <c r="BR67" s="17"/>
      <c r="BS67" s="21" t="s">
        <v>80</v>
      </c>
      <c r="BT67" s="17"/>
      <c r="BU67" s="17"/>
      <c r="BV67" s="17"/>
      <c r="BW67" s="21" t="s">
        <v>92</v>
      </c>
      <c r="BX67" s="17"/>
      <c r="BY67" s="21" t="s">
        <v>3</v>
      </c>
      <c r="BZ67" s="21" t="s">
        <v>54</v>
      </c>
      <c r="CA67" s="17"/>
      <c r="CB67" s="17"/>
      <c r="CC67" s="17"/>
      <c r="CD67" s="21" t="s">
        <v>54</v>
      </c>
      <c r="CE67" s="17"/>
      <c r="CF67" s="17"/>
      <c r="CG67" s="21" t="s">
        <v>54</v>
      </c>
      <c r="CH67" s="17"/>
      <c r="CI67" s="17"/>
      <c r="CJ67" s="17"/>
      <c r="CK67" s="21" t="s">
        <v>54</v>
      </c>
      <c r="CL67" s="17"/>
      <c r="CM67" s="17"/>
      <c r="CN67" s="21" t="s">
        <v>54</v>
      </c>
      <c r="CO67" s="17"/>
      <c r="CP67" s="17"/>
      <c r="CQ67" s="17"/>
      <c r="CR67" s="21" t="s">
        <v>54</v>
      </c>
      <c r="CS67" s="17"/>
      <c r="CT67" s="17"/>
      <c r="CU67" s="21" t="s">
        <v>54</v>
      </c>
      <c r="CV67" s="17"/>
      <c r="CW67" s="17"/>
      <c r="CX67" s="17"/>
      <c r="CY67" s="21" t="s">
        <v>54</v>
      </c>
      <c r="CZ67" s="17"/>
      <c r="DA67" s="17"/>
      <c r="DB67" s="21" t="s">
        <v>54</v>
      </c>
      <c r="DC67" s="17"/>
      <c r="DD67" s="17"/>
      <c r="DE67" s="17"/>
      <c r="DF67" s="21" t="s">
        <v>54</v>
      </c>
      <c r="DG67" s="17"/>
      <c r="DH67" s="17"/>
      <c r="DI67" s="21" t="s">
        <v>54</v>
      </c>
      <c r="DJ67" s="17"/>
      <c r="DK67" s="17"/>
      <c r="DL67" s="17"/>
      <c r="DM67" s="21" t="s">
        <v>54</v>
      </c>
      <c r="DN67" s="17"/>
      <c r="DO67" s="17"/>
      <c r="DP67" s="21" t="s">
        <v>54</v>
      </c>
      <c r="DQ67" s="17"/>
      <c r="DR67" s="17"/>
      <c r="DS67" s="17"/>
      <c r="DT67" s="21" t="s">
        <v>54</v>
      </c>
      <c r="DU67" s="17"/>
      <c r="DV67" s="17"/>
      <c r="DW67" s="21" t="s">
        <v>54</v>
      </c>
      <c r="DX67" s="17"/>
      <c r="DY67" s="17"/>
      <c r="DZ67" s="17"/>
      <c r="EA67" s="21" t="s">
        <v>54</v>
      </c>
      <c r="EB67" s="17"/>
      <c r="EC67" s="17"/>
      <c r="ED67" s="21" t="s">
        <v>54</v>
      </c>
      <c r="EE67" s="17"/>
      <c r="EF67" s="17"/>
      <c r="EG67" s="17"/>
      <c r="EH67" s="17"/>
      <c r="EI67" s="21" t="s">
        <v>54</v>
      </c>
      <c r="EJ67" s="17"/>
      <c r="EK67" s="17"/>
      <c r="EL67" s="17"/>
      <c r="EM67" s="17"/>
      <c r="EN67" s="17"/>
      <c r="EO67" s="21" t="s">
        <v>54</v>
      </c>
      <c r="EP67" s="17"/>
      <c r="EQ67" s="17"/>
      <c r="ER67" s="17"/>
      <c r="ES67" s="17"/>
      <c r="ET67" s="17"/>
      <c r="EU67" s="17"/>
      <c r="EV67" s="21" t="s">
        <v>54</v>
      </c>
      <c r="EW67" s="17"/>
      <c r="EX67" s="17"/>
      <c r="EY67" s="17"/>
      <c r="EZ67" s="17"/>
      <c r="FA67" s="17"/>
      <c r="FB67" s="17"/>
      <c r="FC67" s="17"/>
      <c r="FD67" s="17"/>
      <c r="FE67" s="17"/>
      <c r="FF67" s="17"/>
      <c r="FG67" s="17"/>
      <c r="FH67" s="17"/>
      <c r="FI67" s="17"/>
      <c r="FJ67" s="17"/>
      <c r="FK67" s="17"/>
      <c r="FL67" s="17"/>
      <c r="FM67" s="5"/>
    </row>
    <row r="68">
      <c r="A68" s="48">
        <f t="shared" si="1"/>
        <v>62</v>
      </c>
      <c r="B68" s="50" t="str">
        <f t="shared" si="2"/>
        <v> </v>
      </c>
      <c r="C68" s="50" t="str">
        <f t="shared" si="3"/>
        <v> </v>
      </c>
      <c r="D68" s="50" t="str">
        <f t="shared" si="4"/>
        <v> </v>
      </c>
      <c r="E68" s="50" t="str">
        <f t="shared" si="5"/>
        <v> </v>
      </c>
      <c r="F68" s="50" t="str">
        <f t="shared" si="6"/>
        <v> </v>
      </c>
      <c r="G68" s="51" t="str">
        <f t="shared" si="7"/>
        <v/>
      </c>
      <c r="H68" s="52">
        <v>62.0</v>
      </c>
      <c r="I68" s="53">
        <f t="array" ref="I68">Max(If(left($P68:$FL68,2)="CI",column($P68:$FL68),0))</f>
        <v>0</v>
      </c>
      <c r="J68" s="53">
        <f t="array" ref="J68">Max(If(left($P68:$FL68,3)="EHD",column($P68:$FL68),0))</f>
        <v>0</v>
      </c>
      <c r="K68" s="53">
        <f t="array" ref="K68">Max(If(left($P68:$FL68,2)="CH",column($P68:$FL68),0))</f>
        <v>0</v>
      </c>
      <c r="L68" s="53">
        <f t="array" ref="L68">Max(If(left($P68:$FL68,2)="12",column($P68:$FL68),0))</f>
        <v>0</v>
      </c>
      <c r="M68" s="53">
        <f t="array" ref="M68">Max(If(left($P68:$FL68,1)="X",column($P68:$FL68),0))</f>
        <v>0</v>
      </c>
      <c r="N68" s="53" t="str">
        <f t="shared" si="10"/>
        <v/>
      </c>
      <c r="O68" s="54">
        <f t="shared" si="9"/>
        <v>0</v>
      </c>
      <c r="P68" s="5"/>
      <c r="Q68" s="5"/>
      <c r="R68" s="5"/>
      <c r="S68" s="5"/>
      <c r="T68" s="5"/>
      <c r="U68" s="5"/>
      <c r="V68" s="5"/>
      <c r="W68" s="5"/>
      <c r="X68" s="5"/>
      <c r="Y68" s="5"/>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21" t="s">
        <v>51</v>
      </c>
      <c r="BC68" s="17"/>
      <c r="BD68" s="17"/>
      <c r="BE68" s="21" t="s">
        <v>51</v>
      </c>
      <c r="BF68" s="17"/>
      <c r="BG68" s="17"/>
      <c r="BH68" s="17"/>
      <c r="BI68" s="21" t="s">
        <v>51</v>
      </c>
      <c r="BJ68" s="17"/>
      <c r="BK68" s="17"/>
      <c r="BL68" s="21" t="s">
        <v>52</v>
      </c>
      <c r="BM68" s="17"/>
      <c r="BN68" s="17"/>
      <c r="BO68" s="17"/>
      <c r="BP68" s="21" t="s">
        <v>52</v>
      </c>
      <c r="BQ68" s="17"/>
      <c r="BR68" s="17"/>
      <c r="BS68" s="21" t="s">
        <v>52</v>
      </c>
      <c r="BT68" s="17"/>
      <c r="BU68" s="17"/>
      <c r="BV68" s="17"/>
      <c r="BW68" s="21" t="s">
        <v>52</v>
      </c>
      <c r="BX68" s="17"/>
      <c r="BY68" s="17"/>
      <c r="BZ68" s="21" t="s">
        <v>52</v>
      </c>
      <c r="CA68" s="17"/>
      <c r="CB68" s="17"/>
      <c r="CC68" s="17"/>
      <c r="CD68" s="21" t="s">
        <v>52</v>
      </c>
      <c r="CE68" s="17"/>
      <c r="CF68" s="17"/>
      <c r="CG68" s="21" t="s">
        <v>52</v>
      </c>
      <c r="CH68" s="17"/>
      <c r="CI68" s="17"/>
      <c r="CJ68" s="17"/>
      <c r="CK68" s="21" t="s">
        <v>52</v>
      </c>
      <c r="CL68" s="17"/>
      <c r="CM68" s="17"/>
      <c r="CN68" s="21" t="s">
        <v>52</v>
      </c>
      <c r="CO68" s="17"/>
      <c r="CP68" s="17"/>
      <c r="CQ68" s="17"/>
      <c r="CR68" s="21" t="s">
        <v>52</v>
      </c>
      <c r="CS68" s="17"/>
      <c r="CT68" s="17"/>
      <c r="CU68" s="21" t="s">
        <v>52</v>
      </c>
      <c r="CV68" s="17"/>
      <c r="CW68" s="17"/>
      <c r="CX68" s="17"/>
      <c r="CY68" s="21" t="s">
        <v>52</v>
      </c>
      <c r="CZ68" s="17"/>
      <c r="DA68" s="17"/>
      <c r="DB68" s="21" t="s">
        <v>52</v>
      </c>
      <c r="DC68" s="17"/>
      <c r="DD68" s="17"/>
      <c r="DE68" s="17"/>
      <c r="DF68" s="21" t="s">
        <v>52</v>
      </c>
      <c r="DG68" s="17"/>
      <c r="DH68" s="17"/>
      <c r="DI68" s="21" t="s">
        <v>52</v>
      </c>
      <c r="DJ68" s="17"/>
      <c r="DK68" s="17"/>
      <c r="DL68" s="17"/>
      <c r="DM68" s="21" t="s">
        <v>52</v>
      </c>
      <c r="DN68" s="17"/>
      <c r="DO68" s="17"/>
      <c r="DP68" s="21" t="s">
        <v>52</v>
      </c>
      <c r="DQ68" s="17"/>
      <c r="DR68" s="17"/>
      <c r="DS68" s="17"/>
      <c r="DT68" s="21" t="s">
        <v>52</v>
      </c>
      <c r="DU68" s="17"/>
      <c r="DV68" s="17"/>
      <c r="DW68" s="21" t="s">
        <v>52</v>
      </c>
      <c r="DX68" s="17"/>
      <c r="DY68" s="17"/>
      <c r="DZ68" s="17"/>
      <c r="EA68" s="21" t="s">
        <v>52</v>
      </c>
      <c r="EB68" s="17"/>
      <c r="EC68" s="17"/>
      <c r="ED68" s="21" t="s">
        <v>52</v>
      </c>
      <c r="EE68" s="17"/>
      <c r="EF68" s="17"/>
      <c r="EG68" s="17"/>
      <c r="EH68" s="17"/>
      <c r="EI68" s="21" t="s">
        <v>52</v>
      </c>
      <c r="EJ68" s="17"/>
      <c r="EK68" s="17"/>
      <c r="EL68" s="17"/>
      <c r="EM68" s="17"/>
      <c r="EN68" s="17"/>
      <c r="EO68" s="21" t="s">
        <v>52</v>
      </c>
      <c r="EP68" s="17"/>
      <c r="EQ68" s="17"/>
      <c r="ER68" s="17"/>
      <c r="ES68" s="17"/>
      <c r="ET68" s="17"/>
      <c r="EU68" s="17"/>
      <c r="EV68" s="21" t="s">
        <v>52</v>
      </c>
      <c r="EW68" s="17"/>
      <c r="EX68" s="17"/>
      <c r="EY68" s="17"/>
      <c r="EZ68" s="17"/>
      <c r="FA68" s="17"/>
      <c r="FB68" s="17"/>
      <c r="FC68" s="17"/>
      <c r="FD68" s="17"/>
      <c r="FE68" s="17"/>
      <c r="FF68" s="17"/>
      <c r="FG68" s="17"/>
      <c r="FH68" s="17"/>
      <c r="FI68" s="17"/>
      <c r="FJ68" s="17"/>
      <c r="FK68" s="17"/>
      <c r="FL68" s="17"/>
      <c r="FM68" s="5"/>
    </row>
    <row r="69">
      <c r="A69" s="48">
        <f t="shared" si="1"/>
        <v>63</v>
      </c>
      <c r="B69" s="50" t="str">
        <f t="shared" si="2"/>
        <v> </v>
      </c>
      <c r="C69" s="50" t="str">
        <f t="shared" si="3"/>
        <v> </v>
      </c>
      <c r="D69" s="50" t="str">
        <f t="shared" si="4"/>
        <v> </v>
      </c>
      <c r="E69" s="50" t="str">
        <f t="shared" si="5"/>
        <v> </v>
      </c>
      <c r="F69" s="50" t="str">
        <f t="shared" si="6"/>
        <v> </v>
      </c>
      <c r="G69" s="51" t="str">
        <f t="shared" si="7"/>
        <v/>
      </c>
      <c r="H69" s="52">
        <v>63.0</v>
      </c>
      <c r="I69" s="53">
        <f t="array" ref="I69">Max(If(left($P69:$FL69,2)="CI",column($P69:$FL69),0))</f>
        <v>0</v>
      </c>
      <c r="J69" s="53">
        <f t="array" ref="J69">Max(If(left($P69:$FL69,3)="EHD",column($P69:$FL69),0))</f>
        <v>0</v>
      </c>
      <c r="K69" s="53">
        <f t="array" ref="K69">Max(If(left($P69:$FL69,2)="CH",column($P69:$FL69),0))</f>
        <v>0</v>
      </c>
      <c r="L69" s="53">
        <f t="array" ref="L69">Max(If(left($P69:$FL69,2)="12",column($P69:$FL69),0))</f>
        <v>0</v>
      </c>
      <c r="M69" s="53">
        <f t="array" ref="M69">Max(If(left($P69:$FL69,1)="X",column($P69:$FL69),0))</f>
        <v>0</v>
      </c>
      <c r="N69" s="53" t="str">
        <f t="shared" si="10"/>
        <v/>
      </c>
      <c r="O69" s="54">
        <f t="shared" si="9"/>
        <v>0</v>
      </c>
      <c r="P69" s="5"/>
      <c r="Q69" s="5"/>
      <c r="R69" s="5"/>
      <c r="S69" s="5"/>
      <c r="T69" s="5"/>
      <c r="U69" s="5"/>
      <c r="V69" s="5"/>
      <c r="W69" s="5"/>
      <c r="X69" s="5"/>
      <c r="Y69" s="5"/>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21" t="s">
        <v>51</v>
      </c>
      <c r="BC69" s="17"/>
      <c r="BD69" s="17"/>
      <c r="BE69" s="21" t="s">
        <v>51</v>
      </c>
      <c r="BF69" s="17"/>
      <c r="BG69" s="17"/>
      <c r="BH69" s="17"/>
      <c r="BI69" s="21" t="s">
        <v>51</v>
      </c>
      <c r="BJ69" s="17"/>
      <c r="BK69" s="17"/>
      <c r="BL69" s="21" t="s">
        <v>52</v>
      </c>
      <c r="BM69" s="17"/>
      <c r="BN69" s="17"/>
      <c r="BO69" s="17"/>
      <c r="BP69" s="21" t="s">
        <v>52</v>
      </c>
      <c r="BQ69" s="17"/>
      <c r="BR69" s="17"/>
      <c r="BS69" s="21" t="s">
        <v>52</v>
      </c>
      <c r="BT69" s="17"/>
      <c r="BU69" s="17"/>
      <c r="BV69" s="17"/>
      <c r="BW69" s="21" t="s">
        <v>52</v>
      </c>
      <c r="BX69" s="17"/>
      <c r="BY69" s="17"/>
      <c r="BZ69" s="21" t="s">
        <v>52</v>
      </c>
      <c r="CA69" s="17"/>
      <c r="CB69" s="17"/>
      <c r="CC69" s="17"/>
      <c r="CD69" s="21" t="s">
        <v>52</v>
      </c>
      <c r="CE69" s="17"/>
      <c r="CF69" s="17"/>
      <c r="CG69" s="21" t="s">
        <v>52</v>
      </c>
      <c r="CH69" s="17"/>
      <c r="CI69" s="17"/>
      <c r="CJ69" s="17"/>
      <c r="CK69" s="21" t="s">
        <v>52</v>
      </c>
      <c r="CL69" s="17"/>
      <c r="CM69" s="17"/>
      <c r="CN69" s="21" t="s">
        <v>52</v>
      </c>
      <c r="CO69" s="17"/>
      <c r="CP69" s="17"/>
      <c r="CQ69" s="17"/>
      <c r="CR69" s="21" t="s">
        <v>52</v>
      </c>
      <c r="CS69" s="17"/>
      <c r="CT69" s="17"/>
      <c r="CU69" s="21" t="s">
        <v>52</v>
      </c>
      <c r="CV69" s="17"/>
      <c r="CW69" s="17"/>
      <c r="CX69" s="17"/>
      <c r="CY69" s="21" t="s">
        <v>52</v>
      </c>
      <c r="CZ69" s="17"/>
      <c r="DA69" s="17"/>
      <c r="DB69" s="21" t="s">
        <v>52</v>
      </c>
      <c r="DC69" s="17"/>
      <c r="DD69" s="17"/>
      <c r="DE69" s="17"/>
      <c r="DF69" s="21" t="s">
        <v>52</v>
      </c>
      <c r="DG69" s="17"/>
      <c r="DH69" s="17"/>
      <c r="DI69" s="21" t="s">
        <v>52</v>
      </c>
      <c r="DJ69" s="17"/>
      <c r="DK69" s="17"/>
      <c r="DL69" s="17"/>
      <c r="DM69" s="21" t="s">
        <v>52</v>
      </c>
      <c r="DN69" s="17"/>
      <c r="DO69" s="17"/>
      <c r="DP69" s="21" t="s">
        <v>52</v>
      </c>
      <c r="DQ69" s="17"/>
      <c r="DR69" s="17"/>
      <c r="DS69" s="17"/>
      <c r="DT69" s="21" t="s">
        <v>52</v>
      </c>
      <c r="DU69" s="17"/>
      <c r="DV69" s="17"/>
      <c r="DW69" s="21" t="s">
        <v>52</v>
      </c>
      <c r="DX69" s="17"/>
      <c r="DY69" s="17"/>
      <c r="DZ69" s="17"/>
      <c r="EA69" s="21" t="s">
        <v>52</v>
      </c>
      <c r="EB69" s="17"/>
      <c r="EC69" s="17"/>
      <c r="ED69" s="21" t="s">
        <v>52</v>
      </c>
      <c r="EE69" s="17"/>
      <c r="EF69" s="17"/>
      <c r="EG69" s="17"/>
      <c r="EH69" s="17"/>
      <c r="EI69" s="21" t="s">
        <v>52</v>
      </c>
      <c r="EJ69" s="17"/>
      <c r="EK69" s="17"/>
      <c r="EL69" s="17"/>
      <c r="EM69" s="17"/>
      <c r="EN69" s="17"/>
      <c r="EO69" s="21" t="s">
        <v>52</v>
      </c>
      <c r="EP69" s="17"/>
      <c r="EQ69" s="17"/>
      <c r="ER69" s="17"/>
      <c r="ES69" s="17"/>
      <c r="ET69" s="17"/>
      <c r="EU69" s="17"/>
      <c r="EV69" s="21" t="s">
        <v>52</v>
      </c>
      <c r="EW69" s="17"/>
      <c r="EX69" s="17"/>
      <c r="EY69" s="17"/>
      <c r="EZ69" s="17"/>
      <c r="FA69" s="17"/>
      <c r="FB69" s="17"/>
      <c r="FC69" s="17"/>
      <c r="FD69" s="17"/>
      <c r="FE69" s="17"/>
      <c r="FF69" s="17"/>
      <c r="FG69" s="17"/>
      <c r="FH69" s="17"/>
      <c r="FI69" s="17"/>
      <c r="FJ69" s="17"/>
      <c r="FK69" s="17"/>
      <c r="FL69" s="17"/>
      <c r="FM69" s="5"/>
    </row>
    <row r="70">
      <c r="A70" s="48">
        <f t="shared" si="1"/>
        <v>64</v>
      </c>
      <c r="B70" s="50" t="str">
        <f t="shared" si="2"/>
        <v> </v>
      </c>
      <c r="C70" s="50" t="str">
        <f t="shared" si="3"/>
        <v> </v>
      </c>
      <c r="D70" s="50" t="str">
        <f t="shared" si="4"/>
        <v> </v>
      </c>
      <c r="E70" s="50" t="str">
        <f t="shared" si="5"/>
        <v> </v>
      </c>
      <c r="F70" s="50" t="str">
        <f t="shared" si="6"/>
        <v> </v>
      </c>
      <c r="G70" s="51" t="str">
        <f t="shared" si="7"/>
        <v/>
      </c>
      <c r="H70" s="52">
        <v>64.0</v>
      </c>
      <c r="I70" s="53">
        <f t="array" ref="I70">Max(If(left($P70:$FL70,2)="CI",column($P70:$FL70),0))</f>
        <v>0</v>
      </c>
      <c r="J70" s="53">
        <f t="array" ref="J70">Max(If(left($P70:$FL70,3)="EHD",column($P70:$FL70),0))</f>
        <v>0</v>
      </c>
      <c r="K70" s="53">
        <f t="array" ref="K70">Max(If(left($P70:$FL70,2)="CH",column($P70:$FL70),0))</f>
        <v>0</v>
      </c>
      <c r="L70" s="53">
        <f t="array" ref="L70">Max(If(left($P70:$FL70,2)="12",column($P70:$FL70),0))</f>
        <v>0</v>
      </c>
      <c r="M70" s="53">
        <f t="array" ref="M70">Max(If(left($P70:$FL70,1)="X",column($P70:$FL70),0))</f>
        <v>0</v>
      </c>
      <c r="N70" s="53" t="str">
        <f t="shared" si="10"/>
        <v/>
      </c>
      <c r="O70" s="54">
        <f t="shared" si="9"/>
        <v>0</v>
      </c>
      <c r="P70" s="5"/>
      <c r="Q70" s="5"/>
      <c r="R70" s="5"/>
      <c r="S70" s="5"/>
      <c r="T70" s="5"/>
      <c r="U70" s="5"/>
      <c r="V70" s="5"/>
      <c r="W70" s="5"/>
      <c r="X70" s="5"/>
      <c r="Y70" s="5"/>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21" t="s">
        <v>51</v>
      </c>
      <c r="BC70" s="17"/>
      <c r="BD70" s="17"/>
      <c r="BE70" s="21" t="s">
        <v>51</v>
      </c>
      <c r="BF70" s="17"/>
      <c r="BG70" s="17"/>
      <c r="BH70" s="17"/>
      <c r="BI70" s="21" t="s">
        <v>51</v>
      </c>
      <c r="BJ70" s="17"/>
      <c r="BK70" s="17"/>
      <c r="BL70" s="21" t="s">
        <v>52</v>
      </c>
      <c r="BM70" s="17"/>
      <c r="BN70" s="17"/>
      <c r="BO70" s="17"/>
      <c r="BP70" s="21" t="s">
        <v>52</v>
      </c>
      <c r="BQ70" s="17"/>
      <c r="BR70" s="17"/>
      <c r="BS70" s="21" t="s">
        <v>54</v>
      </c>
      <c r="BT70" s="17"/>
      <c r="BU70" s="17"/>
      <c r="BV70" s="17"/>
      <c r="BW70" s="21" t="s">
        <v>52</v>
      </c>
      <c r="BX70" s="17"/>
      <c r="BY70" s="17"/>
      <c r="BZ70" s="21" t="s">
        <v>52</v>
      </c>
      <c r="CA70" s="17"/>
      <c r="CB70" s="17"/>
      <c r="CC70" s="17"/>
      <c r="CD70" s="21" t="s">
        <v>52</v>
      </c>
      <c r="CE70" s="17"/>
      <c r="CF70" s="17"/>
      <c r="CG70" s="21" t="s">
        <v>52</v>
      </c>
      <c r="CH70" s="17"/>
      <c r="CI70" s="17"/>
      <c r="CJ70" s="17"/>
      <c r="CK70" s="21" t="s">
        <v>52</v>
      </c>
      <c r="CL70" s="17"/>
      <c r="CM70" s="17"/>
      <c r="CN70" s="21" t="s">
        <v>52</v>
      </c>
      <c r="CO70" s="17"/>
      <c r="CP70" s="17"/>
      <c r="CQ70" s="17"/>
      <c r="CR70" s="21" t="s">
        <v>52</v>
      </c>
      <c r="CS70" s="17"/>
      <c r="CT70" s="17"/>
      <c r="CU70" s="21" t="s">
        <v>52</v>
      </c>
      <c r="CV70" s="17"/>
      <c r="CW70" s="17"/>
      <c r="CX70" s="17"/>
      <c r="CY70" s="21" t="s">
        <v>52</v>
      </c>
      <c r="CZ70" s="17"/>
      <c r="DA70" s="17"/>
      <c r="DB70" s="21" t="s">
        <v>52</v>
      </c>
      <c r="DC70" s="17"/>
      <c r="DD70" s="17"/>
      <c r="DE70" s="17"/>
      <c r="DF70" s="21" t="s">
        <v>52</v>
      </c>
      <c r="DG70" s="17"/>
      <c r="DH70" s="17"/>
      <c r="DI70" s="21" t="s">
        <v>52</v>
      </c>
      <c r="DJ70" s="17"/>
      <c r="DK70" s="17"/>
      <c r="DL70" s="17"/>
      <c r="DM70" s="21" t="s">
        <v>52</v>
      </c>
      <c r="DN70" s="17"/>
      <c r="DO70" s="17"/>
      <c r="DP70" s="21" t="s">
        <v>52</v>
      </c>
      <c r="DQ70" s="17"/>
      <c r="DR70" s="17"/>
      <c r="DS70" s="17"/>
      <c r="DT70" s="21" t="s">
        <v>52</v>
      </c>
      <c r="DU70" s="17"/>
      <c r="DV70" s="17"/>
      <c r="DW70" s="21" t="s">
        <v>52</v>
      </c>
      <c r="DX70" s="17"/>
      <c r="DY70" s="17"/>
      <c r="DZ70" s="17"/>
      <c r="EA70" s="21" t="s">
        <v>52</v>
      </c>
      <c r="EB70" s="17"/>
      <c r="EC70" s="17"/>
      <c r="ED70" s="21" t="s">
        <v>52</v>
      </c>
      <c r="EE70" s="17"/>
      <c r="EF70" s="17"/>
      <c r="EG70" s="17"/>
      <c r="EH70" s="17"/>
      <c r="EI70" s="21" t="s">
        <v>52</v>
      </c>
      <c r="EJ70" s="17"/>
      <c r="EK70" s="17"/>
      <c r="EL70" s="17"/>
      <c r="EM70" s="17"/>
      <c r="EN70" s="17"/>
      <c r="EO70" s="21" t="s">
        <v>52</v>
      </c>
      <c r="EP70" s="17"/>
      <c r="EQ70" s="17"/>
      <c r="ER70" s="17"/>
      <c r="ES70" s="17"/>
      <c r="ET70" s="17"/>
      <c r="EU70" s="17"/>
      <c r="EV70" s="21" t="s">
        <v>52</v>
      </c>
      <c r="EW70" s="17"/>
      <c r="EX70" s="17"/>
      <c r="EY70" s="17"/>
      <c r="EZ70" s="17"/>
      <c r="FA70" s="17"/>
      <c r="FB70" s="17"/>
      <c r="FC70" s="17"/>
      <c r="FD70" s="17"/>
      <c r="FE70" s="17"/>
      <c r="FF70" s="17"/>
      <c r="FG70" s="17"/>
      <c r="FH70" s="17"/>
      <c r="FI70" s="17"/>
      <c r="FJ70" s="17"/>
      <c r="FK70" s="17"/>
      <c r="FL70" s="17"/>
      <c r="FM70" s="5"/>
    </row>
    <row r="71">
      <c r="A71" s="48">
        <f t="shared" si="1"/>
        <v>65</v>
      </c>
      <c r="B71" s="50" t="str">
        <f t="shared" si="2"/>
        <v> </v>
      </c>
      <c r="C71" s="50" t="str">
        <f t="shared" si="3"/>
        <v> </v>
      </c>
      <c r="D71" s="50" t="str">
        <f t="shared" si="4"/>
        <v> </v>
      </c>
      <c r="E71" s="50" t="str">
        <f t="shared" si="5"/>
        <v> </v>
      </c>
      <c r="F71" s="50" t="str">
        <f t="shared" si="6"/>
        <v> </v>
      </c>
      <c r="G71" s="51" t="str">
        <f t="shared" si="7"/>
        <v/>
      </c>
      <c r="H71" s="52">
        <v>65.0</v>
      </c>
      <c r="I71" s="53">
        <f t="array" ref="I71">Max(If(left($P71:$FL71,2)="CI",column($P71:$FL71),0))</f>
        <v>0</v>
      </c>
      <c r="J71" s="53">
        <f t="array" ref="J71">Max(If(left($P71:$FL71,3)="EHD",column($P71:$FL71),0))</f>
        <v>0</v>
      </c>
      <c r="K71" s="53">
        <f t="array" ref="K71">Max(If(left($P71:$FL71,2)="CH",column($P71:$FL71),0))</f>
        <v>0</v>
      </c>
      <c r="L71" s="53">
        <f t="array" ref="L71">Max(If(left($P71:$FL71,2)="12",column($P71:$FL71),0))</f>
        <v>0</v>
      </c>
      <c r="M71" s="53">
        <f t="array" ref="M71">Max(If(left($P71:$FL71,1)="X",column($P71:$FL71),0))</f>
        <v>0</v>
      </c>
      <c r="N71" s="53" t="str">
        <f t="shared" si="10"/>
        <v/>
      </c>
      <c r="O71" s="54">
        <f t="shared" si="9"/>
        <v>0</v>
      </c>
      <c r="P71" s="5"/>
      <c r="Q71" s="5"/>
      <c r="R71" s="5"/>
      <c r="S71" s="5"/>
      <c r="T71" s="5"/>
      <c r="U71" s="5"/>
      <c r="V71" s="5"/>
      <c r="W71" s="5"/>
      <c r="X71" s="5"/>
      <c r="Y71" s="5"/>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21" t="s">
        <v>62</v>
      </c>
      <c r="BC71" s="17"/>
      <c r="BD71" s="17"/>
      <c r="BE71" s="21" t="s">
        <v>62</v>
      </c>
      <c r="BF71" s="17"/>
      <c r="BG71" s="17"/>
      <c r="BH71" s="17"/>
      <c r="BI71" s="21" t="s">
        <v>62</v>
      </c>
      <c r="BJ71" s="17"/>
      <c r="BK71" s="17"/>
      <c r="BL71" s="21" t="s">
        <v>62</v>
      </c>
      <c r="BM71" s="17"/>
      <c r="BN71" s="17"/>
      <c r="BO71" s="17"/>
      <c r="BP71" s="21" t="s">
        <v>62</v>
      </c>
      <c r="BQ71" s="17"/>
      <c r="BR71" s="17"/>
      <c r="BS71" s="21" t="s">
        <v>62</v>
      </c>
      <c r="BT71" s="17"/>
      <c r="BU71" s="17"/>
      <c r="BV71" s="17"/>
      <c r="BW71" s="21" t="s">
        <v>62</v>
      </c>
      <c r="BX71" s="17"/>
      <c r="BY71" s="17"/>
      <c r="BZ71" s="21" t="s">
        <v>62</v>
      </c>
      <c r="CA71" s="17"/>
      <c r="CB71" s="17"/>
      <c r="CC71" s="17"/>
      <c r="CD71" s="21" t="s">
        <v>62</v>
      </c>
      <c r="CE71" s="17"/>
      <c r="CF71" s="17"/>
      <c r="CG71" s="21" t="s">
        <v>62</v>
      </c>
      <c r="CH71" s="17"/>
      <c r="CI71" s="17"/>
      <c r="CJ71" s="17"/>
      <c r="CK71" s="21" t="s">
        <v>62</v>
      </c>
      <c r="CL71" s="17"/>
      <c r="CM71" s="17"/>
      <c r="CN71" s="21" t="s">
        <v>62</v>
      </c>
      <c r="CO71" s="17"/>
      <c r="CP71" s="17"/>
      <c r="CQ71" s="17"/>
      <c r="CR71" s="21" t="s">
        <v>62</v>
      </c>
      <c r="CS71" s="17"/>
      <c r="CT71" s="17"/>
      <c r="CU71" s="21" t="s">
        <v>62</v>
      </c>
      <c r="CV71" s="17"/>
      <c r="CW71" s="17"/>
      <c r="CX71" s="17"/>
      <c r="CY71" s="21" t="s">
        <v>62</v>
      </c>
      <c r="CZ71" s="17"/>
      <c r="DA71" s="17"/>
      <c r="DB71" s="21" t="s">
        <v>62</v>
      </c>
      <c r="DC71" s="17"/>
      <c r="DD71" s="17"/>
      <c r="DE71" s="17"/>
      <c r="DF71" s="21" t="s">
        <v>62</v>
      </c>
      <c r="DG71" s="17"/>
      <c r="DH71" s="17"/>
      <c r="DI71" s="21" t="s">
        <v>62</v>
      </c>
      <c r="DJ71" s="17"/>
      <c r="DK71" s="17"/>
      <c r="DL71" s="17"/>
      <c r="DM71" s="21" t="s">
        <v>62</v>
      </c>
      <c r="DN71" s="17"/>
      <c r="DO71" s="17"/>
      <c r="DP71" s="21" t="s">
        <v>62</v>
      </c>
      <c r="DQ71" s="17"/>
      <c r="DR71" s="17"/>
      <c r="DS71" s="17"/>
      <c r="DT71" s="21" t="s">
        <v>62</v>
      </c>
      <c r="DU71" s="17"/>
      <c r="DV71" s="17"/>
      <c r="DW71" s="21" t="s">
        <v>62</v>
      </c>
      <c r="DX71" s="17"/>
      <c r="DY71" s="17"/>
      <c r="DZ71" s="17"/>
      <c r="EA71" s="21" t="s">
        <v>62</v>
      </c>
      <c r="EB71" s="17"/>
      <c r="EC71" s="17"/>
      <c r="ED71" s="21" t="s">
        <v>62</v>
      </c>
      <c r="EE71" s="17"/>
      <c r="EF71" s="17"/>
      <c r="EG71" s="17"/>
      <c r="EH71" s="17"/>
      <c r="EI71" s="21" t="s">
        <v>62</v>
      </c>
      <c r="EJ71" s="17"/>
      <c r="EK71" s="17"/>
      <c r="EL71" s="17"/>
      <c r="EM71" s="17"/>
      <c r="EN71" s="17"/>
      <c r="EO71" s="21" t="s">
        <v>62</v>
      </c>
      <c r="EP71" s="17"/>
      <c r="EQ71" s="17"/>
      <c r="ER71" s="17"/>
      <c r="ES71" s="17"/>
      <c r="ET71" s="17"/>
      <c r="EU71" s="17"/>
      <c r="EV71" s="21" t="s">
        <v>62</v>
      </c>
      <c r="EW71" s="17"/>
      <c r="EX71" s="17"/>
      <c r="EY71" s="17"/>
      <c r="EZ71" s="17"/>
      <c r="FA71" s="17"/>
      <c r="FB71" s="17"/>
      <c r="FC71" s="17"/>
      <c r="FD71" s="17"/>
      <c r="FE71" s="17"/>
      <c r="FF71" s="17"/>
      <c r="FG71" s="17"/>
      <c r="FH71" s="17"/>
      <c r="FI71" s="17"/>
      <c r="FJ71" s="17"/>
      <c r="FK71" s="17"/>
      <c r="FL71" s="17"/>
      <c r="FM71" s="5"/>
    </row>
    <row r="72">
      <c r="A72" s="48" t="str">
        <f t="shared" si="1"/>
        <v>* 66</v>
      </c>
      <c r="B72" s="58" t="str">
        <f t="shared" si="2"/>
        <v>X</v>
      </c>
      <c r="C72" s="50" t="str">
        <f t="shared" si="3"/>
        <v>X</v>
      </c>
      <c r="D72" s="50" t="str">
        <f t="shared" si="4"/>
        <v>X</v>
      </c>
      <c r="E72" s="50" t="str">
        <f t="shared" si="5"/>
        <v>X</v>
      </c>
      <c r="F72" s="50">
        <f t="shared" si="6"/>
        <v>44743</v>
      </c>
      <c r="G72" s="51">
        <f t="shared" si="7"/>
        <v>66</v>
      </c>
      <c r="H72" s="52">
        <v>66.0</v>
      </c>
      <c r="I72" s="53">
        <f t="array" ref="I72">Max(If(left($P72:$FL72,2)="CI",column($P72:$FL72),0))</f>
        <v>52</v>
      </c>
      <c r="J72" s="53">
        <f t="array" ref="J72">Max(If(left($P72:$FL72,3)="EHD",column($P72:$FL72),0))</f>
        <v>69</v>
      </c>
      <c r="K72" s="53">
        <f t="array" ref="K72">Max(If(left($P72:$FL72,2)="CH",column($P72:$FL72),0))</f>
        <v>70</v>
      </c>
      <c r="L72" s="53">
        <f t="array" ref="L72">Max(If(left($P72:$FL72,2)="12",column($P72:$FL72),0))</f>
        <v>82</v>
      </c>
      <c r="M72" s="53">
        <f t="array" ref="M72">Max(If(left($P72:$FL72,1)="X",column($P72:$FL72),0))</f>
        <v>92</v>
      </c>
      <c r="N72" s="53" t="str">
        <f t="shared" si="10"/>
        <v>#66: X on 01-Jul</v>
      </c>
      <c r="O72" s="54">
        <f t="shared" si="9"/>
        <v>1</v>
      </c>
      <c r="P72" s="5"/>
      <c r="Q72" s="5"/>
      <c r="R72" s="5"/>
      <c r="S72" s="5"/>
      <c r="T72" s="5"/>
      <c r="U72" s="5"/>
      <c r="V72" s="5"/>
      <c r="W72" s="5"/>
      <c r="X72" s="5"/>
      <c r="Y72" s="5"/>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21" t="s">
        <v>40</v>
      </c>
      <c r="BA72" s="17"/>
      <c r="BB72" s="21" t="s">
        <v>73</v>
      </c>
      <c r="BC72" s="17"/>
      <c r="BD72" s="17"/>
      <c r="BE72" s="21" t="s">
        <v>73</v>
      </c>
      <c r="BF72" s="17"/>
      <c r="BG72" s="17"/>
      <c r="BH72" s="17"/>
      <c r="BI72" s="21" t="s">
        <v>73</v>
      </c>
      <c r="BJ72" s="17"/>
      <c r="BK72" s="17"/>
      <c r="BL72" s="21" t="s">
        <v>73</v>
      </c>
      <c r="BM72" s="17"/>
      <c r="BN72" s="17"/>
      <c r="BO72" s="21" t="s">
        <v>41</v>
      </c>
      <c r="BP72" s="21" t="s">
        <v>41</v>
      </c>
      <c r="BQ72" s="21" t="s">
        <v>41</v>
      </c>
      <c r="BR72" s="21" t="s">
        <v>42</v>
      </c>
      <c r="BS72" s="21" t="s">
        <v>56</v>
      </c>
      <c r="BT72" s="17"/>
      <c r="BU72" s="17"/>
      <c r="BV72" s="17"/>
      <c r="BW72" s="21" t="s">
        <v>56</v>
      </c>
      <c r="BX72" s="17"/>
      <c r="BY72" s="17"/>
      <c r="BZ72" s="21" t="s">
        <v>56</v>
      </c>
      <c r="CA72" s="17"/>
      <c r="CB72" s="17"/>
      <c r="CC72" s="17"/>
      <c r="CD72" s="21">
        <v>12.0</v>
      </c>
      <c r="CE72" s="17"/>
      <c r="CF72" s="17"/>
      <c r="CG72" s="21" t="s">
        <v>77</v>
      </c>
      <c r="CH72" s="17"/>
      <c r="CI72" s="17"/>
      <c r="CJ72" s="17"/>
      <c r="CK72" s="21" t="s">
        <v>71</v>
      </c>
      <c r="CL72" s="17"/>
      <c r="CM72" s="17"/>
      <c r="CN72" s="21" t="s">
        <v>3</v>
      </c>
      <c r="CO72" s="17"/>
      <c r="CP72" s="17"/>
      <c r="CQ72" s="17"/>
      <c r="CR72" s="21" t="s">
        <v>62</v>
      </c>
      <c r="CS72" s="17"/>
      <c r="CT72" s="17"/>
      <c r="CU72" s="21" t="s">
        <v>62</v>
      </c>
      <c r="CV72" s="17"/>
      <c r="CW72" s="17"/>
      <c r="CX72" s="17"/>
      <c r="CY72" s="21" t="s">
        <v>62</v>
      </c>
      <c r="CZ72" s="17"/>
      <c r="DA72" s="17"/>
      <c r="DB72" s="21" t="s">
        <v>62</v>
      </c>
      <c r="DC72" s="17"/>
      <c r="DD72" s="17"/>
      <c r="DE72" s="17"/>
      <c r="DF72" s="21" t="s">
        <v>93</v>
      </c>
      <c r="DG72" s="17"/>
      <c r="DH72" s="17"/>
      <c r="DI72" s="21" t="s">
        <v>62</v>
      </c>
      <c r="DJ72" s="17"/>
      <c r="DK72" s="17"/>
      <c r="DL72" s="17"/>
      <c r="DM72" s="21" t="s">
        <v>62</v>
      </c>
      <c r="DN72" s="17"/>
      <c r="DO72" s="17"/>
      <c r="DP72" s="21" t="s">
        <v>62</v>
      </c>
      <c r="DQ72" s="17"/>
      <c r="DR72" s="17"/>
      <c r="DS72" s="17"/>
      <c r="DT72" s="21" t="s">
        <v>62</v>
      </c>
      <c r="DU72" s="17"/>
      <c r="DV72" s="17"/>
      <c r="DW72" s="21" t="s">
        <v>62</v>
      </c>
      <c r="DX72" s="17"/>
      <c r="DY72" s="17"/>
      <c r="DZ72" s="17"/>
      <c r="EA72" s="21" t="s">
        <v>62</v>
      </c>
      <c r="EB72" s="17"/>
      <c r="EC72" s="17"/>
      <c r="ED72" s="21" t="s">
        <v>62</v>
      </c>
      <c r="EE72" s="17"/>
      <c r="EF72" s="17"/>
      <c r="EG72" s="17"/>
      <c r="EH72" s="17"/>
      <c r="EI72" s="21" t="s">
        <v>62</v>
      </c>
      <c r="EJ72" s="17"/>
      <c r="EK72" s="17"/>
      <c r="EL72" s="17"/>
      <c r="EM72" s="17"/>
      <c r="EN72" s="17"/>
      <c r="EO72" s="21" t="s">
        <v>62</v>
      </c>
      <c r="EP72" s="17"/>
      <c r="EQ72" s="17"/>
      <c r="ER72" s="17"/>
      <c r="ES72" s="17"/>
      <c r="ET72" s="17"/>
      <c r="EU72" s="17"/>
      <c r="EV72" s="21" t="s">
        <v>62</v>
      </c>
      <c r="EW72" s="17"/>
      <c r="EX72" s="17"/>
      <c r="EY72" s="17"/>
      <c r="EZ72" s="17"/>
      <c r="FA72" s="17"/>
      <c r="FB72" s="17"/>
      <c r="FC72" s="17"/>
      <c r="FD72" s="17"/>
      <c r="FE72" s="17"/>
      <c r="FF72" s="17"/>
      <c r="FG72" s="17"/>
      <c r="FH72" s="17"/>
      <c r="FI72" s="17"/>
      <c r="FJ72" s="17"/>
      <c r="FK72" s="17"/>
      <c r="FL72" s="17"/>
      <c r="FM72" s="5"/>
    </row>
    <row r="73">
      <c r="A73" s="48">
        <f t="shared" si="1"/>
        <v>67</v>
      </c>
      <c r="B73" s="50" t="str">
        <f t="shared" si="2"/>
        <v> </v>
      </c>
      <c r="C73" s="50" t="str">
        <f t="shared" si="3"/>
        <v> </v>
      </c>
      <c r="D73" s="50" t="str">
        <f t="shared" si="4"/>
        <v> </v>
      </c>
      <c r="E73" s="50" t="str">
        <f t="shared" si="5"/>
        <v> </v>
      </c>
      <c r="F73" s="50" t="str">
        <f t="shared" si="6"/>
        <v> </v>
      </c>
      <c r="G73" s="51" t="str">
        <f t="shared" si="7"/>
        <v/>
      </c>
      <c r="H73" s="52">
        <v>67.0</v>
      </c>
      <c r="I73" s="53">
        <f t="array" ref="I73">Max(If(left($P73:$FL73,2)="CI",column($P73:$FL73),0))</f>
        <v>0</v>
      </c>
      <c r="J73" s="53">
        <f t="array" ref="J73">Max(If(left($P73:$FL73,3)="EHD",column($P73:$FL73),0))</f>
        <v>0</v>
      </c>
      <c r="K73" s="53">
        <f t="array" ref="K73">Max(If(left($P73:$FL73,2)="CH",column($P73:$FL73),0))</f>
        <v>0</v>
      </c>
      <c r="L73" s="53">
        <f t="array" ref="L73">Max(If(left($P73:$FL73,2)="12",column($P73:$FL73),0))</f>
        <v>0</v>
      </c>
      <c r="M73" s="53">
        <f t="array" ref="M73">Max(If(left($P73:$FL73,1)="X",column($P73:$FL73),0))</f>
        <v>0</v>
      </c>
      <c r="N73" s="53" t="str">
        <f t="shared" si="10"/>
        <v/>
      </c>
      <c r="O73" s="54">
        <f t="shared" si="9"/>
        <v>0</v>
      </c>
      <c r="P73" s="5"/>
      <c r="Q73" s="5"/>
      <c r="R73" s="5"/>
      <c r="S73" s="5"/>
      <c r="T73" s="5"/>
      <c r="U73" s="5"/>
      <c r="V73" s="5"/>
      <c r="W73" s="5"/>
      <c r="X73" s="5"/>
      <c r="Y73" s="5"/>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21" t="s">
        <v>77</v>
      </c>
      <c r="BC73" s="17"/>
      <c r="BD73" s="17"/>
      <c r="BE73" s="21" t="s">
        <v>77</v>
      </c>
      <c r="BF73" s="17"/>
      <c r="BG73" s="17"/>
      <c r="BH73" s="17"/>
      <c r="BI73" s="21" t="s">
        <v>77</v>
      </c>
      <c r="BJ73" s="17"/>
      <c r="BK73" s="17"/>
      <c r="BL73" s="21" t="s">
        <v>77</v>
      </c>
      <c r="BM73" s="17"/>
      <c r="BN73" s="17"/>
      <c r="BO73" s="17"/>
      <c r="BP73" s="21" t="s">
        <v>77</v>
      </c>
      <c r="BQ73" s="17"/>
      <c r="BR73" s="17"/>
      <c r="BS73" s="21" t="s">
        <v>77</v>
      </c>
      <c r="BT73" s="17"/>
      <c r="BU73" s="17"/>
      <c r="BV73" s="17"/>
      <c r="BW73" s="21" t="s">
        <v>77</v>
      </c>
      <c r="BX73" s="17"/>
      <c r="BY73" s="17"/>
      <c r="BZ73" s="21" t="s">
        <v>77</v>
      </c>
      <c r="CA73" s="17"/>
      <c r="CB73" s="17"/>
      <c r="CC73" s="17"/>
      <c r="CD73" s="21" t="s">
        <v>77</v>
      </c>
      <c r="CE73" s="17"/>
      <c r="CF73" s="17"/>
      <c r="CG73" s="21" t="s">
        <v>77</v>
      </c>
      <c r="CH73" s="17"/>
      <c r="CI73" s="17"/>
      <c r="CJ73" s="17"/>
      <c r="CK73" s="21" t="s">
        <v>77</v>
      </c>
      <c r="CL73" s="17"/>
      <c r="CM73" s="17"/>
      <c r="CN73" s="21" t="s">
        <v>62</v>
      </c>
      <c r="CO73" s="17"/>
      <c r="CP73" s="17"/>
      <c r="CQ73" s="17"/>
      <c r="CR73" s="21" t="s">
        <v>77</v>
      </c>
      <c r="CS73" s="17"/>
      <c r="CT73" s="17"/>
      <c r="CU73" s="21" t="s">
        <v>77</v>
      </c>
      <c r="CV73" s="17"/>
      <c r="CW73" s="17"/>
      <c r="CX73" s="17"/>
      <c r="CY73" s="21" t="s">
        <v>77</v>
      </c>
      <c r="CZ73" s="17"/>
      <c r="DA73" s="17"/>
      <c r="DB73" s="21" t="s">
        <v>77</v>
      </c>
      <c r="DC73" s="17"/>
      <c r="DD73" s="17"/>
      <c r="DE73" s="17"/>
      <c r="DF73" s="21" t="s">
        <v>77</v>
      </c>
      <c r="DG73" s="17"/>
      <c r="DH73" s="17"/>
      <c r="DI73" s="21" t="s">
        <v>77</v>
      </c>
      <c r="DJ73" s="17"/>
      <c r="DK73" s="17"/>
      <c r="DL73" s="17"/>
      <c r="DM73" s="21" t="s">
        <v>77</v>
      </c>
      <c r="DN73" s="17"/>
      <c r="DO73" s="17"/>
      <c r="DP73" s="21" t="s">
        <v>77</v>
      </c>
      <c r="DQ73" s="17"/>
      <c r="DR73" s="17"/>
      <c r="DS73" s="17"/>
      <c r="DT73" s="21" t="s">
        <v>77</v>
      </c>
      <c r="DU73" s="17"/>
      <c r="DV73" s="17"/>
      <c r="DW73" s="21" t="s">
        <v>77</v>
      </c>
      <c r="DX73" s="17"/>
      <c r="DY73" s="17"/>
      <c r="DZ73" s="17"/>
      <c r="EA73" s="21" t="s">
        <v>77</v>
      </c>
      <c r="EB73" s="17"/>
      <c r="EC73" s="17"/>
      <c r="ED73" s="21" t="s">
        <v>77</v>
      </c>
      <c r="EE73" s="17"/>
      <c r="EF73" s="17"/>
      <c r="EG73" s="17"/>
      <c r="EH73" s="17"/>
      <c r="EI73" s="21" t="s">
        <v>77</v>
      </c>
      <c r="EJ73" s="17"/>
      <c r="EK73" s="17"/>
      <c r="EL73" s="17"/>
      <c r="EM73" s="17"/>
      <c r="EN73" s="17"/>
      <c r="EO73" s="21" t="s">
        <v>77</v>
      </c>
      <c r="EP73" s="17"/>
      <c r="EQ73" s="17"/>
      <c r="ER73" s="17"/>
      <c r="ES73" s="17"/>
      <c r="ET73" s="17"/>
      <c r="EU73" s="17"/>
      <c r="EV73" s="21" t="s">
        <v>77</v>
      </c>
      <c r="EW73" s="17"/>
      <c r="EX73" s="17"/>
      <c r="EY73" s="17"/>
      <c r="EZ73" s="17"/>
      <c r="FA73" s="17"/>
      <c r="FB73" s="17"/>
      <c r="FC73" s="17"/>
      <c r="FD73" s="17"/>
      <c r="FE73" s="17"/>
      <c r="FF73" s="17"/>
      <c r="FG73" s="17"/>
      <c r="FH73" s="17"/>
      <c r="FI73" s="17"/>
      <c r="FJ73" s="17"/>
      <c r="FK73" s="17"/>
      <c r="FL73" s="17"/>
      <c r="FM73" s="5"/>
    </row>
    <row r="74">
      <c r="A74" s="48">
        <f t="shared" si="1"/>
        <v>68</v>
      </c>
      <c r="B74" s="50" t="str">
        <f t="shared" si="2"/>
        <v> </v>
      </c>
      <c r="C74" s="50" t="str">
        <f t="shared" si="3"/>
        <v> </v>
      </c>
      <c r="D74" s="50" t="str">
        <f t="shared" si="4"/>
        <v> </v>
      </c>
      <c r="E74" s="50" t="str">
        <f t="shared" si="5"/>
        <v> </v>
      </c>
      <c r="F74" s="50" t="str">
        <f t="shared" si="6"/>
        <v> </v>
      </c>
      <c r="G74" s="51" t="str">
        <f t="shared" si="7"/>
        <v/>
      </c>
      <c r="H74" s="52">
        <v>68.0</v>
      </c>
      <c r="I74" s="53">
        <f t="array" ref="I74">Max(If(left($P74:$FL74,2)="CI",column($P74:$FL74),0))</f>
        <v>0</v>
      </c>
      <c r="J74" s="53">
        <f t="array" ref="J74">Max(If(left($P74:$FL74,3)="EHD",column($P74:$FL74),0))</f>
        <v>0</v>
      </c>
      <c r="K74" s="53">
        <f t="array" ref="K74">Max(If(left($P74:$FL74,2)="CH",column($P74:$FL74),0))</f>
        <v>0</v>
      </c>
      <c r="L74" s="53">
        <f t="array" ref="L74">Max(If(left($P74:$FL74,2)="12",column($P74:$FL74),0))</f>
        <v>0</v>
      </c>
      <c r="M74" s="53">
        <f t="array" ref="M74">Max(If(left($P74:$FL74,1)="X",column($P74:$FL74),0))</f>
        <v>0</v>
      </c>
      <c r="N74" s="53" t="str">
        <f t="shared" si="10"/>
        <v/>
      </c>
      <c r="O74" s="54">
        <f t="shared" si="9"/>
        <v>0</v>
      </c>
      <c r="P74" s="5"/>
      <c r="Q74" s="5"/>
      <c r="R74" s="5"/>
      <c r="S74" s="5"/>
      <c r="T74" s="5"/>
      <c r="U74" s="5"/>
      <c r="V74" s="5"/>
      <c r="W74" s="5"/>
      <c r="X74" s="5"/>
      <c r="Y74" s="5"/>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21" t="s">
        <v>54</v>
      </c>
      <c r="BC74" s="17"/>
      <c r="BD74" s="17"/>
      <c r="BE74" s="21" t="s">
        <v>54</v>
      </c>
      <c r="BF74" s="17"/>
      <c r="BG74" s="17"/>
      <c r="BH74" s="17"/>
      <c r="BI74" s="21" t="s">
        <v>54</v>
      </c>
      <c r="BJ74" s="17"/>
      <c r="BK74" s="17"/>
      <c r="BL74" s="21" t="s">
        <v>54</v>
      </c>
      <c r="BM74" s="17"/>
      <c r="BN74" s="17"/>
      <c r="BO74" s="17"/>
      <c r="BP74" s="21" t="s">
        <v>54</v>
      </c>
      <c r="BQ74" s="17"/>
      <c r="BR74" s="17"/>
      <c r="BS74" s="21" t="s">
        <v>54</v>
      </c>
      <c r="BT74" s="17"/>
      <c r="BU74" s="17"/>
      <c r="BV74" s="17"/>
      <c r="BW74" s="21" t="s">
        <v>54</v>
      </c>
      <c r="BX74" s="17"/>
      <c r="BY74" s="17"/>
      <c r="BZ74" s="21" t="s">
        <v>54</v>
      </c>
      <c r="CA74" s="17"/>
      <c r="CB74" s="17"/>
      <c r="CC74" s="17"/>
      <c r="CD74" s="21" t="s">
        <v>54</v>
      </c>
      <c r="CE74" s="17"/>
      <c r="CF74" s="17"/>
      <c r="CG74" s="21" t="s">
        <v>54</v>
      </c>
      <c r="CH74" s="17"/>
      <c r="CI74" s="17"/>
      <c r="CJ74" s="17"/>
      <c r="CK74" s="21" t="s">
        <v>54</v>
      </c>
      <c r="CL74" s="17"/>
      <c r="CM74" s="17"/>
      <c r="CN74" s="21" t="s">
        <v>62</v>
      </c>
      <c r="CO74" s="17"/>
      <c r="CP74" s="17"/>
      <c r="CQ74" s="17"/>
      <c r="CR74" s="21" t="s">
        <v>54</v>
      </c>
      <c r="CS74" s="17"/>
      <c r="CT74" s="17"/>
      <c r="CU74" s="21" t="s">
        <v>54</v>
      </c>
      <c r="CV74" s="17"/>
      <c r="CW74" s="17"/>
      <c r="CX74" s="17"/>
      <c r="CY74" s="21" t="s">
        <v>54</v>
      </c>
      <c r="CZ74" s="17"/>
      <c r="DA74" s="17"/>
      <c r="DB74" s="21" t="s">
        <v>54</v>
      </c>
      <c r="DC74" s="17"/>
      <c r="DD74" s="17"/>
      <c r="DE74" s="17"/>
      <c r="DF74" s="21" t="s">
        <v>54</v>
      </c>
      <c r="DG74" s="17"/>
      <c r="DH74" s="17"/>
      <c r="DI74" s="21" t="s">
        <v>62</v>
      </c>
      <c r="DJ74" s="17"/>
      <c r="DK74" s="17"/>
      <c r="DL74" s="17"/>
      <c r="DM74" s="21" t="s">
        <v>62</v>
      </c>
      <c r="DN74" s="17"/>
      <c r="DO74" s="17"/>
      <c r="DP74" s="21" t="s">
        <v>62</v>
      </c>
      <c r="DQ74" s="17"/>
      <c r="DR74" s="17"/>
      <c r="DS74" s="17"/>
      <c r="DT74" s="21" t="s">
        <v>62</v>
      </c>
      <c r="DU74" s="17"/>
      <c r="DV74" s="17"/>
      <c r="DW74" s="21" t="s">
        <v>62</v>
      </c>
      <c r="DX74" s="17"/>
      <c r="DY74" s="17"/>
      <c r="DZ74" s="17"/>
      <c r="EA74" s="21" t="s">
        <v>62</v>
      </c>
      <c r="EB74" s="17"/>
      <c r="EC74" s="17"/>
      <c r="ED74" s="21" t="s">
        <v>54</v>
      </c>
      <c r="EE74" s="17"/>
      <c r="EF74" s="17"/>
      <c r="EG74" s="17"/>
      <c r="EH74" s="17"/>
      <c r="EI74" s="21" t="s">
        <v>54</v>
      </c>
      <c r="EJ74" s="17"/>
      <c r="EK74" s="17"/>
      <c r="EL74" s="17"/>
      <c r="EM74" s="17"/>
      <c r="EN74" s="17"/>
      <c r="EO74" s="21" t="s">
        <v>62</v>
      </c>
      <c r="EP74" s="17"/>
      <c r="EQ74" s="17"/>
      <c r="ER74" s="17"/>
      <c r="ES74" s="17"/>
      <c r="ET74" s="17"/>
      <c r="EU74" s="17"/>
      <c r="EV74" s="21" t="s">
        <v>54</v>
      </c>
      <c r="EW74" s="17"/>
      <c r="EX74" s="17"/>
      <c r="EY74" s="17"/>
      <c r="EZ74" s="17"/>
      <c r="FA74" s="17"/>
      <c r="FB74" s="17"/>
      <c r="FC74" s="17"/>
      <c r="FD74" s="17"/>
      <c r="FE74" s="17"/>
      <c r="FF74" s="17"/>
      <c r="FG74" s="17"/>
      <c r="FH74" s="17"/>
      <c r="FI74" s="17"/>
      <c r="FJ74" s="17"/>
      <c r="FK74" s="17"/>
      <c r="FL74" s="17"/>
      <c r="FM74" s="5"/>
    </row>
    <row r="75">
      <c r="A75" s="48">
        <f t="shared" si="1"/>
        <v>69</v>
      </c>
      <c r="B75" s="50" t="str">
        <f t="shared" si="2"/>
        <v> </v>
      </c>
      <c r="C75" s="50" t="str">
        <f t="shared" si="3"/>
        <v> </v>
      </c>
      <c r="D75" s="50" t="str">
        <f t="shared" si="4"/>
        <v> </v>
      </c>
      <c r="E75" s="50" t="str">
        <f t="shared" si="5"/>
        <v> </v>
      </c>
      <c r="F75" s="50" t="str">
        <f t="shared" si="6"/>
        <v> </v>
      </c>
      <c r="G75" s="51" t="str">
        <f t="shared" si="7"/>
        <v/>
      </c>
      <c r="H75" s="52">
        <v>69.0</v>
      </c>
      <c r="I75" s="53">
        <f t="array" ref="I75">Max(If(left($P75:$FL75,2)="CI",column($P75:$FL75),0))</f>
        <v>0</v>
      </c>
      <c r="J75" s="53">
        <f t="array" ref="J75">Max(If(left($P75:$FL75,3)="EHD",column($P75:$FL75),0))</f>
        <v>0</v>
      </c>
      <c r="K75" s="53">
        <f t="array" ref="K75">Max(If(left($P75:$FL75,2)="CH",column($P75:$FL75),0))</f>
        <v>0</v>
      </c>
      <c r="L75" s="53">
        <f t="array" ref="L75">Max(If(left($P75:$FL75,2)="12",column($P75:$FL75),0))</f>
        <v>0</v>
      </c>
      <c r="M75" s="53">
        <f t="array" ref="M75">Max(If(left($P75:$FL75,1)="X",column($P75:$FL75),0))</f>
        <v>0</v>
      </c>
      <c r="N75" s="53" t="str">
        <f t="shared" si="10"/>
        <v/>
      </c>
      <c r="O75" s="54">
        <f t="shared" si="9"/>
        <v>0</v>
      </c>
      <c r="P75" s="5"/>
      <c r="Q75" s="5"/>
      <c r="R75" s="5"/>
      <c r="S75" s="5"/>
      <c r="T75" s="5"/>
      <c r="U75" s="5"/>
      <c r="V75" s="5"/>
      <c r="W75" s="5"/>
      <c r="X75" s="5"/>
      <c r="Y75" s="5"/>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21" t="s">
        <v>51</v>
      </c>
      <c r="BC75" s="17"/>
      <c r="BD75" s="17"/>
      <c r="BE75" s="21" t="s">
        <v>51</v>
      </c>
      <c r="BF75" s="17"/>
      <c r="BG75" s="17"/>
      <c r="BH75" s="17"/>
      <c r="BI75" s="21" t="s">
        <v>51</v>
      </c>
      <c r="BJ75" s="17"/>
      <c r="BK75" s="17"/>
      <c r="BL75" s="21" t="s">
        <v>52</v>
      </c>
      <c r="BM75" s="17"/>
      <c r="BN75" s="17"/>
      <c r="BO75" s="17"/>
      <c r="BP75" s="21" t="s">
        <v>52</v>
      </c>
      <c r="BQ75" s="17"/>
      <c r="BR75" s="17"/>
      <c r="BS75" s="21" t="s">
        <v>52</v>
      </c>
      <c r="BT75" s="17"/>
      <c r="BU75" s="17"/>
      <c r="BV75" s="17"/>
      <c r="BW75" s="21" t="s">
        <v>52</v>
      </c>
      <c r="BX75" s="17"/>
      <c r="BY75" s="17"/>
      <c r="BZ75" s="21" t="s">
        <v>52</v>
      </c>
      <c r="CA75" s="17"/>
      <c r="CB75" s="17"/>
      <c r="CC75" s="17"/>
      <c r="CD75" s="21" t="s">
        <v>52</v>
      </c>
      <c r="CE75" s="17"/>
      <c r="CF75" s="17"/>
      <c r="CG75" s="21" t="s">
        <v>52</v>
      </c>
      <c r="CH75" s="17"/>
      <c r="CI75" s="17"/>
      <c r="CJ75" s="17"/>
      <c r="CK75" s="21" t="s">
        <v>52</v>
      </c>
      <c r="CL75" s="17"/>
      <c r="CM75" s="17"/>
      <c r="CN75" s="21" t="s">
        <v>52</v>
      </c>
      <c r="CO75" s="17"/>
      <c r="CP75" s="17"/>
      <c r="CQ75" s="17"/>
      <c r="CR75" s="21" t="s">
        <v>52</v>
      </c>
      <c r="CS75" s="17"/>
      <c r="CT75" s="17"/>
      <c r="CU75" s="21" t="s">
        <v>52</v>
      </c>
      <c r="CV75" s="17"/>
      <c r="CW75" s="17"/>
      <c r="CX75" s="17"/>
      <c r="CY75" s="21" t="s">
        <v>52</v>
      </c>
      <c r="CZ75" s="17"/>
      <c r="DA75" s="17"/>
      <c r="DB75" s="21" t="s">
        <v>52</v>
      </c>
      <c r="DC75" s="17"/>
      <c r="DD75" s="17"/>
      <c r="DE75" s="17"/>
      <c r="DF75" s="21" t="s">
        <v>52</v>
      </c>
      <c r="DG75" s="17"/>
      <c r="DH75" s="17"/>
      <c r="DI75" s="21" t="s">
        <v>52</v>
      </c>
      <c r="DJ75" s="17"/>
      <c r="DK75" s="17"/>
      <c r="DL75" s="17"/>
      <c r="DM75" s="21" t="s">
        <v>52</v>
      </c>
      <c r="DN75" s="17"/>
      <c r="DO75" s="17"/>
      <c r="DP75" s="21" t="s">
        <v>52</v>
      </c>
      <c r="DQ75" s="17"/>
      <c r="DR75" s="17"/>
      <c r="DS75" s="17"/>
      <c r="DT75" s="21" t="s">
        <v>52</v>
      </c>
      <c r="DU75" s="17"/>
      <c r="DV75" s="17"/>
      <c r="DW75" s="21" t="s">
        <v>52</v>
      </c>
      <c r="DX75" s="17"/>
      <c r="DY75" s="17"/>
      <c r="DZ75" s="17"/>
      <c r="EA75" s="21" t="s">
        <v>52</v>
      </c>
      <c r="EB75" s="17"/>
      <c r="EC75" s="17"/>
      <c r="ED75" s="21" t="s">
        <v>52</v>
      </c>
      <c r="EE75" s="17"/>
      <c r="EF75" s="17"/>
      <c r="EG75" s="17"/>
      <c r="EH75" s="17"/>
      <c r="EI75" s="21" t="s">
        <v>52</v>
      </c>
      <c r="EJ75" s="17"/>
      <c r="EK75" s="17"/>
      <c r="EL75" s="17"/>
      <c r="EM75" s="17"/>
      <c r="EN75" s="17"/>
      <c r="EO75" s="21" t="s">
        <v>52</v>
      </c>
      <c r="EP75" s="17"/>
      <c r="EQ75" s="17"/>
      <c r="ER75" s="17"/>
      <c r="ES75" s="17"/>
      <c r="ET75" s="17"/>
      <c r="EU75" s="17"/>
      <c r="EV75" s="21" t="s">
        <v>52</v>
      </c>
      <c r="EW75" s="17"/>
      <c r="EX75" s="17"/>
      <c r="EY75" s="17"/>
      <c r="EZ75" s="17"/>
      <c r="FA75" s="17"/>
      <c r="FB75" s="17"/>
      <c r="FC75" s="17"/>
      <c r="FD75" s="17"/>
      <c r="FE75" s="17"/>
      <c r="FF75" s="17"/>
      <c r="FG75" s="17"/>
      <c r="FH75" s="17"/>
      <c r="FI75" s="17"/>
      <c r="FJ75" s="17"/>
      <c r="FK75" s="17"/>
      <c r="FL75" s="17"/>
      <c r="FM75" s="5"/>
    </row>
    <row r="76">
      <c r="A76" s="48">
        <f t="shared" si="1"/>
        <v>70</v>
      </c>
      <c r="B76" s="50" t="str">
        <f t="shared" si="2"/>
        <v> </v>
      </c>
      <c r="C76" s="50" t="str">
        <f t="shared" si="3"/>
        <v> </v>
      </c>
      <c r="D76" s="50" t="str">
        <f t="shared" si="4"/>
        <v> </v>
      </c>
      <c r="E76" s="50" t="str">
        <f t="shared" si="5"/>
        <v> </v>
      </c>
      <c r="F76" s="50" t="str">
        <f t="shared" si="6"/>
        <v> </v>
      </c>
      <c r="G76" s="51" t="str">
        <f t="shared" si="7"/>
        <v/>
      </c>
      <c r="H76" s="52">
        <v>70.0</v>
      </c>
      <c r="I76" s="53">
        <f t="array" ref="I76">Max(If(left($P76:$FL76,2)="CI",column($P76:$FL76),0))</f>
        <v>0</v>
      </c>
      <c r="J76" s="53">
        <f t="array" ref="J76">Max(If(left($P76:$FL76,3)="EHD",column($P76:$FL76),0))</f>
        <v>0</v>
      </c>
      <c r="K76" s="53">
        <f t="array" ref="K76">Max(If(left($P76:$FL76,2)="CH",column($P76:$FL76),0))</f>
        <v>0</v>
      </c>
      <c r="L76" s="53">
        <f t="array" ref="L76">Max(If(left($P76:$FL76,2)="12",column($P76:$FL76),0))</f>
        <v>0</v>
      </c>
      <c r="M76" s="53">
        <f t="array" ref="M76">Max(If(left($P76:$FL76,1)="X",column($P76:$FL76),0))</f>
        <v>0</v>
      </c>
      <c r="N76" s="53" t="str">
        <f t="shared" si="10"/>
        <v/>
      </c>
      <c r="O76" s="54">
        <f t="shared" si="9"/>
        <v>0</v>
      </c>
      <c r="P76" s="5"/>
      <c r="Q76" s="5"/>
      <c r="R76" s="5"/>
      <c r="S76" s="5"/>
      <c r="T76" s="5"/>
      <c r="U76" s="5"/>
      <c r="V76" s="5"/>
      <c r="W76" s="5"/>
      <c r="X76" s="5"/>
      <c r="Y76" s="5"/>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21" t="s">
        <v>62</v>
      </c>
      <c r="BC76" s="17"/>
      <c r="BD76" s="17"/>
      <c r="BE76" s="21" t="s">
        <v>62</v>
      </c>
      <c r="BF76" s="17"/>
      <c r="BG76" s="17"/>
      <c r="BH76" s="17"/>
      <c r="BI76" s="21" t="s">
        <v>62</v>
      </c>
      <c r="BJ76" s="17"/>
      <c r="BK76" s="17"/>
      <c r="BL76" s="21" t="s">
        <v>62</v>
      </c>
      <c r="BM76" s="17"/>
      <c r="BN76" s="17"/>
      <c r="BO76" s="17"/>
      <c r="BP76" s="21" t="s">
        <v>62</v>
      </c>
      <c r="BQ76" s="17"/>
      <c r="BR76" s="17"/>
      <c r="BS76" s="21" t="s">
        <v>62</v>
      </c>
      <c r="BT76" s="17"/>
      <c r="BU76" s="17"/>
      <c r="BV76" s="17"/>
      <c r="BW76" s="21" t="s">
        <v>62</v>
      </c>
      <c r="BX76" s="17"/>
      <c r="BY76" s="17"/>
      <c r="BZ76" s="21" t="s">
        <v>62</v>
      </c>
      <c r="CA76" s="17"/>
      <c r="CB76" s="17"/>
      <c r="CC76" s="17"/>
      <c r="CD76" s="21" t="s">
        <v>62</v>
      </c>
      <c r="CE76" s="17"/>
      <c r="CF76" s="17"/>
      <c r="CG76" s="21" t="s">
        <v>62</v>
      </c>
      <c r="CH76" s="17"/>
      <c r="CI76" s="17"/>
      <c r="CJ76" s="17"/>
      <c r="CK76" s="21" t="s">
        <v>62</v>
      </c>
      <c r="CL76" s="17"/>
      <c r="CM76" s="17"/>
      <c r="CN76" s="21" t="s">
        <v>62</v>
      </c>
      <c r="CO76" s="17"/>
      <c r="CP76" s="17"/>
      <c r="CQ76" s="17"/>
      <c r="CR76" s="21" t="s">
        <v>62</v>
      </c>
      <c r="CS76" s="17"/>
      <c r="CT76" s="17"/>
      <c r="CU76" s="21" t="s">
        <v>62</v>
      </c>
      <c r="CV76" s="17"/>
      <c r="CW76" s="17"/>
      <c r="CX76" s="17"/>
      <c r="CY76" s="21" t="s">
        <v>62</v>
      </c>
      <c r="CZ76" s="17"/>
      <c r="DA76" s="17"/>
      <c r="DB76" s="21" t="s">
        <v>62</v>
      </c>
      <c r="DC76" s="17"/>
      <c r="DD76" s="17"/>
      <c r="DE76" s="17"/>
      <c r="DF76" s="21" t="s">
        <v>77</v>
      </c>
      <c r="DG76" s="17"/>
      <c r="DH76" s="17"/>
      <c r="DI76" s="21" t="s">
        <v>77</v>
      </c>
      <c r="DJ76" s="17"/>
      <c r="DK76" s="17"/>
      <c r="DL76" s="17"/>
      <c r="DM76" s="21" t="s">
        <v>77</v>
      </c>
      <c r="DN76" s="17"/>
      <c r="DO76" s="17"/>
      <c r="DP76" s="21" t="s">
        <v>77</v>
      </c>
      <c r="DQ76" s="17"/>
      <c r="DR76" s="17"/>
      <c r="DS76" s="17"/>
      <c r="DT76" s="21" t="s">
        <v>77</v>
      </c>
      <c r="DU76" s="17"/>
      <c r="DV76" s="17"/>
      <c r="DW76" s="21" t="s">
        <v>77</v>
      </c>
      <c r="DX76" s="17"/>
      <c r="DY76" s="17"/>
      <c r="DZ76" s="17"/>
      <c r="EA76" s="21" t="s">
        <v>77</v>
      </c>
      <c r="EB76" s="17"/>
      <c r="EC76" s="17"/>
      <c r="ED76" s="21" t="s">
        <v>77</v>
      </c>
      <c r="EE76" s="17"/>
      <c r="EF76" s="17"/>
      <c r="EG76" s="17"/>
      <c r="EH76" s="17"/>
      <c r="EI76" s="21" t="s">
        <v>77</v>
      </c>
      <c r="EJ76" s="17"/>
      <c r="EK76" s="17"/>
      <c r="EL76" s="17"/>
      <c r="EM76" s="17"/>
      <c r="EN76" s="17"/>
      <c r="EO76" s="21" t="s">
        <v>77</v>
      </c>
      <c r="EP76" s="17"/>
      <c r="EQ76" s="17"/>
      <c r="ER76" s="17"/>
      <c r="ES76" s="17"/>
      <c r="ET76" s="17"/>
      <c r="EU76" s="17"/>
      <c r="EV76" s="21" t="s">
        <v>77</v>
      </c>
      <c r="EW76" s="17"/>
      <c r="EX76" s="17"/>
      <c r="EY76" s="17"/>
      <c r="EZ76" s="17"/>
      <c r="FA76" s="17"/>
      <c r="FB76" s="17"/>
      <c r="FC76" s="17"/>
      <c r="FD76" s="17"/>
      <c r="FE76" s="17"/>
      <c r="FF76" s="17"/>
      <c r="FG76" s="17"/>
      <c r="FH76" s="17"/>
      <c r="FI76" s="17"/>
      <c r="FJ76" s="17"/>
      <c r="FK76" s="17"/>
      <c r="FL76" s="17"/>
      <c r="FM76" s="5"/>
    </row>
    <row r="77">
      <c r="A77" s="48">
        <f t="shared" si="1"/>
        <v>71</v>
      </c>
      <c r="B77" s="50" t="str">
        <f t="shared" si="2"/>
        <v> </v>
      </c>
      <c r="C77" s="50" t="str">
        <f t="shared" si="3"/>
        <v> </v>
      </c>
      <c r="D77" s="50" t="str">
        <f t="shared" si="4"/>
        <v> </v>
      </c>
      <c r="E77" s="50" t="str">
        <f t="shared" si="5"/>
        <v> </v>
      </c>
      <c r="F77" s="50" t="str">
        <f t="shared" si="6"/>
        <v> </v>
      </c>
      <c r="G77" s="51" t="str">
        <f t="shared" si="7"/>
        <v/>
      </c>
      <c r="H77" s="52">
        <v>71.0</v>
      </c>
      <c r="I77" s="53">
        <f t="array" ref="I77">Max(If(left($P77:$FL77,2)="CI",column($P77:$FL77),0))</f>
        <v>0</v>
      </c>
      <c r="J77" s="53">
        <f t="array" ref="J77">Max(If(left($P77:$FL77,3)="EHD",column($P77:$FL77),0))</f>
        <v>0</v>
      </c>
      <c r="K77" s="53">
        <f t="array" ref="K77">Max(If(left($P77:$FL77,2)="CH",column($P77:$FL77),0))</f>
        <v>0</v>
      </c>
      <c r="L77" s="53">
        <f t="array" ref="L77">Max(If(left($P77:$FL77,2)="12",column($P77:$FL77),0))</f>
        <v>0</v>
      </c>
      <c r="M77" s="53">
        <f t="array" ref="M77">Max(If(left($P77:$FL77,1)="X",column($P77:$FL77),0))</f>
        <v>0</v>
      </c>
      <c r="N77" s="53" t="str">
        <f t="shared" si="10"/>
        <v/>
      </c>
      <c r="O77" s="54">
        <f t="shared" si="9"/>
        <v>0</v>
      </c>
      <c r="P77" s="5"/>
      <c r="Q77" s="5"/>
      <c r="R77" s="5"/>
      <c r="S77" s="5"/>
      <c r="T77" s="5"/>
      <c r="U77" s="5"/>
      <c r="V77" s="5"/>
      <c r="W77" s="5"/>
      <c r="X77" s="5"/>
      <c r="Y77" s="5"/>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21" t="s">
        <v>62</v>
      </c>
      <c r="BC77" s="17"/>
      <c r="BD77" s="17"/>
      <c r="BE77" s="21" t="s">
        <v>62</v>
      </c>
      <c r="BF77" s="17"/>
      <c r="BG77" s="17"/>
      <c r="BH77" s="17"/>
      <c r="BI77" s="21" t="s">
        <v>62</v>
      </c>
      <c r="BJ77" s="17"/>
      <c r="BK77" s="17"/>
      <c r="BL77" s="21" t="s">
        <v>62</v>
      </c>
      <c r="BM77" s="17"/>
      <c r="BN77" s="17"/>
      <c r="BO77" s="17"/>
      <c r="BP77" s="21" t="s">
        <v>62</v>
      </c>
      <c r="BQ77" s="17"/>
      <c r="BR77" s="17"/>
      <c r="BS77" s="21" t="s">
        <v>62</v>
      </c>
      <c r="BT77" s="17"/>
      <c r="BU77" s="17"/>
      <c r="BV77" s="17"/>
      <c r="BW77" s="21" t="s">
        <v>62</v>
      </c>
      <c r="BX77" s="17"/>
      <c r="BY77" s="17"/>
      <c r="BZ77" s="21" t="s">
        <v>62</v>
      </c>
      <c r="CA77" s="17"/>
      <c r="CB77" s="17"/>
      <c r="CC77" s="17"/>
      <c r="CD77" s="21" t="s">
        <v>62</v>
      </c>
      <c r="CE77" s="17"/>
      <c r="CF77" s="17"/>
      <c r="CG77" s="21" t="s">
        <v>62</v>
      </c>
      <c r="CH77" s="17"/>
      <c r="CI77" s="17"/>
      <c r="CJ77" s="17"/>
      <c r="CK77" s="21" t="s">
        <v>62</v>
      </c>
      <c r="CL77" s="17"/>
      <c r="CM77" s="17"/>
      <c r="CN77" s="21" t="s">
        <v>62</v>
      </c>
      <c r="CO77" s="17"/>
      <c r="CP77" s="17"/>
      <c r="CQ77" s="17"/>
      <c r="CR77" s="21" t="s">
        <v>62</v>
      </c>
      <c r="CS77" s="17"/>
      <c r="CT77" s="17"/>
      <c r="CU77" s="21" t="s">
        <v>62</v>
      </c>
      <c r="CV77" s="17"/>
      <c r="CW77" s="17"/>
      <c r="CX77" s="17"/>
      <c r="CY77" s="21" t="s">
        <v>62</v>
      </c>
      <c r="CZ77" s="17"/>
      <c r="DA77" s="17"/>
      <c r="DB77" s="21" t="s">
        <v>62</v>
      </c>
      <c r="DC77" s="17"/>
      <c r="DD77" s="17"/>
      <c r="DE77" s="17"/>
      <c r="DF77" s="21" t="s">
        <v>62</v>
      </c>
      <c r="DG77" s="17"/>
      <c r="DH77" s="17"/>
      <c r="DI77" s="21" t="s">
        <v>62</v>
      </c>
      <c r="DJ77" s="17"/>
      <c r="DK77" s="17"/>
      <c r="DL77" s="17"/>
      <c r="DM77" s="64" t="s">
        <v>62</v>
      </c>
      <c r="DN77" s="17"/>
      <c r="DO77" s="17"/>
      <c r="DP77" s="21" t="s">
        <v>62</v>
      </c>
      <c r="DQ77" s="17"/>
      <c r="DR77" s="17"/>
      <c r="DS77" s="17"/>
      <c r="DT77" s="21" t="s">
        <v>62</v>
      </c>
      <c r="DU77" s="17"/>
      <c r="DV77" s="17"/>
      <c r="DW77" s="21" t="s">
        <v>62</v>
      </c>
      <c r="DX77" s="17"/>
      <c r="DY77" s="17"/>
      <c r="DZ77" s="17"/>
      <c r="EA77" s="21" t="s">
        <v>62</v>
      </c>
      <c r="EB77" s="17"/>
      <c r="EC77" s="17"/>
      <c r="ED77" s="21" t="s">
        <v>62</v>
      </c>
      <c r="EE77" s="17"/>
      <c r="EF77" s="17"/>
      <c r="EG77" s="17"/>
      <c r="EH77" s="17"/>
      <c r="EI77" s="21" t="s">
        <v>62</v>
      </c>
      <c r="EJ77" s="17"/>
      <c r="EK77" s="17"/>
      <c r="EL77" s="17"/>
      <c r="EM77" s="17"/>
      <c r="EN77" s="17"/>
      <c r="EO77" s="21" t="s">
        <v>62</v>
      </c>
      <c r="EP77" s="17"/>
      <c r="EQ77" s="17"/>
      <c r="ER77" s="17"/>
      <c r="ES77" s="17"/>
      <c r="ET77" s="17"/>
      <c r="EU77" s="17"/>
      <c r="EV77" s="21" t="s">
        <v>62</v>
      </c>
      <c r="EW77" s="17"/>
      <c r="EX77" s="17"/>
      <c r="EY77" s="17"/>
      <c r="EZ77" s="17"/>
      <c r="FA77" s="17"/>
      <c r="FB77" s="17"/>
      <c r="FC77" s="17"/>
      <c r="FD77" s="17"/>
      <c r="FE77" s="17"/>
      <c r="FF77" s="17"/>
      <c r="FG77" s="17"/>
      <c r="FH77" s="17"/>
      <c r="FI77" s="17"/>
      <c r="FJ77" s="17"/>
      <c r="FK77" s="17"/>
      <c r="FL77" s="17"/>
      <c r="FM77" s="5"/>
    </row>
    <row r="78">
      <c r="A78" s="48">
        <f t="shared" si="1"/>
        <v>72</v>
      </c>
      <c r="B78" s="50" t="str">
        <f t="shared" si="2"/>
        <v> </v>
      </c>
      <c r="C78" s="50" t="str">
        <f t="shared" si="3"/>
        <v> </v>
      </c>
      <c r="D78" s="50" t="str">
        <f t="shared" si="4"/>
        <v> </v>
      </c>
      <c r="E78" s="50" t="str">
        <f t="shared" si="5"/>
        <v> </v>
      </c>
      <c r="F78" s="50" t="str">
        <f t="shared" si="6"/>
        <v> </v>
      </c>
      <c r="G78" s="51" t="str">
        <f t="shared" si="7"/>
        <v/>
      </c>
      <c r="H78" s="52">
        <v>72.0</v>
      </c>
      <c r="I78" s="53">
        <f t="array" ref="I78">Max(If(left($P78:$FL78,2)="CI",column($P78:$FL78),0))</f>
        <v>0</v>
      </c>
      <c r="J78" s="53">
        <f t="array" ref="J78">Max(If(left($P78:$FL78,3)="EHD",column($P78:$FL78),0))</f>
        <v>0</v>
      </c>
      <c r="K78" s="53">
        <f t="array" ref="K78">Max(If(left($P78:$FL78,2)="CH",column($P78:$FL78),0))</f>
        <v>0</v>
      </c>
      <c r="L78" s="53">
        <f t="array" ref="L78">Max(If(left($P78:$FL78,2)="12",column($P78:$FL78),0))</f>
        <v>0</v>
      </c>
      <c r="M78" s="53">
        <f t="array" ref="M78">Max(If(left($P78:$FL78,1)="X",column($P78:$FL78),0))</f>
        <v>0</v>
      </c>
      <c r="N78" s="53" t="str">
        <f t="shared" si="10"/>
        <v/>
      </c>
      <c r="O78" s="54">
        <f t="shared" si="9"/>
        <v>0</v>
      </c>
      <c r="P78" s="5"/>
      <c r="Q78" s="5"/>
      <c r="R78" s="5"/>
      <c r="S78" s="5"/>
      <c r="T78" s="5"/>
      <c r="U78" s="5"/>
      <c r="V78" s="5"/>
      <c r="W78" s="5"/>
      <c r="X78" s="5"/>
      <c r="Y78" s="5"/>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21" t="s">
        <v>62</v>
      </c>
      <c r="BC78" s="17"/>
      <c r="BD78" s="17"/>
      <c r="BE78" s="21" t="s">
        <v>62</v>
      </c>
      <c r="BF78" s="17"/>
      <c r="BG78" s="17"/>
      <c r="BH78" s="17"/>
      <c r="BI78" s="21" t="s">
        <v>62</v>
      </c>
      <c r="BJ78" s="17"/>
      <c r="BK78" s="17"/>
      <c r="BL78" s="21" t="s">
        <v>62</v>
      </c>
      <c r="BM78" s="17"/>
      <c r="BN78" s="17"/>
      <c r="BO78" s="17"/>
      <c r="BP78" s="21" t="s">
        <v>62</v>
      </c>
      <c r="BQ78" s="17"/>
      <c r="BR78" s="17"/>
      <c r="BS78" s="21" t="s">
        <v>62</v>
      </c>
      <c r="BT78" s="17"/>
      <c r="BU78" s="17"/>
      <c r="BV78" s="17"/>
      <c r="BW78" s="21" t="s">
        <v>62</v>
      </c>
      <c r="BX78" s="17"/>
      <c r="BY78" s="17"/>
      <c r="BZ78" s="21" t="s">
        <v>62</v>
      </c>
      <c r="CA78" s="17"/>
      <c r="CB78" s="17"/>
      <c r="CC78" s="17"/>
      <c r="CD78" s="21" t="s">
        <v>62</v>
      </c>
      <c r="CE78" s="17"/>
      <c r="CF78" s="17"/>
      <c r="CG78" s="21" t="s">
        <v>62</v>
      </c>
      <c r="CH78" s="17"/>
      <c r="CI78" s="17"/>
      <c r="CJ78" s="17"/>
      <c r="CK78" s="21" t="s">
        <v>62</v>
      </c>
      <c r="CL78" s="17"/>
      <c r="CM78" s="17"/>
      <c r="CN78" s="21" t="s">
        <v>62</v>
      </c>
      <c r="CO78" s="17"/>
      <c r="CP78" s="17"/>
      <c r="CQ78" s="17"/>
      <c r="CR78" s="21" t="s">
        <v>62</v>
      </c>
      <c r="CS78" s="17"/>
      <c r="CT78" s="17"/>
      <c r="CU78" s="21" t="s">
        <v>62</v>
      </c>
      <c r="CV78" s="17"/>
      <c r="CW78" s="17"/>
      <c r="CX78" s="17"/>
      <c r="CY78" s="21" t="s">
        <v>65</v>
      </c>
      <c r="CZ78" s="17"/>
      <c r="DA78" s="17"/>
      <c r="DB78" s="21" t="s">
        <v>77</v>
      </c>
      <c r="DC78" s="17"/>
      <c r="DD78" s="17"/>
      <c r="DE78" s="17"/>
      <c r="DF78" s="21" t="s">
        <v>77</v>
      </c>
      <c r="DG78" s="17"/>
      <c r="DH78" s="17"/>
      <c r="DI78" s="21" t="s">
        <v>77</v>
      </c>
      <c r="DJ78" s="17"/>
      <c r="DK78" s="17"/>
      <c r="DL78" s="17"/>
      <c r="DM78" s="21" t="s">
        <v>77</v>
      </c>
      <c r="DN78" s="17"/>
      <c r="DO78" s="17"/>
      <c r="DP78" s="21" t="s">
        <v>77</v>
      </c>
      <c r="DQ78" s="17"/>
      <c r="DR78" s="17"/>
      <c r="DS78" s="17"/>
      <c r="DT78" s="21" t="s">
        <v>77</v>
      </c>
      <c r="DU78" s="17"/>
      <c r="DV78" s="17"/>
      <c r="DW78" s="21" t="s">
        <v>77</v>
      </c>
      <c r="DX78" s="17"/>
      <c r="DY78" s="17"/>
      <c r="DZ78" s="17"/>
      <c r="EA78" s="21" t="s">
        <v>77</v>
      </c>
      <c r="EB78" s="17"/>
      <c r="EC78" s="17"/>
      <c r="ED78" s="21" t="s">
        <v>77</v>
      </c>
      <c r="EE78" s="17"/>
      <c r="EF78" s="17"/>
      <c r="EG78" s="17"/>
      <c r="EH78" s="17"/>
      <c r="EI78" s="21" t="s">
        <v>77</v>
      </c>
      <c r="EJ78" s="17"/>
      <c r="EK78" s="17"/>
      <c r="EL78" s="17"/>
      <c r="EM78" s="17"/>
      <c r="EN78" s="17"/>
      <c r="EO78" s="21" t="s">
        <v>77</v>
      </c>
      <c r="EP78" s="17"/>
      <c r="EQ78" s="17"/>
      <c r="ER78" s="17"/>
      <c r="ES78" s="17"/>
      <c r="ET78" s="17"/>
      <c r="EU78" s="17"/>
      <c r="EV78" s="21" t="s">
        <v>77</v>
      </c>
      <c r="EW78" s="17"/>
      <c r="EX78" s="17"/>
      <c r="EY78" s="17"/>
      <c r="EZ78" s="17"/>
      <c r="FA78" s="17"/>
      <c r="FB78" s="17"/>
      <c r="FC78" s="17"/>
      <c r="FD78" s="17"/>
      <c r="FE78" s="17"/>
      <c r="FF78" s="17"/>
      <c r="FG78" s="17"/>
      <c r="FH78" s="17"/>
      <c r="FI78" s="17"/>
      <c r="FJ78" s="17"/>
      <c r="FK78" s="17"/>
      <c r="FL78" s="17"/>
      <c r="FM78" s="5"/>
    </row>
    <row r="79">
      <c r="A79" s="48" t="str">
        <f t="shared" si="1"/>
        <v>* 73</v>
      </c>
      <c r="B79" s="50" t="str">
        <f t="shared" si="2"/>
        <v>X</v>
      </c>
      <c r="C79" s="50" t="str">
        <f t="shared" si="3"/>
        <v>X</v>
      </c>
      <c r="D79" s="50" t="str">
        <f t="shared" si="4"/>
        <v>X</v>
      </c>
      <c r="E79" s="50" t="str">
        <f t="shared" si="5"/>
        <v>X</v>
      </c>
      <c r="F79" s="50">
        <f t="shared" si="6"/>
        <v>44757</v>
      </c>
      <c r="G79" s="51">
        <f t="shared" si="7"/>
        <v>73</v>
      </c>
      <c r="H79" s="52">
        <v>73.0</v>
      </c>
      <c r="I79" s="53">
        <f t="array" ref="I79">Max(If(left($P79:$FL79,2)="CI",column($P79:$FL79),0))</f>
        <v>65</v>
      </c>
      <c r="J79" s="53">
        <f t="array" ref="J79">Max(If(left($P79:$FL79,3)="EHD",column($P79:$FL79),0))</f>
        <v>0</v>
      </c>
      <c r="K79" s="53">
        <f t="array" ref="K79">Max(If(left($P79:$FL79,2)="CH",column($P79:$FL79),0))</f>
        <v>82</v>
      </c>
      <c r="L79" s="53">
        <f t="array" ref="L79">Max(If(left($P79:$FL79,2)="12",column($P79:$FL79),0))</f>
        <v>94</v>
      </c>
      <c r="M79" s="53">
        <f t="array" ref="M79">Max(If(left($P79:$FL79,1)="X",column($P79:$FL79),0))</f>
        <v>106</v>
      </c>
      <c r="N79" s="53" t="str">
        <f t="shared" si="10"/>
        <v>#73: X on 15-Jul</v>
      </c>
      <c r="O79" s="54">
        <f t="shared" si="9"/>
        <v>1</v>
      </c>
      <c r="P79" s="5"/>
      <c r="Q79" s="5"/>
      <c r="R79" s="5"/>
      <c r="S79" s="5"/>
      <c r="T79" s="5"/>
      <c r="U79" s="5"/>
      <c r="V79" s="5"/>
      <c r="W79" s="5"/>
      <c r="X79" s="5"/>
      <c r="Y79" s="5"/>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21" t="s">
        <v>62</v>
      </c>
      <c r="BC79" s="17"/>
      <c r="BD79" s="17"/>
      <c r="BE79" s="21" t="s">
        <v>62</v>
      </c>
      <c r="BF79" s="17"/>
      <c r="BG79" s="17"/>
      <c r="BH79" s="17"/>
      <c r="BI79" s="21" t="s">
        <v>65</v>
      </c>
      <c r="BJ79" s="17"/>
      <c r="BK79" s="17"/>
      <c r="BL79" s="21" t="s">
        <v>65</v>
      </c>
      <c r="BM79" s="21" t="s">
        <v>40</v>
      </c>
      <c r="BN79" s="17"/>
      <c r="BO79" s="17"/>
      <c r="BP79" s="21" t="s">
        <v>55</v>
      </c>
      <c r="BQ79" s="17"/>
      <c r="BR79" s="17"/>
      <c r="BS79" s="21" t="s">
        <v>64</v>
      </c>
      <c r="BT79" s="17"/>
      <c r="BU79" s="17"/>
      <c r="BV79" s="17"/>
      <c r="BW79" s="21" t="s">
        <v>64</v>
      </c>
      <c r="BX79" s="21" t="s">
        <v>64</v>
      </c>
      <c r="BY79" s="17"/>
      <c r="BZ79" s="21" t="s">
        <v>64</v>
      </c>
      <c r="CA79" s="17"/>
      <c r="CB79" s="17"/>
      <c r="CC79" s="17"/>
      <c r="CD79" s="21" t="s">
        <v>42</v>
      </c>
      <c r="CE79" s="17"/>
      <c r="CF79" s="17"/>
      <c r="CG79" s="21" t="s">
        <v>78</v>
      </c>
      <c r="CH79" s="17"/>
      <c r="CI79" s="17"/>
      <c r="CJ79" s="17"/>
      <c r="CK79" s="21" t="s">
        <v>78</v>
      </c>
      <c r="CL79" s="17"/>
      <c r="CM79" s="17"/>
      <c r="CN79" s="21" t="s">
        <v>78</v>
      </c>
      <c r="CO79" s="17"/>
      <c r="CP79" s="21">
        <v>12.0</v>
      </c>
      <c r="CQ79" s="21" t="s">
        <v>78</v>
      </c>
      <c r="CR79" s="21" t="s">
        <v>83</v>
      </c>
      <c r="CS79" s="21" t="s">
        <v>59</v>
      </c>
      <c r="CT79" s="17"/>
      <c r="CU79" s="21" t="s">
        <v>71</v>
      </c>
      <c r="CV79" s="17"/>
      <c r="CW79" s="17"/>
      <c r="CX79" s="17"/>
      <c r="CY79" s="21" t="s">
        <v>88</v>
      </c>
      <c r="CZ79" s="17"/>
      <c r="DA79" s="17"/>
      <c r="DB79" s="21" t="s">
        <v>3</v>
      </c>
      <c r="DC79" s="17"/>
      <c r="DD79" s="17"/>
      <c r="DE79" s="17"/>
      <c r="DF79" s="21" t="s">
        <v>54</v>
      </c>
      <c r="DG79" s="17"/>
      <c r="DH79" s="17"/>
      <c r="DI79" s="21" t="s">
        <v>54</v>
      </c>
      <c r="DJ79" s="17"/>
      <c r="DK79" s="17"/>
      <c r="DL79" s="17"/>
      <c r="DM79" s="21" t="s">
        <v>54</v>
      </c>
      <c r="DN79" s="17"/>
      <c r="DO79" s="17"/>
      <c r="DP79" s="21" t="s">
        <v>54</v>
      </c>
      <c r="DQ79" s="17"/>
      <c r="DR79" s="17"/>
      <c r="DS79" s="17"/>
      <c r="DT79" s="21" t="s">
        <v>65</v>
      </c>
      <c r="DU79" s="17"/>
      <c r="DV79" s="17"/>
      <c r="DW79" s="21" t="s">
        <v>54</v>
      </c>
      <c r="DX79" s="17"/>
      <c r="DY79" s="17"/>
      <c r="DZ79" s="17"/>
      <c r="EA79" s="21" t="s">
        <v>54</v>
      </c>
      <c r="EB79" s="17"/>
      <c r="EC79" s="17"/>
      <c r="ED79" s="21" t="s">
        <v>54</v>
      </c>
      <c r="EE79" s="17"/>
      <c r="EF79" s="17"/>
      <c r="EG79" s="17"/>
      <c r="EH79" s="17"/>
      <c r="EI79" s="21" t="s">
        <v>54</v>
      </c>
      <c r="EJ79" s="21"/>
      <c r="EK79" s="17"/>
      <c r="EL79" s="17"/>
      <c r="EM79" s="17"/>
      <c r="EN79" s="17"/>
      <c r="EO79" s="21" t="s">
        <v>54</v>
      </c>
      <c r="EP79" s="17"/>
      <c r="EQ79" s="17"/>
      <c r="ER79" s="17"/>
      <c r="ES79" s="17"/>
      <c r="ET79" s="17"/>
      <c r="EU79" s="17"/>
      <c r="EV79" s="21" t="s">
        <v>54</v>
      </c>
      <c r="EW79" s="17"/>
      <c r="EX79" s="17"/>
      <c r="EY79" s="17"/>
      <c r="EZ79" s="17"/>
      <c r="FA79" s="17"/>
      <c r="FB79" s="17"/>
      <c r="FC79" s="17"/>
      <c r="FD79" s="17"/>
      <c r="FE79" s="17"/>
      <c r="FF79" s="17"/>
      <c r="FG79" s="17"/>
      <c r="FH79" s="17"/>
      <c r="FI79" s="17"/>
      <c r="FJ79" s="17"/>
      <c r="FK79" s="17"/>
      <c r="FL79" s="17"/>
      <c r="FM79" s="5"/>
    </row>
    <row r="80">
      <c r="A80" s="48" t="str">
        <f t="shared" si="1"/>
        <v>* 74</v>
      </c>
      <c r="B80" s="50" t="str">
        <f t="shared" si="2"/>
        <v>X</v>
      </c>
      <c r="C80" s="50" t="str">
        <f t="shared" si="3"/>
        <v>X</v>
      </c>
      <c r="D80" s="50" t="str">
        <f t="shared" si="4"/>
        <v>X</v>
      </c>
      <c r="E80" s="50" t="str">
        <f t="shared" si="5"/>
        <v>X</v>
      </c>
      <c r="F80" s="50">
        <f t="shared" si="6"/>
        <v>44796</v>
      </c>
      <c r="G80" s="51" t="str">
        <f t="shared" si="7"/>
        <v>74.2</v>
      </c>
      <c r="H80" s="52">
        <v>74.0</v>
      </c>
      <c r="I80" s="53">
        <f t="array" ref="I80">Max(If(left($P80:$FL80,2)="CI",column($P80:$FL80),0))</f>
        <v>112</v>
      </c>
      <c r="J80" s="53">
        <f t="array" ref="J80">Max(If(left($P80:$FL80,3)="EHD",column($P80:$FL80),0))</f>
        <v>126</v>
      </c>
      <c r="K80" s="53">
        <f t="array" ref="K80">Max(If(left($P80:$FL80,2)="CH",column($P80:$FL80),0))</f>
        <v>79</v>
      </c>
      <c r="L80" s="53">
        <f t="array" ref="L80">Max(If(left($P80:$FL80,2)="12",column($P80:$FL80),0))</f>
        <v>91</v>
      </c>
      <c r="M80" s="53">
        <f t="array" ref="M80">Max(If(left($P80:$FL80,1)="X",column($P80:$FL80),0))</f>
        <v>145</v>
      </c>
      <c r="N80" s="53" t="str">
        <f t="shared" si="10"/>
        <v>#74: X on 23-Aug</v>
      </c>
      <c r="O80" s="54">
        <f t="shared" si="9"/>
        <v>2</v>
      </c>
      <c r="P80" s="5"/>
      <c r="Q80" s="5"/>
      <c r="R80" s="5"/>
      <c r="S80" s="5"/>
      <c r="T80" s="5"/>
      <c r="U80" s="5"/>
      <c r="V80" s="5"/>
      <c r="W80" s="5"/>
      <c r="X80" s="5"/>
      <c r="Y80" s="5"/>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21" t="s">
        <v>65</v>
      </c>
      <c r="BC80" s="17"/>
      <c r="BD80" s="17"/>
      <c r="BE80" s="21" t="s">
        <v>65</v>
      </c>
      <c r="BF80" s="17"/>
      <c r="BG80" s="17"/>
      <c r="BH80" s="21" t="s">
        <v>40</v>
      </c>
      <c r="BI80" s="21" t="s">
        <v>63</v>
      </c>
      <c r="BJ80" s="17"/>
      <c r="BK80" s="17"/>
      <c r="BL80" s="21" t="s">
        <v>55</v>
      </c>
      <c r="BM80" s="17"/>
      <c r="BN80" s="17"/>
      <c r="BO80" s="17"/>
      <c r="BP80" s="21" t="s">
        <v>55</v>
      </c>
      <c r="BQ80" s="17"/>
      <c r="BR80" s="17"/>
      <c r="BS80" s="21" t="s">
        <v>55</v>
      </c>
      <c r="BT80" s="17"/>
      <c r="BU80" s="17"/>
      <c r="BV80" s="17"/>
      <c r="BW80" s="21" t="s">
        <v>55</v>
      </c>
      <c r="BX80" s="21" t="s">
        <v>41</v>
      </c>
      <c r="BY80" s="21" t="s">
        <v>41</v>
      </c>
      <c r="BZ80" s="21" t="s">
        <v>41</v>
      </c>
      <c r="CA80" s="21" t="s">
        <v>42</v>
      </c>
      <c r="CB80" s="21"/>
      <c r="CC80" s="21" t="s">
        <v>66</v>
      </c>
      <c r="CD80" s="21" t="s">
        <v>56</v>
      </c>
      <c r="CE80" s="17"/>
      <c r="CF80" s="17"/>
      <c r="CG80" s="21" t="s">
        <v>56</v>
      </c>
      <c r="CH80" s="17"/>
      <c r="CI80" s="17"/>
      <c r="CJ80" s="17"/>
      <c r="CK80" s="21" t="s">
        <v>56</v>
      </c>
      <c r="CL80" s="17"/>
      <c r="CM80" s="21">
        <v>12.0</v>
      </c>
      <c r="CN80" s="21" t="s">
        <v>77</v>
      </c>
      <c r="CO80" s="17"/>
      <c r="CP80" s="17"/>
      <c r="CQ80" s="17"/>
      <c r="CR80" s="21" t="s">
        <v>57</v>
      </c>
      <c r="CS80" s="17"/>
      <c r="CT80" s="17"/>
      <c r="CU80" s="21" t="s">
        <v>71</v>
      </c>
      <c r="CV80" s="17"/>
      <c r="CW80" s="17"/>
      <c r="CX80" s="17"/>
      <c r="CY80" s="21" t="s">
        <v>3</v>
      </c>
      <c r="CZ80" s="17"/>
      <c r="DA80" s="17"/>
      <c r="DB80" s="21" t="s">
        <v>54</v>
      </c>
      <c r="DC80" s="17"/>
      <c r="DD80" s="17"/>
      <c r="DE80" s="17"/>
      <c r="DF80" s="21" t="s">
        <v>54</v>
      </c>
      <c r="DG80" s="17"/>
      <c r="DH80" s="21" t="s">
        <v>40</v>
      </c>
      <c r="DI80" s="21" t="s">
        <v>63</v>
      </c>
      <c r="DJ80" s="17"/>
      <c r="DK80" s="17"/>
      <c r="DL80" s="17"/>
      <c r="DM80" s="21" t="s">
        <v>63</v>
      </c>
      <c r="DN80" s="17"/>
      <c r="DO80" s="17"/>
      <c r="DP80" s="21" t="s">
        <v>63</v>
      </c>
      <c r="DQ80" s="17"/>
      <c r="DR80" s="17"/>
      <c r="DS80" s="17"/>
      <c r="DT80" s="21" t="s">
        <v>63</v>
      </c>
      <c r="DU80" s="21"/>
      <c r="DV80" s="21" t="s">
        <v>41</v>
      </c>
      <c r="DW80" s="21" t="s">
        <v>76</v>
      </c>
      <c r="DX80" s="17"/>
      <c r="DY80" s="17"/>
      <c r="DZ80" s="17"/>
      <c r="EA80" s="21" t="s">
        <v>63</v>
      </c>
      <c r="EB80" s="17"/>
      <c r="EC80" s="17"/>
      <c r="ED80" s="21" t="s">
        <v>63</v>
      </c>
      <c r="EE80" s="17"/>
      <c r="EF80" s="17"/>
      <c r="EG80" s="17"/>
      <c r="EH80" s="17"/>
      <c r="EI80" s="21" t="s">
        <v>63</v>
      </c>
      <c r="EJ80" s="17"/>
      <c r="EK80" s="17"/>
      <c r="EL80" s="17"/>
      <c r="EM80" s="17"/>
      <c r="EN80" s="17"/>
      <c r="EO80" s="21" t="s">
        <v>3</v>
      </c>
      <c r="EP80" s="17"/>
      <c r="EQ80" s="17"/>
      <c r="ER80" s="17"/>
      <c r="ES80" s="17"/>
      <c r="ET80" s="17"/>
      <c r="EU80" s="17"/>
      <c r="EV80" s="21" t="s">
        <v>77</v>
      </c>
      <c r="EW80" s="17"/>
      <c r="EX80" s="17"/>
      <c r="EY80" s="17"/>
      <c r="EZ80" s="17"/>
      <c r="FA80" s="17"/>
      <c r="FB80" s="17"/>
      <c r="FC80" s="17"/>
      <c r="FD80" s="17"/>
      <c r="FE80" s="17"/>
      <c r="FF80" s="17"/>
      <c r="FG80" s="17"/>
      <c r="FH80" s="17"/>
      <c r="FI80" s="17"/>
      <c r="FJ80" s="17"/>
      <c r="FK80" s="17"/>
      <c r="FL80" s="17"/>
      <c r="FM80" s="5"/>
    </row>
    <row r="81">
      <c r="A81" s="48">
        <f t="shared" si="1"/>
        <v>75</v>
      </c>
      <c r="B81" s="50" t="str">
        <f t="shared" si="2"/>
        <v> </v>
      </c>
      <c r="C81" s="50" t="str">
        <f t="shared" si="3"/>
        <v> </v>
      </c>
      <c r="D81" s="50" t="str">
        <f t="shared" si="4"/>
        <v> </v>
      </c>
      <c r="E81" s="50" t="str">
        <f t="shared" si="5"/>
        <v> </v>
      </c>
      <c r="F81" s="50" t="str">
        <f t="shared" si="6"/>
        <v> </v>
      </c>
      <c r="G81" s="51" t="str">
        <f t="shared" si="7"/>
        <v/>
      </c>
      <c r="H81" s="52">
        <v>75.0</v>
      </c>
      <c r="I81" s="53">
        <f t="array" ref="I81">Max(If(left($P81:$FL81,2)="CI",column($P81:$FL81),0))</f>
        <v>0</v>
      </c>
      <c r="J81" s="53">
        <f t="array" ref="J81">Max(If(left($P81:$FL81,3)="EHD",column($P81:$FL81),0))</f>
        <v>0</v>
      </c>
      <c r="K81" s="53">
        <f t="array" ref="K81">Max(If(left($P81:$FL81,2)="CH",column($P81:$FL81),0))</f>
        <v>0</v>
      </c>
      <c r="L81" s="53">
        <f t="array" ref="L81">Max(If(left($P81:$FL81,2)="12",column($P81:$FL81),0))</f>
        <v>0</v>
      </c>
      <c r="M81" s="53">
        <f t="array" ref="M81">Max(If(left($P81:$FL81,1)="X",column($P81:$FL81),0))</f>
        <v>0</v>
      </c>
      <c r="N81" s="53" t="str">
        <f t="shared" si="10"/>
        <v/>
      </c>
      <c r="O81" s="54">
        <f t="shared" si="9"/>
        <v>0</v>
      </c>
      <c r="P81" s="5"/>
      <c r="Q81" s="5"/>
      <c r="R81" s="5"/>
      <c r="S81" s="5"/>
      <c r="T81" s="5"/>
      <c r="U81" s="5"/>
      <c r="V81" s="5"/>
      <c r="W81" s="5"/>
      <c r="X81" s="5"/>
      <c r="Y81" s="5"/>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21" t="s">
        <v>62</v>
      </c>
      <c r="BC81" s="17"/>
      <c r="BD81" s="17"/>
      <c r="BE81" s="21" t="s">
        <v>62</v>
      </c>
      <c r="BF81" s="17"/>
      <c r="BG81" s="17"/>
      <c r="BH81" s="17"/>
      <c r="BI81" s="21" t="s">
        <v>62</v>
      </c>
      <c r="BJ81" s="17"/>
      <c r="BK81" s="17"/>
      <c r="BL81" s="21" t="s">
        <v>62</v>
      </c>
      <c r="BM81" s="17"/>
      <c r="BN81" s="17"/>
      <c r="BO81" s="17"/>
      <c r="BP81" s="21" t="s">
        <v>62</v>
      </c>
      <c r="BQ81" s="17"/>
      <c r="BR81" s="17"/>
      <c r="BS81" s="21" t="s">
        <v>62</v>
      </c>
      <c r="BT81" s="17"/>
      <c r="BU81" s="17"/>
      <c r="BV81" s="17"/>
      <c r="BW81" s="21" t="s">
        <v>62</v>
      </c>
      <c r="BX81" s="17"/>
      <c r="BY81" s="17"/>
      <c r="BZ81" s="21" t="s">
        <v>54</v>
      </c>
      <c r="CA81" s="17"/>
      <c r="CB81" s="17"/>
      <c r="CC81" s="17"/>
      <c r="CD81" s="21" t="s">
        <v>54</v>
      </c>
      <c r="CE81" s="17"/>
      <c r="CF81" s="17"/>
      <c r="CG81" s="21" t="s">
        <v>62</v>
      </c>
      <c r="CH81" s="17"/>
      <c r="CI81" s="17"/>
      <c r="CJ81" s="17"/>
      <c r="CK81" s="21" t="s">
        <v>62</v>
      </c>
      <c r="CL81" s="17"/>
      <c r="CM81" s="17"/>
      <c r="CN81" s="21" t="s">
        <v>62</v>
      </c>
      <c r="CO81" s="17"/>
      <c r="CP81" s="17"/>
      <c r="CQ81" s="17"/>
      <c r="CR81" s="21" t="s">
        <v>62</v>
      </c>
      <c r="CS81" s="17"/>
      <c r="CT81" s="17"/>
      <c r="CU81" s="21" t="s">
        <v>62</v>
      </c>
      <c r="CV81" s="17"/>
      <c r="CW81" s="17"/>
      <c r="CX81" s="17"/>
      <c r="CY81" s="21" t="s">
        <v>62</v>
      </c>
      <c r="CZ81" s="17"/>
      <c r="DA81" s="17"/>
      <c r="DB81" s="21" t="s">
        <v>62</v>
      </c>
      <c r="DC81" s="17"/>
      <c r="DD81" s="17"/>
      <c r="DE81" s="17"/>
      <c r="DF81" s="21" t="s">
        <v>62</v>
      </c>
      <c r="DG81" s="17"/>
      <c r="DH81" s="17"/>
      <c r="DI81" s="21" t="s">
        <v>62</v>
      </c>
      <c r="DJ81" s="17"/>
      <c r="DK81" s="17"/>
      <c r="DL81" s="17"/>
      <c r="DM81" s="21" t="s">
        <v>62</v>
      </c>
      <c r="DN81" s="17"/>
      <c r="DO81" s="17"/>
      <c r="DP81" s="21" t="s">
        <v>62</v>
      </c>
      <c r="DQ81" s="17"/>
      <c r="DR81" s="17"/>
      <c r="DS81" s="17"/>
      <c r="DT81" s="21" t="s">
        <v>62</v>
      </c>
      <c r="DU81" s="17"/>
      <c r="DV81" s="17"/>
      <c r="DW81" s="21" t="s">
        <v>62</v>
      </c>
      <c r="DX81" s="17"/>
      <c r="DY81" s="17"/>
      <c r="DZ81" s="17"/>
      <c r="EA81" s="21" t="s">
        <v>62</v>
      </c>
      <c r="EB81" s="17"/>
      <c r="EC81" s="17"/>
      <c r="ED81" s="21" t="s">
        <v>62</v>
      </c>
      <c r="EE81" s="17"/>
      <c r="EF81" s="17"/>
      <c r="EG81" s="17"/>
      <c r="EH81" s="17"/>
      <c r="EI81" s="21" t="s">
        <v>62</v>
      </c>
      <c r="EJ81" s="17"/>
      <c r="EK81" s="17"/>
      <c r="EL81" s="17"/>
      <c r="EM81" s="17"/>
      <c r="EN81" s="17"/>
      <c r="EO81" s="21" t="s">
        <v>62</v>
      </c>
      <c r="EP81" s="17"/>
      <c r="EQ81" s="17"/>
      <c r="ER81" s="17"/>
      <c r="ES81" s="17"/>
      <c r="ET81" s="17"/>
      <c r="EU81" s="17"/>
      <c r="EV81" s="21" t="s">
        <v>62</v>
      </c>
      <c r="EW81" s="17"/>
      <c r="EX81" s="17"/>
      <c r="EY81" s="17"/>
      <c r="EZ81" s="17"/>
      <c r="FA81" s="17"/>
      <c r="FB81" s="17"/>
      <c r="FC81" s="17"/>
      <c r="FD81" s="17"/>
      <c r="FE81" s="17"/>
      <c r="FF81" s="17"/>
      <c r="FG81" s="17"/>
      <c r="FH81" s="17"/>
      <c r="FI81" s="17"/>
      <c r="FJ81" s="17"/>
      <c r="FK81" s="17"/>
      <c r="FL81" s="17"/>
      <c r="FM81" s="5"/>
    </row>
    <row r="82">
      <c r="A82" s="48" t="str">
        <f t="shared" si="1"/>
        <v>* 76</v>
      </c>
      <c r="B82" s="50" t="str">
        <f t="shared" si="2"/>
        <v>X</v>
      </c>
      <c r="C82" s="50" t="str">
        <f t="shared" si="3"/>
        <v>X</v>
      </c>
      <c r="D82" s="50" t="str">
        <f t="shared" si="4"/>
        <v>X</v>
      </c>
      <c r="E82" s="50" t="str">
        <f t="shared" si="5"/>
        <v>X</v>
      </c>
      <c r="F82" s="50">
        <f t="shared" si="6"/>
        <v>44739</v>
      </c>
      <c r="G82" s="51">
        <f t="shared" si="7"/>
        <v>76</v>
      </c>
      <c r="H82" s="52">
        <v>76.0</v>
      </c>
      <c r="I82" s="53">
        <f t="array" ref="I82">Max(If(left($P82:$FL82,2)="CI",column($P82:$FL82),0))</f>
        <v>68</v>
      </c>
      <c r="J82" s="53">
        <f t="array" ref="J82">Max(If(left($P82:$FL82,3)="EHD",column($P82:$FL82),0))</f>
        <v>87</v>
      </c>
      <c r="K82" s="53">
        <f t="array" ref="K82">Max(If(left($P82:$FL82,2)="CH",column($P82:$FL82),0))</f>
        <v>0</v>
      </c>
      <c r="L82" s="53">
        <f t="array" ref="L82">Max(If(left($P82:$FL82,2)="12",column($P82:$FL82),0))</f>
        <v>0</v>
      </c>
      <c r="M82" s="53">
        <f t="array" ref="M82">Max(If(left($P82:$FL82,1)="X",column($P82:$FL82),0))</f>
        <v>88</v>
      </c>
      <c r="N82" s="53" t="str">
        <f t="shared" si="10"/>
        <v>#76: X on 27-Jun</v>
      </c>
      <c r="O82" s="54">
        <f t="shared" si="9"/>
        <v>1</v>
      </c>
      <c r="P82" s="5"/>
      <c r="Q82" s="5"/>
      <c r="R82" s="5"/>
      <c r="S82" s="5"/>
      <c r="T82" s="5"/>
      <c r="U82" s="5"/>
      <c r="V82" s="5"/>
      <c r="W82" s="5"/>
      <c r="X82" s="5"/>
      <c r="Y82" s="5"/>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21" t="s">
        <v>62</v>
      </c>
      <c r="BC82" s="17"/>
      <c r="BD82" s="17"/>
      <c r="BE82" s="21" t="s">
        <v>65</v>
      </c>
      <c r="BF82" s="17"/>
      <c r="BG82" s="17"/>
      <c r="BH82" s="17"/>
      <c r="BI82" s="21" t="s">
        <v>65</v>
      </c>
      <c r="BJ82" s="17"/>
      <c r="BK82" s="17"/>
      <c r="BL82" s="21" t="s">
        <v>65</v>
      </c>
      <c r="BM82" s="17"/>
      <c r="BN82" s="17"/>
      <c r="BO82" s="17"/>
      <c r="BP82" s="21" t="s">
        <v>40</v>
      </c>
      <c r="BQ82" s="17"/>
      <c r="BR82" s="17"/>
      <c r="BS82" s="21" t="s">
        <v>55</v>
      </c>
      <c r="BT82" s="17"/>
      <c r="BU82" s="17"/>
      <c r="BV82" s="17"/>
      <c r="BW82" s="21" t="s">
        <v>64</v>
      </c>
      <c r="BX82" s="17"/>
      <c r="BY82" s="17"/>
      <c r="BZ82" s="21" t="s">
        <v>64</v>
      </c>
      <c r="CA82" s="17"/>
      <c r="CB82" s="17"/>
      <c r="CC82" s="21" t="s">
        <v>64</v>
      </c>
      <c r="CD82" s="21" t="s">
        <v>64</v>
      </c>
      <c r="CE82" s="17"/>
      <c r="CF82" s="17"/>
      <c r="CG82" s="21" t="s">
        <v>41</v>
      </c>
      <c r="CH82" s="21" t="s">
        <v>41</v>
      </c>
      <c r="CI82" s="21" t="s">
        <v>41</v>
      </c>
      <c r="CJ82" s="21" t="s">
        <v>3</v>
      </c>
      <c r="CK82" s="21" t="s">
        <v>54</v>
      </c>
      <c r="CL82" s="17"/>
      <c r="CM82" s="17"/>
      <c r="CN82" s="21" t="s">
        <v>54</v>
      </c>
      <c r="CO82" s="17"/>
      <c r="CP82" s="17"/>
      <c r="CQ82" s="17"/>
      <c r="CR82" s="21" t="s">
        <v>54</v>
      </c>
      <c r="CS82" s="17"/>
      <c r="CT82" s="17"/>
      <c r="CU82" s="21" t="s">
        <v>54</v>
      </c>
      <c r="CV82" s="17"/>
      <c r="CW82" s="17"/>
      <c r="CX82" s="17"/>
      <c r="CY82" s="21" t="s">
        <v>54</v>
      </c>
      <c r="CZ82" s="17"/>
      <c r="DA82" s="17"/>
      <c r="DB82" s="21" t="s">
        <v>54</v>
      </c>
      <c r="DC82" s="17"/>
      <c r="DD82" s="17"/>
      <c r="DE82" s="17"/>
      <c r="DF82" s="21" t="s">
        <v>54</v>
      </c>
      <c r="DG82" s="17"/>
      <c r="DH82" s="17"/>
      <c r="DI82" s="21" t="s">
        <v>54</v>
      </c>
      <c r="DJ82" s="17"/>
      <c r="DK82" s="17"/>
      <c r="DL82" s="17"/>
      <c r="DM82" s="21" t="s">
        <v>54</v>
      </c>
      <c r="DN82" s="17"/>
      <c r="DO82" s="17"/>
      <c r="DP82" s="21" t="s">
        <v>54</v>
      </c>
      <c r="DQ82" s="17"/>
      <c r="DR82" s="17"/>
      <c r="DS82" s="17"/>
      <c r="DT82" s="21" t="s">
        <v>54</v>
      </c>
      <c r="DU82" s="17"/>
      <c r="DV82" s="17"/>
      <c r="DW82" s="21" t="s">
        <v>54</v>
      </c>
      <c r="DX82" s="17"/>
      <c r="DY82" s="17"/>
      <c r="DZ82" s="17"/>
      <c r="EA82" s="21" t="s">
        <v>54</v>
      </c>
      <c r="EB82" s="17"/>
      <c r="EC82" s="17"/>
      <c r="ED82" s="21" t="s">
        <v>54</v>
      </c>
      <c r="EE82" s="17"/>
      <c r="EF82" s="17"/>
      <c r="EG82" s="17"/>
      <c r="EH82" s="17"/>
      <c r="EI82" s="21" t="s">
        <v>54</v>
      </c>
      <c r="EJ82" s="17"/>
      <c r="EK82" s="17"/>
      <c r="EL82" s="17"/>
      <c r="EM82" s="17"/>
      <c r="EN82" s="17"/>
      <c r="EO82" s="21" t="s">
        <v>54</v>
      </c>
      <c r="EP82" s="17"/>
      <c r="EQ82" s="17"/>
      <c r="ER82" s="17"/>
      <c r="ES82" s="17"/>
      <c r="ET82" s="17"/>
      <c r="EU82" s="17"/>
      <c r="EV82" s="21" t="s">
        <v>54</v>
      </c>
      <c r="EW82" s="17"/>
      <c r="EX82" s="17"/>
      <c r="EY82" s="17"/>
      <c r="EZ82" s="17"/>
      <c r="FA82" s="17"/>
      <c r="FB82" s="17"/>
      <c r="FC82" s="17"/>
      <c r="FD82" s="17"/>
      <c r="FE82" s="17"/>
      <c r="FF82" s="17"/>
      <c r="FG82" s="17"/>
      <c r="FH82" s="17"/>
      <c r="FI82" s="17"/>
      <c r="FJ82" s="17"/>
      <c r="FK82" s="17"/>
      <c r="FL82" s="17"/>
      <c r="FM82" s="5"/>
    </row>
    <row r="83">
      <c r="A83" s="48" t="str">
        <f t="shared" si="1"/>
        <v>* 77</v>
      </c>
      <c r="B83" s="50" t="str">
        <f t="shared" si="2"/>
        <v>X</v>
      </c>
      <c r="C83" s="50" t="str">
        <f t="shared" si="3"/>
        <v>X</v>
      </c>
      <c r="D83" s="50" t="str">
        <f t="shared" si="4"/>
        <v>X</v>
      </c>
      <c r="E83" s="50" t="str">
        <f t="shared" si="5"/>
        <v>X</v>
      </c>
      <c r="F83" s="50">
        <f t="shared" si="6"/>
        <v>44790</v>
      </c>
      <c r="G83" s="51" t="str">
        <f t="shared" si="7"/>
        <v>77.2</v>
      </c>
      <c r="H83" s="52">
        <v>77.0</v>
      </c>
      <c r="I83" s="53">
        <f t="array" ref="I83">Max(If(left($P83:$FL83,2)="CI",column($P83:$FL83),0))</f>
        <v>94</v>
      </c>
      <c r="J83" s="53">
        <f t="array" ref="J83">Max(If(left($P83:$FL83,3)="EHD",column($P83:$FL83),0))</f>
        <v>0</v>
      </c>
      <c r="K83" s="53">
        <f t="array" ref="K83">Max(If(left($P83:$FL83,2)="CH",column($P83:$FL83),0))</f>
        <v>110</v>
      </c>
      <c r="L83" s="53">
        <f t="array" ref="L83">Max(If(left($P83:$FL83,2)="12",column($P83:$FL83),0))</f>
        <v>122</v>
      </c>
      <c r="M83" s="53">
        <f t="array" ref="M83">Max(If(left($P83:$FL83,1)="X",column($P83:$FL83),0))</f>
        <v>139</v>
      </c>
      <c r="N83" s="53" t="str">
        <f t="shared" si="10"/>
        <v>#77: X on 17-Aug</v>
      </c>
      <c r="O83" s="54">
        <f t="shared" si="9"/>
        <v>2</v>
      </c>
      <c r="P83" s="5"/>
      <c r="Q83" s="5"/>
      <c r="R83" s="5"/>
      <c r="S83" s="5"/>
      <c r="T83" s="5"/>
      <c r="U83" s="5"/>
      <c r="V83" s="5"/>
      <c r="W83" s="5"/>
      <c r="X83" s="5"/>
      <c r="Y83" s="5"/>
      <c r="Z83" s="17"/>
      <c r="AA83" s="17"/>
      <c r="AB83" s="17"/>
      <c r="AC83" s="17"/>
      <c r="AD83" s="17"/>
      <c r="AE83" s="17"/>
      <c r="AF83" s="17"/>
      <c r="AG83" s="17"/>
      <c r="AH83" s="17"/>
      <c r="AI83" s="17"/>
      <c r="AJ83" s="17"/>
      <c r="AK83" s="17"/>
      <c r="AL83" s="17"/>
      <c r="AM83" s="17"/>
      <c r="AN83" s="17"/>
      <c r="AO83" s="17"/>
      <c r="AP83" s="17"/>
      <c r="AQ83" s="21" t="s">
        <v>40</v>
      </c>
      <c r="AR83" s="17"/>
      <c r="AS83" s="17"/>
      <c r="AT83" s="21" t="s">
        <v>84</v>
      </c>
      <c r="AU83" s="21"/>
      <c r="AV83" s="17"/>
      <c r="AW83" s="17"/>
      <c r="AX83" s="21"/>
      <c r="AY83" s="17"/>
      <c r="AZ83" s="17"/>
      <c r="BA83" s="17"/>
      <c r="BB83" s="21" t="s">
        <v>64</v>
      </c>
      <c r="BC83" s="17"/>
      <c r="BD83" s="17"/>
      <c r="BE83" s="21" t="s">
        <v>64</v>
      </c>
      <c r="BF83" s="21" t="s">
        <v>55</v>
      </c>
      <c r="BG83" s="17"/>
      <c r="BH83" s="21" t="s">
        <v>42</v>
      </c>
      <c r="BI83" s="21" t="s">
        <v>94</v>
      </c>
      <c r="BJ83" s="17"/>
      <c r="BK83" s="17"/>
      <c r="BL83" s="21" t="s">
        <v>77</v>
      </c>
      <c r="BM83" s="21" t="s">
        <v>58</v>
      </c>
      <c r="BN83" s="17"/>
      <c r="BO83" s="21"/>
      <c r="BP83" s="21" t="s">
        <v>58</v>
      </c>
      <c r="BQ83" s="17"/>
      <c r="BR83" s="17"/>
      <c r="BS83" s="21" t="s">
        <v>66</v>
      </c>
      <c r="BT83" s="21">
        <v>12.0</v>
      </c>
      <c r="BU83" s="17"/>
      <c r="BV83" s="17"/>
      <c r="BW83" s="21" t="s">
        <v>56</v>
      </c>
      <c r="BX83" s="17"/>
      <c r="BY83" s="17"/>
      <c r="BZ83" s="21" t="s">
        <v>56</v>
      </c>
      <c r="CA83" s="17"/>
      <c r="CB83" s="17"/>
      <c r="CC83" s="21" t="s">
        <v>60</v>
      </c>
      <c r="CD83" s="21" t="s">
        <v>3</v>
      </c>
      <c r="CE83" s="17"/>
      <c r="CF83" s="17"/>
      <c r="CG83" s="21" t="s">
        <v>54</v>
      </c>
      <c r="CH83" s="17"/>
      <c r="CI83" s="17"/>
      <c r="CJ83" s="17"/>
      <c r="CK83" s="21" t="s">
        <v>54</v>
      </c>
      <c r="CL83" s="17"/>
      <c r="CM83" s="17"/>
      <c r="CN83" s="21" t="s">
        <v>65</v>
      </c>
      <c r="CO83" s="17"/>
      <c r="CP83" s="21" t="s">
        <v>40</v>
      </c>
      <c r="CQ83" s="17"/>
      <c r="CR83" s="21" t="s">
        <v>73</v>
      </c>
      <c r="CS83" s="17"/>
      <c r="CT83" s="17"/>
      <c r="CU83" s="21" t="s">
        <v>55</v>
      </c>
      <c r="CV83" s="17"/>
      <c r="CW83" s="17"/>
      <c r="CX83" s="17"/>
      <c r="CY83" s="21" t="s">
        <v>55</v>
      </c>
      <c r="CZ83" s="17"/>
      <c r="DA83" s="17"/>
      <c r="DB83" s="21" t="s">
        <v>55</v>
      </c>
      <c r="DC83" s="17"/>
      <c r="DD83" s="17"/>
      <c r="DE83" s="17"/>
      <c r="DF83" s="21" t="s">
        <v>42</v>
      </c>
      <c r="DG83" s="21"/>
      <c r="DH83" s="17"/>
      <c r="DI83" s="21" t="s">
        <v>59</v>
      </c>
      <c r="DJ83" s="17"/>
      <c r="DK83" s="17"/>
      <c r="DL83" s="17"/>
      <c r="DM83" s="21" t="s">
        <v>77</v>
      </c>
      <c r="DN83" s="21" t="s">
        <v>59</v>
      </c>
      <c r="DO83" s="17"/>
      <c r="DP83" s="21" t="s">
        <v>59</v>
      </c>
      <c r="DQ83" s="17"/>
      <c r="DR83" s="21">
        <v>12.0</v>
      </c>
      <c r="DS83" s="21" t="s">
        <v>59</v>
      </c>
      <c r="DT83" s="21" t="s">
        <v>83</v>
      </c>
      <c r="DU83" s="17"/>
      <c r="DV83" s="17"/>
      <c r="DW83" s="21" t="s">
        <v>59</v>
      </c>
      <c r="DX83" s="17"/>
      <c r="DY83" s="17"/>
      <c r="DZ83" s="17"/>
      <c r="EA83" s="21" t="s">
        <v>59</v>
      </c>
      <c r="EB83" s="17"/>
      <c r="EC83" s="17"/>
      <c r="ED83" s="21" t="s">
        <v>60</v>
      </c>
      <c r="EE83" s="17"/>
      <c r="EF83" s="17"/>
      <c r="EG83" s="17"/>
      <c r="EH83" s="17"/>
      <c r="EI83" s="21" t="s">
        <v>3</v>
      </c>
      <c r="EJ83" s="17"/>
      <c r="EK83" s="17"/>
      <c r="EL83" s="17"/>
      <c r="EM83" s="17"/>
      <c r="EN83" s="17"/>
      <c r="EO83" s="21" t="s">
        <v>54</v>
      </c>
      <c r="EP83" s="17"/>
      <c r="EQ83" s="17"/>
      <c r="ER83" s="17"/>
      <c r="ES83" s="17"/>
      <c r="ET83" s="17"/>
      <c r="EU83" s="17"/>
      <c r="EV83" s="21" t="s">
        <v>54</v>
      </c>
      <c r="EW83" s="17"/>
      <c r="EX83" s="17"/>
      <c r="EY83" s="17"/>
      <c r="EZ83" s="17"/>
      <c r="FA83" s="17"/>
      <c r="FB83" s="17"/>
      <c r="FC83" s="17"/>
      <c r="FD83" s="17"/>
      <c r="FE83" s="17"/>
      <c r="FF83" s="17"/>
      <c r="FG83" s="17"/>
      <c r="FH83" s="17"/>
      <c r="FI83" s="17"/>
      <c r="FJ83" s="17"/>
      <c r="FK83" s="17"/>
      <c r="FL83" s="17"/>
      <c r="FM83" s="5"/>
    </row>
    <row r="84">
      <c r="A84" s="48" t="str">
        <f t="shared" si="1"/>
        <v>* 78</v>
      </c>
      <c r="B84" s="50" t="str">
        <f t="shared" si="2"/>
        <v>X</v>
      </c>
      <c r="C84" s="50" t="str">
        <f t="shared" si="3"/>
        <v>X</v>
      </c>
      <c r="D84" s="50" t="str">
        <f t="shared" si="4"/>
        <v>X</v>
      </c>
      <c r="E84" s="50" t="str">
        <f t="shared" si="5"/>
        <v>X</v>
      </c>
      <c r="F84" s="50">
        <f t="shared" si="6"/>
        <v>44814</v>
      </c>
      <c r="G84" s="51" t="str">
        <f t="shared" si="7"/>
        <v>78.2</v>
      </c>
      <c r="H84" s="52">
        <v>78.0</v>
      </c>
      <c r="I84" s="53">
        <f t="array" ref="I84">Max(If(left($P84:$FL84,2)="CI",column($P84:$FL84),0))</f>
        <v>121</v>
      </c>
      <c r="J84" s="53">
        <f t="array" ref="J84">Max(If(left($P84:$FL84,3)="EHD",column($P84:$FL84),0))</f>
        <v>137</v>
      </c>
      <c r="K84" s="53">
        <f t="array" ref="K84">Max(If(left($P84:$FL84,2)="CH",column($P84:$FL84),0))</f>
        <v>138</v>
      </c>
      <c r="L84" s="53">
        <f t="array" ref="L84">Max(If(left($P84:$FL84,2)="12",column($P84:$FL84),0))</f>
        <v>150</v>
      </c>
      <c r="M84" s="53">
        <f t="array" ref="M84">Max(If(left($P84:$FL84,1)="X",column($P84:$FL84),0))</f>
        <v>163</v>
      </c>
      <c r="N84" s="53" t="str">
        <f t="shared" si="10"/>
        <v>#78: X on 10-Sep</v>
      </c>
      <c r="O84" s="54">
        <f t="shared" si="9"/>
        <v>2</v>
      </c>
      <c r="P84" s="5"/>
      <c r="Q84" s="5"/>
      <c r="R84" s="5"/>
      <c r="S84" s="5"/>
      <c r="T84" s="5"/>
      <c r="U84" s="5"/>
      <c r="V84" s="5"/>
      <c r="W84" s="5"/>
      <c r="X84" s="5"/>
      <c r="Y84" s="5"/>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21" t="s">
        <v>62</v>
      </c>
      <c r="BC84" s="17"/>
      <c r="BD84" s="17"/>
      <c r="BE84" s="21" t="s">
        <v>62</v>
      </c>
      <c r="BF84" s="17"/>
      <c r="BG84" s="17"/>
      <c r="BH84" s="17"/>
      <c r="BI84" s="21" t="s">
        <v>62</v>
      </c>
      <c r="BJ84" s="17"/>
      <c r="BK84" s="17"/>
      <c r="BL84" s="21" t="s">
        <v>62</v>
      </c>
      <c r="BM84" s="17"/>
      <c r="BN84" s="17"/>
      <c r="BO84" s="17"/>
      <c r="BP84" s="21" t="s">
        <v>65</v>
      </c>
      <c r="BQ84" s="21" t="s">
        <v>40</v>
      </c>
      <c r="BR84" s="17"/>
      <c r="BS84" s="21" t="s">
        <v>73</v>
      </c>
      <c r="BT84" s="17"/>
      <c r="BU84" s="17"/>
      <c r="BV84" s="17"/>
      <c r="BW84" s="21" t="s">
        <v>64</v>
      </c>
      <c r="BX84" s="17"/>
      <c r="BY84" s="17"/>
      <c r="BZ84" s="21" t="s">
        <v>64</v>
      </c>
      <c r="CA84" s="17"/>
      <c r="CB84" s="17"/>
      <c r="CC84" s="21" t="s">
        <v>64</v>
      </c>
      <c r="CD84" s="21" t="s">
        <v>64</v>
      </c>
      <c r="CE84" s="17"/>
      <c r="CF84" s="17"/>
      <c r="CG84" s="21" t="s">
        <v>64</v>
      </c>
      <c r="CH84" s="21" t="s">
        <v>41</v>
      </c>
      <c r="CI84" s="21" t="s">
        <v>42</v>
      </c>
      <c r="CJ84" s="21" t="s">
        <v>59</v>
      </c>
      <c r="CK84" s="21" t="s">
        <v>78</v>
      </c>
      <c r="CL84" s="17"/>
      <c r="CM84" s="17"/>
      <c r="CN84" s="21" t="s">
        <v>78</v>
      </c>
      <c r="CO84" s="17"/>
      <c r="CP84" s="17"/>
      <c r="CQ84" s="17"/>
      <c r="CR84" s="21" t="s">
        <v>83</v>
      </c>
      <c r="CS84" s="17"/>
      <c r="CT84" s="17"/>
      <c r="CU84" s="21">
        <v>12.0</v>
      </c>
      <c r="CV84" s="17"/>
      <c r="CW84" s="17"/>
      <c r="CX84" s="17"/>
      <c r="CY84" s="21" t="s">
        <v>95</v>
      </c>
      <c r="CZ84" s="17"/>
      <c r="DA84" s="17"/>
      <c r="DB84" s="21" t="s">
        <v>57</v>
      </c>
      <c r="DC84" s="17"/>
      <c r="DD84" s="17"/>
      <c r="DE84" s="17"/>
      <c r="DF84" s="21" t="s">
        <v>3</v>
      </c>
      <c r="DG84" s="17"/>
      <c r="DH84" s="17"/>
      <c r="DI84" s="21" t="s">
        <v>54</v>
      </c>
      <c r="DJ84" s="17"/>
      <c r="DK84" s="17"/>
      <c r="DL84" s="17"/>
      <c r="DM84" s="21" t="s">
        <v>62</v>
      </c>
      <c r="DN84" s="17"/>
      <c r="DO84" s="17"/>
      <c r="DP84" s="21" t="s">
        <v>65</v>
      </c>
      <c r="DQ84" s="21" t="s">
        <v>40</v>
      </c>
      <c r="DR84" s="17"/>
      <c r="DS84" s="17"/>
      <c r="DT84" s="21" t="s">
        <v>55</v>
      </c>
      <c r="DU84" s="17"/>
      <c r="DV84" s="17"/>
      <c r="DW84" s="21" t="s">
        <v>55</v>
      </c>
      <c r="DX84" s="17"/>
      <c r="DY84" s="17"/>
      <c r="DZ84" s="17"/>
      <c r="EA84" s="21" t="s">
        <v>55</v>
      </c>
      <c r="EB84" s="17"/>
      <c r="EC84" s="17"/>
      <c r="ED84" s="21" t="s">
        <v>55</v>
      </c>
      <c r="EE84" s="17"/>
      <c r="EF84" s="17"/>
      <c r="EG84" s="21" t="s">
        <v>41</v>
      </c>
      <c r="EH84" s="21" t="s">
        <v>42</v>
      </c>
      <c r="EI84" s="21" t="s">
        <v>58</v>
      </c>
      <c r="EJ84" s="17"/>
      <c r="EK84" s="17"/>
      <c r="EL84" s="17"/>
      <c r="EM84" s="17"/>
      <c r="EN84" s="17"/>
      <c r="EO84" s="21" t="s">
        <v>56</v>
      </c>
      <c r="EP84" s="17"/>
      <c r="EQ84" s="17"/>
      <c r="ER84" s="17"/>
      <c r="ES84" s="17"/>
      <c r="ET84" s="21">
        <v>12.0</v>
      </c>
      <c r="EU84" s="17"/>
      <c r="EV84" s="21" t="s">
        <v>71</v>
      </c>
      <c r="EW84" s="17"/>
      <c r="EX84" s="17"/>
      <c r="EY84" s="17"/>
      <c r="EZ84" s="17"/>
      <c r="FA84" s="21" t="s">
        <v>83</v>
      </c>
      <c r="FB84" s="17"/>
      <c r="FC84" s="17"/>
      <c r="FD84" s="17"/>
      <c r="FE84" s="17"/>
      <c r="FF84" s="17"/>
      <c r="FG84" s="21" t="s">
        <v>4</v>
      </c>
      <c r="FH84" s="17"/>
      <c r="FI84" s="17"/>
      <c r="FJ84" s="17"/>
      <c r="FK84" s="17"/>
      <c r="FL84" s="17"/>
      <c r="FM84" s="5"/>
    </row>
    <row r="85">
      <c r="A85" s="48">
        <f t="shared" si="1"/>
        <v>79</v>
      </c>
      <c r="B85" s="50" t="str">
        <f t="shared" si="2"/>
        <v> </v>
      </c>
      <c r="C85" s="50" t="str">
        <f t="shared" si="3"/>
        <v> </v>
      </c>
      <c r="D85" s="50" t="str">
        <f t="shared" si="4"/>
        <v> </v>
      </c>
      <c r="E85" s="50" t="str">
        <f t="shared" si="5"/>
        <v> </v>
      </c>
      <c r="F85" s="50" t="str">
        <f t="shared" si="6"/>
        <v> </v>
      </c>
      <c r="G85" s="51" t="str">
        <f t="shared" si="7"/>
        <v/>
      </c>
      <c r="H85" s="52">
        <v>79.0</v>
      </c>
      <c r="I85" s="53">
        <f t="array" ref="I85">Max(If(left($P85:$FL85,2)="CI",column($P85:$FL85),0))</f>
        <v>0</v>
      </c>
      <c r="J85" s="53">
        <f t="array" ref="J85">Max(If(left($P85:$FL85,3)="EHD",column($P85:$FL85),0))</f>
        <v>0</v>
      </c>
      <c r="K85" s="53">
        <f t="array" ref="K85">Max(If(left($P85:$FL85,2)="CH",column($P85:$FL85),0))</f>
        <v>0</v>
      </c>
      <c r="L85" s="53">
        <f t="array" ref="L85">Max(If(left($P85:$FL85,2)="12",column($P85:$FL85),0))</f>
        <v>0</v>
      </c>
      <c r="M85" s="53">
        <f t="array" ref="M85">Max(If(left($P85:$FL85,1)="X",column($P85:$FL85),0))</f>
        <v>0</v>
      </c>
      <c r="N85" s="53" t="str">
        <f t="shared" si="10"/>
        <v/>
      </c>
      <c r="O85" s="54">
        <f t="shared" si="9"/>
        <v>0</v>
      </c>
      <c r="P85" s="5"/>
      <c r="Q85" s="5"/>
      <c r="R85" s="5"/>
      <c r="S85" s="5"/>
      <c r="T85" s="5"/>
      <c r="U85" s="5"/>
      <c r="V85" s="5"/>
      <c r="W85" s="5"/>
      <c r="X85" s="5"/>
      <c r="Y85" s="5"/>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21" t="s">
        <v>54</v>
      </c>
      <c r="BC85" s="17"/>
      <c r="BD85" s="17"/>
      <c r="BE85" s="21" t="s">
        <v>54</v>
      </c>
      <c r="BF85" s="17"/>
      <c r="BG85" s="17"/>
      <c r="BH85" s="17"/>
      <c r="BI85" s="21" t="s">
        <v>54</v>
      </c>
      <c r="BJ85" s="17"/>
      <c r="BK85" s="17"/>
      <c r="BL85" s="21" t="s">
        <v>54</v>
      </c>
      <c r="BM85" s="17"/>
      <c r="BN85" s="17"/>
      <c r="BO85" s="17"/>
      <c r="BP85" s="21" t="s">
        <v>54</v>
      </c>
      <c r="BQ85" s="17"/>
      <c r="BR85" s="17"/>
      <c r="BS85" s="21" t="s">
        <v>54</v>
      </c>
      <c r="BT85" s="17"/>
      <c r="BU85" s="17"/>
      <c r="BV85" s="17"/>
      <c r="BW85" s="21" t="s">
        <v>54</v>
      </c>
      <c r="BX85" s="17"/>
      <c r="BY85" s="17"/>
      <c r="BZ85" s="21" t="s">
        <v>54</v>
      </c>
      <c r="CA85" s="17"/>
      <c r="CB85" s="17"/>
      <c r="CC85" s="17"/>
      <c r="CD85" s="21" t="s">
        <v>54</v>
      </c>
      <c r="CE85" s="17"/>
      <c r="CF85" s="17"/>
      <c r="CG85" s="21" t="s">
        <v>62</v>
      </c>
      <c r="CH85" s="17"/>
      <c r="CI85" s="17"/>
      <c r="CJ85" s="17"/>
      <c r="CK85" s="21" t="s">
        <v>62</v>
      </c>
      <c r="CL85" s="17"/>
      <c r="CM85" s="17"/>
      <c r="CN85" s="21" t="s">
        <v>62</v>
      </c>
      <c r="CO85" s="17"/>
      <c r="CP85" s="17"/>
      <c r="CQ85" s="17"/>
      <c r="CR85" s="21" t="s">
        <v>62</v>
      </c>
      <c r="CS85" s="17"/>
      <c r="CT85" s="17"/>
      <c r="CU85" s="21" t="s">
        <v>62</v>
      </c>
      <c r="CV85" s="17"/>
      <c r="CW85" s="17"/>
      <c r="CX85" s="17"/>
      <c r="CY85" s="21" t="s">
        <v>62</v>
      </c>
      <c r="CZ85" s="17"/>
      <c r="DA85" s="17"/>
      <c r="DB85" s="21" t="s">
        <v>65</v>
      </c>
      <c r="DC85" s="17"/>
      <c r="DD85" s="17"/>
      <c r="DE85" s="17"/>
      <c r="DF85" s="21" t="s">
        <v>65</v>
      </c>
      <c r="DG85" s="17"/>
      <c r="DH85" s="17"/>
      <c r="DI85" s="21" t="s">
        <v>62</v>
      </c>
      <c r="DJ85" s="17"/>
      <c r="DK85" s="17"/>
      <c r="DL85" s="17"/>
      <c r="DM85" s="21" t="s">
        <v>65</v>
      </c>
      <c r="DN85" s="17"/>
      <c r="DO85" s="17"/>
      <c r="DP85" s="21" t="s">
        <v>62</v>
      </c>
      <c r="DQ85" s="17"/>
      <c r="DR85" s="17"/>
      <c r="DS85" s="17"/>
      <c r="DT85" s="21" t="s">
        <v>62</v>
      </c>
      <c r="DU85" s="17"/>
      <c r="DV85" s="17"/>
      <c r="DW85" s="21" t="s">
        <v>62</v>
      </c>
      <c r="DX85" s="17"/>
      <c r="DY85" s="17"/>
      <c r="DZ85" s="17"/>
      <c r="EA85" s="21" t="s">
        <v>62</v>
      </c>
      <c r="EB85" s="17"/>
      <c r="EC85" s="17"/>
      <c r="ED85" s="21" t="s">
        <v>62</v>
      </c>
      <c r="EE85" s="17"/>
      <c r="EF85" s="17"/>
      <c r="EG85" s="17"/>
      <c r="EH85" s="17"/>
      <c r="EI85" s="21" t="s">
        <v>62</v>
      </c>
      <c r="EJ85" s="17"/>
      <c r="EK85" s="17"/>
      <c r="EL85" s="17"/>
      <c r="EM85" s="17"/>
      <c r="EN85" s="17"/>
      <c r="EO85" s="21" t="s">
        <v>62</v>
      </c>
      <c r="EP85" s="17"/>
      <c r="EQ85" s="17"/>
      <c r="ER85" s="17"/>
      <c r="ES85" s="17"/>
      <c r="ET85" s="17"/>
      <c r="EU85" s="17"/>
      <c r="EV85" s="21" t="s">
        <v>62</v>
      </c>
      <c r="EW85" s="17"/>
      <c r="EX85" s="17"/>
      <c r="EY85" s="17"/>
      <c r="EZ85" s="17"/>
      <c r="FA85" s="17"/>
      <c r="FB85" s="17"/>
      <c r="FC85" s="17"/>
      <c r="FD85" s="17"/>
      <c r="FE85" s="17"/>
      <c r="FF85" s="17"/>
      <c r="FG85" s="17"/>
      <c r="FH85" s="17"/>
      <c r="FI85" s="17"/>
      <c r="FJ85" s="17"/>
      <c r="FK85" s="17"/>
      <c r="FL85" s="17"/>
      <c r="FM85" s="5"/>
    </row>
    <row r="86">
      <c r="A86" s="48" t="str">
        <f t="shared" si="1"/>
        <v>* 80</v>
      </c>
      <c r="B86" s="50" t="str">
        <f t="shared" si="2"/>
        <v>X</v>
      </c>
      <c r="C86" s="50" t="str">
        <f t="shared" si="3"/>
        <v>X</v>
      </c>
      <c r="D86" s="50" t="str">
        <f t="shared" si="4"/>
        <v>X</v>
      </c>
      <c r="E86" s="50" t="str">
        <f t="shared" si="5"/>
        <v>X</v>
      </c>
      <c r="F86" s="50">
        <f t="shared" si="6"/>
        <v>44750</v>
      </c>
      <c r="G86" s="51">
        <f t="shared" si="7"/>
        <v>80</v>
      </c>
      <c r="H86" s="52">
        <v>80.0</v>
      </c>
      <c r="I86" s="53">
        <f t="array" ref="I86">Max(If(left($P86:$FL86,2)="CI",column($P86:$FL86),0))</f>
        <v>62</v>
      </c>
      <c r="J86" s="53">
        <f t="array" ref="J86">Max(If(left($P86:$FL86,3)="EHD",column($P86:$FL86),0))</f>
        <v>0</v>
      </c>
      <c r="K86" s="53">
        <f t="array" ref="K86">Max(If(left($P86:$FL86,2)="CH",column($P86:$FL86),0))</f>
        <v>77</v>
      </c>
      <c r="L86" s="53">
        <f t="array" ref="L86">Max(If(left($P86:$FL86,2)="12",column($P86:$FL86),0))</f>
        <v>89</v>
      </c>
      <c r="M86" s="53">
        <f t="array" ref="M86">Max(If(left($P86:$FL86,1)="X",column($P86:$FL86),0))</f>
        <v>99</v>
      </c>
      <c r="N86" s="53" t="str">
        <f t="shared" si="10"/>
        <v>#80: X on 08-Jul</v>
      </c>
      <c r="O86" s="54">
        <f t="shared" si="9"/>
        <v>1</v>
      </c>
      <c r="P86" s="5"/>
      <c r="Q86" s="5"/>
      <c r="R86" s="5"/>
      <c r="S86" s="5"/>
      <c r="T86" s="5"/>
      <c r="U86" s="5"/>
      <c r="V86" s="5"/>
      <c r="W86" s="5"/>
      <c r="X86" s="5"/>
      <c r="Y86" s="5"/>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21" t="s">
        <v>52</v>
      </c>
      <c r="BC86" s="17"/>
      <c r="BD86" s="17"/>
      <c r="BE86" s="21" t="s">
        <v>52</v>
      </c>
      <c r="BF86" s="17"/>
      <c r="BG86" s="17"/>
      <c r="BH86" s="17"/>
      <c r="BI86" s="21" t="s">
        <v>52</v>
      </c>
      <c r="BJ86" s="21" t="s">
        <v>40</v>
      </c>
      <c r="BK86" s="17"/>
      <c r="BL86" s="21" t="s">
        <v>52</v>
      </c>
      <c r="BM86" s="21"/>
      <c r="BN86" s="17"/>
      <c r="BO86" s="17"/>
      <c r="BP86" s="21" t="s">
        <v>55</v>
      </c>
      <c r="BQ86" s="17"/>
      <c r="BR86" s="17"/>
      <c r="BS86" s="21" t="s">
        <v>55</v>
      </c>
      <c r="BT86" s="17"/>
      <c r="BU86" s="17"/>
      <c r="BV86" s="17"/>
      <c r="BW86" s="21" t="s">
        <v>55</v>
      </c>
      <c r="BX86" s="17"/>
      <c r="BY86" s="21" t="s">
        <v>42</v>
      </c>
      <c r="BZ86" s="21" t="s">
        <v>96</v>
      </c>
      <c r="CA86" s="17"/>
      <c r="CB86" s="17"/>
      <c r="CC86" s="21" t="s">
        <v>59</v>
      </c>
      <c r="CD86" s="21" t="s">
        <v>59</v>
      </c>
      <c r="CE86" s="17"/>
      <c r="CF86" s="17"/>
      <c r="CG86" s="21" t="s">
        <v>59</v>
      </c>
      <c r="CH86" s="17"/>
      <c r="CI86" s="17"/>
      <c r="CJ86" s="17"/>
      <c r="CK86" s="21">
        <v>12.0</v>
      </c>
      <c r="CL86" s="17"/>
      <c r="CM86" s="17"/>
      <c r="CN86" s="21" t="s">
        <v>59</v>
      </c>
      <c r="CO86" s="17"/>
      <c r="CP86" s="17"/>
      <c r="CQ86" s="17"/>
      <c r="CR86" s="21" t="s">
        <v>77</v>
      </c>
      <c r="CS86" s="17"/>
      <c r="CT86" s="17"/>
      <c r="CU86" s="21" t="s">
        <v>3</v>
      </c>
      <c r="CV86" s="17"/>
      <c r="CW86" s="17"/>
      <c r="CX86" s="17"/>
      <c r="CY86" s="21" t="s">
        <v>54</v>
      </c>
      <c r="CZ86" s="17"/>
      <c r="DA86" s="17"/>
      <c r="DB86" s="21" t="s">
        <v>65</v>
      </c>
      <c r="DC86" s="17"/>
      <c r="DD86" s="17"/>
      <c r="DE86" s="17"/>
      <c r="DF86" s="21" t="s">
        <v>65</v>
      </c>
      <c r="DG86" s="17"/>
      <c r="DH86" s="17"/>
      <c r="DI86" s="21" t="s">
        <v>62</v>
      </c>
      <c r="DJ86" s="17"/>
      <c r="DK86" s="17"/>
      <c r="DL86" s="17"/>
      <c r="DM86" s="21" t="s">
        <v>54</v>
      </c>
      <c r="DN86" s="17"/>
      <c r="DO86" s="17"/>
      <c r="DP86" s="21" t="s">
        <v>54</v>
      </c>
      <c r="DQ86" s="17"/>
      <c r="DR86" s="17"/>
      <c r="DS86" s="17"/>
      <c r="DT86" s="21" t="s">
        <v>54</v>
      </c>
      <c r="DU86" s="17"/>
      <c r="DV86" s="17"/>
      <c r="DW86" s="21" t="s">
        <v>54</v>
      </c>
      <c r="DX86" s="17"/>
      <c r="DY86" s="17"/>
      <c r="DZ86" s="17"/>
      <c r="EA86" s="21" t="s">
        <v>54</v>
      </c>
      <c r="EB86" s="17"/>
      <c r="EC86" s="17"/>
      <c r="ED86" s="21" t="s">
        <v>54</v>
      </c>
      <c r="EE86" s="17"/>
      <c r="EF86" s="17"/>
      <c r="EG86" s="17"/>
      <c r="EH86" s="17"/>
      <c r="EI86" s="21" t="s">
        <v>54</v>
      </c>
      <c r="EJ86" s="17"/>
      <c r="EK86" s="17"/>
      <c r="EL86" s="17"/>
      <c r="EM86" s="17"/>
      <c r="EN86" s="17"/>
      <c r="EO86" s="21" t="s">
        <v>54</v>
      </c>
      <c r="EP86" s="17"/>
      <c r="EQ86" s="17"/>
      <c r="ER86" s="17"/>
      <c r="ES86" s="17"/>
      <c r="ET86" s="17"/>
      <c r="EU86" s="17"/>
      <c r="EV86" s="21" t="s">
        <v>54</v>
      </c>
      <c r="EW86" s="17"/>
      <c r="EX86" s="17"/>
      <c r="EY86" s="17"/>
      <c r="EZ86" s="17"/>
      <c r="FA86" s="17"/>
      <c r="FB86" s="17"/>
      <c r="FC86" s="17"/>
      <c r="FD86" s="17"/>
      <c r="FE86" s="17"/>
      <c r="FF86" s="17"/>
      <c r="FG86" s="17"/>
      <c r="FH86" s="17"/>
      <c r="FI86" s="17"/>
      <c r="FJ86" s="17"/>
      <c r="FK86" s="17"/>
      <c r="FL86" s="17"/>
      <c r="FM86" s="5"/>
    </row>
    <row r="87">
      <c r="A87" s="48">
        <f t="shared" si="1"/>
        <v>81</v>
      </c>
      <c r="B87" s="50" t="str">
        <f t="shared" si="2"/>
        <v> </v>
      </c>
      <c r="C87" s="50" t="str">
        <f t="shared" si="3"/>
        <v> </v>
      </c>
      <c r="D87" s="50" t="str">
        <f t="shared" si="4"/>
        <v> </v>
      </c>
      <c r="E87" s="50" t="str">
        <f t="shared" si="5"/>
        <v> </v>
      </c>
      <c r="F87" s="50" t="str">
        <f t="shared" si="6"/>
        <v> </v>
      </c>
      <c r="G87" s="51" t="str">
        <f t="shared" si="7"/>
        <v/>
      </c>
      <c r="H87" s="52">
        <v>81.0</v>
      </c>
      <c r="I87" s="53">
        <f t="array" ref="I87">Max(If(left($P87:$FL87,2)="CI",column($P87:$FL87),0))</f>
        <v>0</v>
      </c>
      <c r="J87" s="53">
        <f t="array" ref="J87">Max(If(left($P87:$FL87,3)="EHD",column($P87:$FL87),0))</f>
        <v>0</v>
      </c>
      <c r="K87" s="53">
        <f t="array" ref="K87">Max(If(left($P87:$FL87,2)="CH",column($P87:$FL87),0))</f>
        <v>0</v>
      </c>
      <c r="L87" s="53">
        <f t="array" ref="L87">Max(If(left($P87:$FL87,2)="12",column($P87:$FL87),0))</f>
        <v>0</v>
      </c>
      <c r="M87" s="53">
        <f t="array" ref="M87">Max(If(left($P87:$FL87,1)="X",column($P87:$FL87),0))</f>
        <v>0</v>
      </c>
      <c r="N87" s="53" t="str">
        <f t="shared" si="10"/>
        <v/>
      </c>
      <c r="O87" s="54">
        <f t="shared" si="9"/>
        <v>0</v>
      </c>
      <c r="P87" s="5"/>
      <c r="Q87" s="5"/>
      <c r="R87" s="5"/>
      <c r="S87" s="5"/>
      <c r="T87" s="5"/>
      <c r="U87" s="5"/>
      <c r="V87" s="5"/>
      <c r="W87" s="5"/>
      <c r="X87" s="5"/>
      <c r="Y87" s="5"/>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21" t="s">
        <v>90</v>
      </c>
      <c r="BC87" s="17"/>
      <c r="BD87" s="17"/>
      <c r="BE87" s="21" t="s">
        <v>90</v>
      </c>
      <c r="BF87" s="17"/>
      <c r="BG87" s="17"/>
      <c r="BH87" s="17"/>
      <c r="BI87" s="21" t="s">
        <v>90</v>
      </c>
      <c r="BJ87" s="17"/>
      <c r="BK87" s="17"/>
      <c r="BL87" s="21" t="s">
        <v>90</v>
      </c>
      <c r="BM87" s="17"/>
      <c r="BN87" s="17"/>
      <c r="BO87" s="17"/>
      <c r="BP87" s="21" t="s">
        <v>90</v>
      </c>
      <c r="BQ87" s="17"/>
      <c r="BR87" s="17"/>
      <c r="BS87" s="21" t="s">
        <v>90</v>
      </c>
      <c r="BT87" s="17"/>
      <c r="BU87" s="17"/>
      <c r="BV87" s="17"/>
      <c r="BW87" s="21" t="s">
        <v>90</v>
      </c>
      <c r="BX87" s="17"/>
      <c r="BY87" s="17"/>
      <c r="BZ87" s="21" t="s">
        <v>90</v>
      </c>
      <c r="CA87" s="17"/>
      <c r="CB87" s="17"/>
      <c r="CC87" s="17"/>
      <c r="CD87" s="21" t="s">
        <v>90</v>
      </c>
      <c r="CE87" s="17"/>
      <c r="CF87" s="17"/>
      <c r="CG87" s="21" t="s">
        <v>90</v>
      </c>
      <c r="CH87" s="17"/>
      <c r="CI87" s="17"/>
      <c r="CJ87" s="17"/>
      <c r="CK87" s="21" t="s">
        <v>90</v>
      </c>
      <c r="CL87" s="17"/>
      <c r="CM87" s="17"/>
      <c r="CN87" s="21" t="s">
        <v>90</v>
      </c>
      <c r="CO87" s="17"/>
      <c r="CP87" s="17"/>
      <c r="CQ87" s="17"/>
      <c r="CR87" s="21" t="s">
        <v>90</v>
      </c>
      <c r="CS87" s="17"/>
      <c r="CT87" s="17"/>
      <c r="CU87" s="21" t="s">
        <v>90</v>
      </c>
      <c r="CV87" s="17"/>
      <c r="CW87" s="17"/>
      <c r="CX87" s="17"/>
      <c r="CY87" s="21" t="s">
        <v>90</v>
      </c>
      <c r="CZ87" s="17"/>
      <c r="DA87" s="17"/>
      <c r="DB87" s="21" t="s">
        <v>90</v>
      </c>
      <c r="DC87" s="17"/>
      <c r="DD87" s="17"/>
      <c r="DE87" s="17"/>
      <c r="DF87" s="21" t="s">
        <v>90</v>
      </c>
      <c r="DG87" s="17"/>
      <c r="DH87" s="17"/>
      <c r="DI87" s="21" t="s">
        <v>90</v>
      </c>
      <c r="DJ87" s="17"/>
      <c r="DK87" s="17"/>
      <c r="DL87" s="17"/>
      <c r="DM87" s="21" t="s">
        <v>90</v>
      </c>
      <c r="DN87" s="17"/>
      <c r="DO87" s="17"/>
      <c r="DP87" s="21" t="s">
        <v>90</v>
      </c>
      <c r="DQ87" s="17"/>
      <c r="DR87" s="17"/>
      <c r="DS87" s="17"/>
      <c r="DT87" s="21" t="s">
        <v>90</v>
      </c>
      <c r="DU87" s="17"/>
      <c r="DV87" s="17"/>
      <c r="DW87" s="21" t="s">
        <v>90</v>
      </c>
      <c r="DX87" s="17"/>
      <c r="DY87" s="17"/>
      <c r="DZ87" s="17"/>
      <c r="EA87" s="21" t="s">
        <v>90</v>
      </c>
      <c r="EB87" s="17"/>
      <c r="EC87" s="17"/>
      <c r="ED87" s="21" t="s">
        <v>90</v>
      </c>
      <c r="EE87" s="17"/>
      <c r="EF87" s="17"/>
      <c r="EG87" s="17"/>
      <c r="EH87" s="17"/>
      <c r="EI87" s="21" t="s">
        <v>90</v>
      </c>
      <c r="EJ87" s="17"/>
      <c r="EK87" s="17"/>
      <c r="EL87" s="17"/>
      <c r="EM87" s="17"/>
      <c r="EN87" s="17"/>
      <c r="EO87" s="21" t="s">
        <v>90</v>
      </c>
      <c r="EP87" s="17"/>
      <c r="EQ87" s="17"/>
      <c r="ER87" s="17"/>
      <c r="ES87" s="17"/>
      <c r="ET87" s="17"/>
      <c r="EU87" s="17"/>
      <c r="EV87" s="21" t="s">
        <v>90</v>
      </c>
      <c r="EW87" s="17"/>
      <c r="EX87" s="17"/>
      <c r="EY87" s="17"/>
      <c r="EZ87" s="17"/>
      <c r="FA87" s="17"/>
      <c r="FB87" s="17"/>
      <c r="FC87" s="17"/>
      <c r="FD87" s="17"/>
      <c r="FE87" s="17"/>
      <c r="FF87" s="17"/>
      <c r="FG87" s="17"/>
      <c r="FH87" s="17"/>
      <c r="FI87" s="17"/>
      <c r="FJ87" s="17"/>
      <c r="FK87" s="17"/>
      <c r="FL87" s="17"/>
      <c r="FM87" s="5"/>
    </row>
    <row r="88">
      <c r="A88" s="48" t="str">
        <f t="shared" si="1"/>
        <v>* 82</v>
      </c>
      <c r="B88" s="50" t="str">
        <f t="shared" si="2"/>
        <v>X</v>
      </c>
      <c r="C88" s="50" t="str">
        <f t="shared" si="3"/>
        <v>X</v>
      </c>
      <c r="D88" s="50" t="str">
        <f t="shared" si="4"/>
        <v>X</v>
      </c>
      <c r="E88" s="50" t="str">
        <f t="shared" si="5"/>
        <v>X</v>
      </c>
      <c r="F88" s="50">
        <f t="shared" si="6"/>
        <v>44736</v>
      </c>
      <c r="G88" s="51">
        <f t="shared" si="7"/>
        <v>82</v>
      </c>
      <c r="H88" s="52">
        <v>82.0</v>
      </c>
      <c r="I88" s="53">
        <f t="array" ref="I88">Max(If(left($P88:$FL88,2)="CI",column($P88:$FL88),0))</f>
        <v>56</v>
      </c>
      <c r="J88" s="53">
        <f t="array" ref="J88">Max(If(left($P88:$FL88,3)="EHD",column($P88:$FL88),0))</f>
        <v>73</v>
      </c>
      <c r="K88" s="53">
        <f t="array" ref="K88">Max(If(left($P88:$FL88,2)="CH",column($P88:$FL88),0))</f>
        <v>74</v>
      </c>
      <c r="L88" s="53">
        <f t="array" ref="L88">Max(If(left($P88:$FL88,2)="12",column($P88:$FL88),0))</f>
        <v>0</v>
      </c>
      <c r="M88" s="53">
        <f t="array" ref="M88">Max(If(left($P88:$FL88,1)="X",column($P88:$FL88),0))</f>
        <v>85</v>
      </c>
      <c r="N88" s="53" t="str">
        <f t="shared" si="10"/>
        <v>#82: X on 24-Jun</v>
      </c>
      <c r="O88" s="54">
        <f t="shared" si="9"/>
        <v>1</v>
      </c>
      <c r="P88" s="5"/>
      <c r="Q88" s="5"/>
      <c r="R88" s="5"/>
      <c r="S88" s="5"/>
      <c r="T88" s="5"/>
      <c r="U88" s="5"/>
      <c r="V88" s="5"/>
      <c r="W88" s="5"/>
      <c r="X88" s="5"/>
      <c r="Y88" s="5"/>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21" t="s">
        <v>65</v>
      </c>
      <c r="BC88" s="17"/>
      <c r="BD88" s="21" t="s">
        <v>40</v>
      </c>
      <c r="BE88" s="21" t="s">
        <v>63</v>
      </c>
      <c r="BF88" s="17"/>
      <c r="BG88" s="17"/>
      <c r="BH88" s="17"/>
      <c r="BI88" s="21" t="s">
        <v>64</v>
      </c>
      <c r="BJ88" s="17"/>
      <c r="BK88" s="17"/>
      <c r="BL88" s="21" t="s">
        <v>77</v>
      </c>
      <c r="BM88" s="21" t="s">
        <v>64</v>
      </c>
      <c r="BN88" s="17"/>
      <c r="BO88" s="17"/>
      <c r="BP88" s="21" t="s">
        <v>64</v>
      </c>
      <c r="BQ88" s="17"/>
      <c r="BR88" s="17"/>
      <c r="BS88" s="21" t="s">
        <v>64</v>
      </c>
      <c r="BT88" s="17"/>
      <c r="BU88" s="21" t="s">
        <v>41</v>
      </c>
      <c r="BV88" s="21" t="s">
        <v>42</v>
      </c>
      <c r="BW88" s="21" t="s">
        <v>97</v>
      </c>
      <c r="BX88" s="17"/>
      <c r="BY88" s="17"/>
      <c r="BZ88" s="21" t="s">
        <v>98</v>
      </c>
      <c r="CA88" s="17"/>
      <c r="CB88" s="17"/>
      <c r="CC88" s="17"/>
      <c r="CD88" s="21" t="s">
        <v>68</v>
      </c>
      <c r="CE88" s="17"/>
      <c r="CF88" s="17"/>
      <c r="CG88" s="21" t="s">
        <v>3</v>
      </c>
      <c r="CH88" s="21"/>
      <c r="CI88" s="17"/>
      <c r="CJ88" s="17"/>
      <c r="CK88" s="21" t="s">
        <v>54</v>
      </c>
      <c r="CL88" s="17"/>
      <c r="CM88" s="17"/>
      <c r="CN88" s="21" t="s">
        <v>54</v>
      </c>
      <c r="CO88" s="17"/>
      <c r="CP88" s="17"/>
      <c r="CQ88" s="17"/>
      <c r="CR88" s="21" t="s">
        <v>54</v>
      </c>
      <c r="CS88" s="17"/>
      <c r="CT88" s="17"/>
      <c r="CU88" s="21" t="s">
        <v>65</v>
      </c>
      <c r="CV88" s="17"/>
      <c r="CW88" s="17"/>
      <c r="CX88" s="17"/>
      <c r="CY88" s="21" t="s">
        <v>65</v>
      </c>
      <c r="CZ88" s="17"/>
      <c r="DA88" s="17"/>
      <c r="DB88" s="21" t="s">
        <v>65</v>
      </c>
      <c r="DC88" s="17"/>
      <c r="DD88" s="17"/>
      <c r="DE88" s="17"/>
      <c r="DF88" s="21" t="s">
        <v>65</v>
      </c>
      <c r="DG88" s="17"/>
      <c r="DH88" s="17"/>
      <c r="DI88" s="21" t="s">
        <v>65</v>
      </c>
      <c r="DJ88" s="17"/>
      <c r="DK88" s="17"/>
      <c r="DL88" s="17"/>
      <c r="DM88" s="21" t="s">
        <v>77</v>
      </c>
      <c r="DN88" s="21" t="s">
        <v>65</v>
      </c>
      <c r="DO88" s="17"/>
      <c r="DP88" s="21" t="s">
        <v>65</v>
      </c>
      <c r="DQ88" s="17"/>
      <c r="DR88" s="17"/>
      <c r="DS88" s="17"/>
      <c r="DT88" s="21" t="s">
        <v>62</v>
      </c>
      <c r="DU88" s="17"/>
      <c r="DV88" s="17"/>
      <c r="DW88" s="21" t="s">
        <v>62</v>
      </c>
      <c r="DX88" s="17"/>
      <c r="DY88" s="17"/>
      <c r="DZ88" s="17"/>
      <c r="EA88" s="21" t="s">
        <v>77</v>
      </c>
      <c r="EB88" s="17"/>
      <c r="EC88" s="17"/>
      <c r="ED88" s="21" t="s">
        <v>62</v>
      </c>
      <c r="EE88" s="17"/>
      <c r="EF88" s="17"/>
      <c r="EG88" s="17"/>
      <c r="EH88" s="17"/>
      <c r="EI88" s="21" t="s">
        <v>62</v>
      </c>
      <c r="EJ88" s="17"/>
      <c r="EK88" s="17"/>
      <c r="EL88" s="17"/>
      <c r="EM88" s="17"/>
      <c r="EN88" s="17"/>
      <c r="EO88" s="21" t="s">
        <v>62</v>
      </c>
      <c r="EP88" s="17"/>
      <c r="EQ88" s="17"/>
      <c r="ER88" s="17"/>
      <c r="ES88" s="17"/>
      <c r="ET88" s="17"/>
      <c r="EU88" s="17"/>
      <c r="EV88" s="21" t="s">
        <v>62</v>
      </c>
      <c r="EW88" s="17"/>
      <c r="EX88" s="17"/>
      <c r="EY88" s="17"/>
      <c r="EZ88" s="17"/>
      <c r="FA88" s="17"/>
      <c r="FB88" s="17"/>
      <c r="FC88" s="17"/>
      <c r="FD88" s="17"/>
      <c r="FE88" s="17"/>
      <c r="FF88" s="17"/>
      <c r="FG88" s="17"/>
      <c r="FH88" s="17"/>
      <c r="FI88" s="17"/>
      <c r="FJ88" s="17"/>
      <c r="FK88" s="17"/>
      <c r="FL88" s="17"/>
      <c r="FM88" s="5"/>
    </row>
    <row r="89">
      <c r="A89" s="48">
        <f t="shared" si="1"/>
        <v>83</v>
      </c>
      <c r="B89" s="50" t="str">
        <f t="shared" si="2"/>
        <v> </v>
      </c>
      <c r="C89" s="50" t="str">
        <f t="shared" si="3"/>
        <v> </v>
      </c>
      <c r="D89" s="50" t="str">
        <f t="shared" si="4"/>
        <v> </v>
      </c>
      <c r="E89" s="50" t="str">
        <f t="shared" si="5"/>
        <v> </v>
      </c>
      <c r="F89" s="50" t="str">
        <f t="shared" si="6"/>
        <v> </v>
      </c>
      <c r="G89" s="51" t="str">
        <f t="shared" si="7"/>
        <v/>
      </c>
      <c r="H89" s="52">
        <v>83.0</v>
      </c>
      <c r="I89" s="53">
        <f t="array" ref="I89">Max(If(left($P89:$FL89,2)="CI",column($P89:$FL89),0))</f>
        <v>0</v>
      </c>
      <c r="J89" s="53">
        <f t="array" ref="J89">Max(If(left($P89:$FL89,3)="EHD",column($P89:$FL89),0))</f>
        <v>0</v>
      </c>
      <c r="K89" s="53">
        <f t="array" ref="K89">Max(If(left($P89:$FL89,2)="CH",column($P89:$FL89),0))</f>
        <v>0</v>
      </c>
      <c r="L89" s="53">
        <f t="array" ref="L89">Max(If(left($P89:$FL89,2)="12",column($P89:$FL89),0))</f>
        <v>0</v>
      </c>
      <c r="M89" s="53">
        <f t="array" ref="M89">Max(If(left($P89:$FL89,1)="X",column($P89:$FL89),0))</f>
        <v>0</v>
      </c>
      <c r="N89" s="53" t="str">
        <f t="shared" si="10"/>
        <v/>
      </c>
      <c r="O89" s="54">
        <f t="shared" si="9"/>
        <v>0</v>
      </c>
      <c r="P89" s="5"/>
      <c r="Q89" s="5"/>
      <c r="R89" s="5"/>
      <c r="S89" s="5"/>
      <c r="T89" s="5"/>
      <c r="U89" s="5"/>
      <c r="V89" s="5"/>
      <c r="W89" s="5"/>
      <c r="X89" s="5"/>
      <c r="Y89" s="5"/>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21" t="s">
        <v>52</v>
      </c>
      <c r="BC89" s="17"/>
      <c r="BD89" s="17"/>
      <c r="BE89" s="21" t="s">
        <v>52</v>
      </c>
      <c r="BF89" s="17"/>
      <c r="BG89" s="17"/>
      <c r="BH89" s="17"/>
      <c r="BI89" s="21" t="s">
        <v>52</v>
      </c>
      <c r="BJ89" s="17"/>
      <c r="BK89" s="17"/>
      <c r="BL89" s="21" t="s">
        <v>52</v>
      </c>
      <c r="BM89" s="17"/>
      <c r="BN89" s="17"/>
      <c r="BO89" s="17"/>
      <c r="BP89" s="21" t="s">
        <v>52</v>
      </c>
      <c r="BQ89" s="17"/>
      <c r="BR89" s="17"/>
      <c r="BS89" s="21" t="s">
        <v>52</v>
      </c>
      <c r="BT89" s="17"/>
      <c r="BU89" s="17"/>
      <c r="BV89" s="17"/>
      <c r="BW89" s="21" t="s">
        <v>52</v>
      </c>
      <c r="BX89" s="17"/>
      <c r="BY89" s="17"/>
      <c r="BZ89" s="21" t="s">
        <v>52</v>
      </c>
      <c r="CA89" s="17"/>
      <c r="CB89" s="17"/>
      <c r="CC89" s="17"/>
      <c r="CD89" s="21" t="s">
        <v>52</v>
      </c>
      <c r="CE89" s="17"/>
      <c r="CF89" s="17"/>
      <c r="CG89" s="21" t="s">
        <v>52</v>
      </c>
      <c r="CH89" s="17"/>
      <c r="CI89" s="17"/>
      <c r="CJ89" s="17"/>
      <c r="CK89" s="21" t="s">
        <v>52</v>
      </c>
      <c r="CL89" s="17"/>
      <c r="CM89" s="17"/>
      <c r="CN89" s="21" t="s">
        <v>52</v>
      </c>
      <c r="CO89" s="17"/>
      <c r="CP89" s="17"/>
      <c r="CQ89" s="17"/>
      <c r="CR89" s="21" t="s">
        <v>52</v>
      </c>
      <c r="CS89" s="17"/>
      <c r="CT89" s="17"/>
      <c r="CU89" s="21" t="s">
        <v>52</v>
      </c>
      <c r="CV89" s="17"/>
      <c r="CW89" s="17"/>
      <c r="CX89" s="17"/>
      <c r="CY89" s="21" t="s">
        <v>52</v>
      </c>
      <c r="CZ89" s="17"/>
      <c r="DA89" s="17"/>
      <c r="DB89" s="21" t="s">
        <v>52</v>
      </c>
      <c r="DC89" s="17"/>
      <c r="DD89" s="17"/>
      <c r="DE89" s="17"/>
      <c r="DF89" s="21" t="s">
        <v>52</v>
      </c>
      <c r="DG89" s="17"/>
      <c r="DH89" s="17"/>
      <c r="DI89" s="21" t="s">
        <v>52</v>
      </c>
      <c r="DJ89" s="17"/>
      <c r="DK89" s="17"/>
      <c r="DL89" s="17"/>
      <c r="DM89" s="21" t="s">
        <v>52</v>
      </c>
      <c r="DN89" s="17"/>
      <c r="DO89" s="17"/>
      <c r="DP89" s="21" t="s">
        <v>52</v>
      </c>
      <c r="DQ89" s="17"/>
      <c r="DR89" s="17"/>
      <c r="DS89" s="17"/>
      <c r="DT89" s="21" t="s">
        <v>52</v>
      </c>
      <c r="DU89" s="17"/>
      <c r="DV89" s="17"/>
      <c r="DW89" s="21" t="s">
        <v>52</v>
      </c>
      <c r="DX89" s="17"/>
      <c r="DY89" s="17"/>
      <c r="DZ89" s="17"/>
      <c r="EA89" s="21" t="s">
        <v>52</v>
      </c>
      <c r="EB89" s="17"/>
      <c r="EC89" s="17"/>
      <c r="ED89" s="21" t="s">
        <v>52</v>
      </c>
      <c r="EE89" s="17"/>
      <c r="EF89" s="17"/>
      <c r="EG89" s="17"/>
      <c r="EH89" s="17"/>
      <c r="EI89" s="21" t="s">
        <v>52</v>
      </c>
      <c r="EJ89" s="17"/>
      <c r="EK89" s="17"/>
      <c r="EL89" s="17"/>
      <c r="EM89" s="17"/>
      <c r="EN89" s="17"/>
      <c r="EO89" s="21" t="s">
        <v>52</v>
      </c>
      <c r="EP89" s="17"/>
      <c r="EQ89" s="17"/>
      <c r="ER89" s="17"/>
      <c r="ES89" s="17"/>
      <c r="ET89" s="17"/>
      <c r="EU89" s="17"/>
      <c r="EV89" s="21" t="s">
        <v>52</v>
      </c>
      <c r="EW89" s="17"/>
      <c r="EX89" s="17"/>
      <c r="EY89" s="17"/>
      <c r="EZ89" s="17"/>
      <c r="FA89" s="17"/>
      <c r="FB89" s="17"/>
      <c r="FC89" s="17"/>
      <c r="FD89" s="17"/>
      <c r="FE89" s="17"/>
      <c r="FF89" s="17"/>
      <c r="FG89" s="17"/>
      <c r="FH89" s="17"/>
      <c r="FI89" s="17"/>
      <c r="FJ89" s="17"/>
      <c r="FK89" s="17"/>
      <c r="FL89" s="17"/>
      <c r="FM89" s="5"/>
    </row>
    <row r="90">
      <c r="A90" s="48">
        <f t="shared" si="1"/>
        <v>84</v>
      </c>
      <c r="B90" s="50" t="str">
        <f t="shared" si="2"/>
        <v> </v>
      </c>
      <c r="C90" s="50" t="str">
        <f t="shared" si="3"/>
        <v> </v>
      </c>
      <c r="D90" s="50" t="str">
        <f t="shared" si="4"/>
        <v> </v>
      </c>
      <c r="E90" s="50" t="str">
        <f t="shared" si="5"/>
        <v> </v>
      </c>
      <c r="F90" s="50" t="str">
        <f t="shared" si="6"/>
        <v> </v>
      </c>
      <c r="G90" s="51" t="str">
        <f t="shared" si="7"/>
        <v/>
      </c>
      <c r="H90" s="52">
        <v>84.0</v>
      </c>
      <c r="I90" s="53">
        <f t="array" ref="I90">Max(If(left($P90:$FL90,2)="CI",column($P90:$FL90),0))</f>
        <v>0</v>
      </c>
      <c r="J90" s="53">
        <f t="array" ref="J90">Max(If(left($P90:$FL90,3)="EHD",column($P90:$FL90),0))</f>
        <v>0</v>
      </c>
      <c r="K90" s="53">
        <f t="array" ref="K90">Max(If(left($P90:$FL90,2)="CH",column($P90:$FL90),0))</f>
        <v>0</v>
      </c>
      <c r="L90" s="53">
        <f t="array" ref="L90">Max(If(left($P90:$FL90,2)="12",column($P90:$FL90),0))</f>
        <v>0</v>
      </c>
      <c r="M90" s="53">
        <f t="array" ref="M90">Max(If(left($P90:$FL90,1)="X",column($P90:$FL90),0))</f>
        <v>0</v>
      </c>
      <c r="N90" s="53" t="str">
        <f t="shared" si="10"/>
        <v/>
      </c>
      <c r="O90" s="54">
        <f t="shared" si="9"/>
        <v>0</v>
      </c>
      <c r="P90" s="5"/>
      <c r="Q90" s="5"/>
      <c r="R90" s="5"/>
      <c r="S90" s="5"/>
      <c r="T90" s="5"/>
      <c r="U90" s="5"/>
      <c r="V90" s="5"/>
      <c r="W90" s="5"/>
      <c r="X90" s="5"/>
      <c r="Y90" s="5"/>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21" t="s">
        <v>77</v>
      </c>
      <c r="BC90" s="17"/>
      <c r="BD90" s="17"/>
      <c r="BE90" s="21" t="s">
        <v>77</v>
      </c>
      <c r="BF90" s="17"/>
      <c r="BG90" s="17"/>
      <c r="BH90" s="17"/>
      <c r="BI90" s="21" t="s">
        <v>77</v>
      </c>
      <c r="BJ90" s="17"/>
      <c r="BK90" s="17"/>
      <c r="BL90" s="21" t="s">
        <v>77</v>
      </c>
      <c r="BM90" s="17"/>
      <c r="BN90" s="17"/>
      <c r="BO90" s="17"/>
      <c r="BP90" s="21" t="s">
        <v>77</v>
      </c>
      <c r="BQ90" s="17"/>
      <c r="BR90" s="17"/>
      <c r="BS90" s="21" t="s">
        <v>77</v>
      </c>
      <c r="BT90" s="17"/>
      <c r="BU90" s="17"/>
      <c r="BV90" s="17"/>
      <c r="BW90" s="21" t="s">
        <v>77</v>
      </c>
      <c r="BX90" s="17"/>
      <c r="BY90" s="17"/>
      <c r="BZ90" s="21" t="s">
        <v>77</v>
      </c>
      <c r="CA90" s="17"/>
      <c r="CB90" s="17"/>
      <c r="CC90" s="17"/>
      <c r="CD90" s="21" t="s">
        <v>77</v>
      </c>
      <c r="CE90" s="17"/>
      <c r="CF90" s="17"/>
      <c r="CG90" s="21" t="s">
        <v>77</v>
      </c>
      <c r="CH90" s="17"/>
      <c r="CI90" s="17"/>
      <c r="CJ90" s="17"/>
      <c r="CK90" s="21" t="s">
        <v>77</v>
      </c>
      <c r="CL90" s="17"/>
      <c r="CM90" s="17"/>
      <c r="CN90" s="21" t="s">
        <v>77</v>
      </c>
      <c r="CO90" s="17"/>
      <c r="CP90" s="17"/>
      <c r="CQ90" s="17"/>
      <c r="CR90" s="21" t="s">
        <v>77</v>
      </c>
      <c r="CS90" s="17"/>
      <c r="CT90" s="17"/>
      <c r="CU90" s="21" t="s">
        <v>77</v>
      </c>
      <c r="CV90" s="17"/>
      <c r="CW90" s="17"/>
      <c r="CX90" s="17"/>
      <c r="CY90" s="21" t="s">
        <v>77</v>
      </c>
      <c r="CZ90" s="17"/>
      <c r="DA90" s="17"/>
      <c r="DB90" s="21" t="s">
        <v>77</v>
      </c>
      <c r="DC90" s="17"/>
      <c r="DD90" s="17"/>
      <c r="DE90" s="17"/>
      <c r="DF90" s="21" t="s">
        <v>77</v>
      </c>
      <c r="DG90" s="17"/>
      <c r="DH90" s="17"/>
      <c r="DI90" s="21" t="s">
        <v>77</v>
      </c>
      <c r="DJ90" s="17"/>
      <c r="DK90" s="17"/>
      <c r="DL90" s="17"/>
      <c r="DM90" s="21" t="s">
        <v>77</v>
      </c>
      <c r="DN90" s="17"/>
      <c r="DO90" s="17"/>
      <c r="DP90" s="21" t="s">
        <v>77</v>
      </c>
      <c r="DQ90" s="17"/>
      <c r="DR90" s="17"/>
      <c r="DS90" s="17"/>
      <c r="DT90" s="21" t="s">
        <v>77</v>
      </c>
      <c r="DU90" s="17"/>
      <c r="DV90" s="17"/>
      <c r="DW90" s="21" t="s">
        <v>77</v>
      </c>
      <c r="DX90" s="17"/>
      <c r="DY90" s="17"/>
      <c r="DZ90" s="17"/>
      <c r="EA90" s="21" t="s">
        <v>77</v>
      </c>
      <c r="EB90" s="17"/>
      <c r="EC90" s="17"/>
      <c r="ED90" s="21" t="s">
        <v>77</v>
      </c>
      <c r="EE90" s="17"/>
      <c r="EF90" s="17"/>
      <c r="EG90" s="17"/>
      <c r="EH90" s="17"/>
      <c r="EI90" s="21" t="s">
        <v>77</v>
      </c>
      <c r="EJ90" s="17"/>
      <c r="EK90" s="17"/>
      <c r="EL90" s="17"/>
      <c r="EM90" s="17"/>
      <c r="EN90" s="17"/>
      <c r="EO90" s="21" t="s">
        <v>77</v>
      </c>
      <c r="EP90" s="17"/>
      <c r="EQ90" s="17"/>
      <c r="ER90" s="17"/>
      <c r="ES90" s="17"/>
      <c r="ET90" s="17"/>
      <c r="EU90" s="17"/>
      <c r="EV90" s="21" t="s">
        <v>77</v>
      </c>
      <c r="EW90" s="17"/>
      <c r="EX90" s="17"/>
      <c r="EY90" s="17"/>
      <c r="EZ90" s="17"/>
      <c r="FA90" s="17"/>
      <c r="FB90" s="17"/>
      <c r="FC90" s="17"/>
      <c r="FD90" s="17"/>
      <c r="FE90" s="17"/>
      <c r="FF90" s="17"/>
      <c r="FG90" s="17"/>
      <c r="FH90" s="17"/>
      <c r="FI90" s="17"/>
      <c r="FJ90" s="17"/>
      <c r="FK90" s="17"/>
      <c r="FL90" s="17"/>
      <c r="FM90" s="5"/>
    </row>
    <row r="91">
      <c r="A91" s="48" t="str">
        <f t="shared" si="1"/>
        <v>* 85</v>
      </c>
      <c r="B91" s="50" t="str">
        <f t="shared" si="2"/>
        <v>X</v>
      </c>
      <c r="C91" s="50" t="str">
        <f t="shared" si="3"/>
        <v>X</v>
      </c>
      <c r="D91" s="50" t="str">
        <f t="shared" si="4"/>
        <v>X</v>
      </c>
      <c r="E91" s="50" t="str">
        <f t="shared" si="5"/>
        <v>X</v>
      </c>
      <c r="F91" s="50">
        <f t="shared" si="6"/>
        <v>44754</v>
      </c>
      <c r="G91" s="51">
        <f t="shared" si="7"/>
        <v>85</v>
      </c>
      <c r="H91" s="52">
        <v>85.0</v>
      </c>
      <c r="I91" s="53">
        <f t="array" ref="I91">Max(If(left($P91:$FL91,2)="CI",column($P91:$FL91),0))</f>
        <v>60</v>
      </c>
      <c r="J91" s="53">
        <f t="array" ref="J91">Max(If(left($P91:$FL91,3)="EHD",column($P91:$FL91),0))</f>
        <v>0</v>
      </c>
      <c r="K91" s="53">
        <f t="array" ref="K91">Max(If(left($P91:$FL91,2)="CH",column($P91:$FL91),0))</f>
        <v>0</v>
      </c>
      <c r="L91" s="53">
        <f t="array" ref="L91">Max(If(left($P91:$FL91,2)="12",column($P91:$FL91),0))</f>
        <v>0</v>
      </c>
      <c r="M91" s="53">
        <f t="array" ref="M91">Max(If(left($P91:$FL91,1)="X",column($P91:$FL91),0))</f>
        <v>103</v>
      </c>
      <c r="N91" s="53" t="str">
        <f t="shared" si="10"/>
        <v>#85: X on 12-Jul</v>
      </c>
      <c r="O91" s="54">
        <f t="shared" si="9"/>
        <v>1</v>
      </c>
      <c r="P91" s="5"/>
      <c r="Q91" s="5"/>
      <c r="R91" s="5"/>
      <c r="S91" s="5"/>
      <c r="T91" s="5"/>
      <c r="U91" s="5"/>
      <c r="V91" s="5"/>
      <c r="W91" s="5"/>
      <c r="X91" s="5"/>
      <c r="Y91" s="5"/>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21" t="s">
        <v>65</v>
      </c>
      <c r="BC91" s="17"/>
      <c r="BD91" s="17"/>
      <c r="BE91" s="21" t="s">
        <v>65</v>
      </c>
      <c r="BF91" s="17"/>
      <c r="BG91" s="17"/>
      <c r="BH91" s="21" t="s">
        <v>40</v>
      </c>
      <c r="BI91" s="21" t="s">
        <v>63</v>
      </c>
      <c r="BJ91" s="17"/>
      <c r="BK91" s="17"/>
      <c r="BL91" s="21" t="s">
        <v>77</v>
      </c>
      <c r="BM91" s="21" t="s">
        <v>99</v>
      </c>
      <c r="BN91" s="17"/>
      <c r="BO91" s="17"/>
      <c r="BP91" s="21" t="s">
        <v>77</v>
      </c>
      <c r="BQ91" s="17"/>
      <c r="BR91" s="17"/>
      <c r="BS91" s="21" t="s">
        <v>77</v>
      </c>
      <c r="BT91" s="17"/>
      <c r="BU91" s="17"/>
      <c r="BV91" s="17"/>
      <c r="BW91" s="21" t="s">
        <v>77</v>
      </c>
      <c r="BX91" s="17"/>
      <c r="BY91" s="17"/>
      <c r="BZ91" s="21" t="s">
        <v>77</v>
      </c>
      <c r="CA91" s="17"/>
      <c r="CB91" s="17"/>
      <c r="CC91" s="17"/>
      <c r="CD91" s="21" t="s">
        <v>77</v>
      </c>
      <c r="CE91" s="17"/>
      <c r="CF91" s="17"/>
      <c r="CG91" s="21" t="s">
        <v>77</v>
      </c>
      <c r="CH91" s="17"/>
      <c r="CI91" s="17"/>
      <c r="CJ91" s="17"/>
      <c r="CK91" s="21" t="s">
        <v>77</v>
      </c>
      <c r="CL91" s="17"/>
      <c r="CM91" s="17"/>
      <c r="CN91" s="21" t="s">
        <v>83</v>
      </c>
      <c r="CO91" s="17"/>
      <c r="CP91" s="17"/>
      <c r="CQ91" s="17"/>
      <c r="CR91" s="21" t="s">
        <v>83</v>
      </c>
      <c r="CS91" s="17"/>
      <c r="CT91" s="17"/>
      <c r="CU91" s="21" t="s">
        <v>83</v>
      </c>
      <c r="CV91" s="17"/>
      <c r="CW91" s="17"/>
      <c r="CX91" s="17"/>
      <c r="CY91" s="21" t="s">
        <v>3</v>
      </c>
      <c r="CZ91" s="17"/>
      <c r="DA91" s="17"/>
      <c r="DB91" s="21" t="s">
        <v>77</v>
      </c>
      <c r="DC91" s="17"/>
      <c r="DD91" s="17"/>
      <c r="DE91" s="17"/>
      <c r="DF91" s="21" t="s">
        <v>77</v>
      </c>
      <c r="DG91" s="17"/>
      <c r="DH91" s="17"/>
      <c r="DI91" s="21" t="s">
        <v>77</v>
      </c>
      <c r="DJ91" s="17"/>
      <c r="DK91" s="17"/>
      <c r="DL91" s="17"/>
      <c r="DM91" s="21" t="s">
        <v>77</v>
      </c>
      <c r="DN91" s="17"/>
      <c r="DO91" s="17"/>
      <c r="DP91" s="21" t="s">
        <v>77</v>
      </c>
      <c r="DQ91" s="17"/>
      <c r="DR91" s="17"/>
      <c r="DS91" s="17"/>
      <c r="DT91" s="21" t="s">
        <v>77</v>
      </c>
      <c r="DU91" s="17"/>
      <c r="DV91" s="17"/>
      <c r="DW91" s="21" t="s">
        <v>77</v>
      </c>
      <c r="DX91" s="17"/>
      <c r="DY91" s="17"/>
      <c r="DZ91" s="17"/>
      <c r="EA91" s="21" t="s">
        <v>77</v>
      </c>
      <c r="EB91" s="17"/>
      <c r="EC91" s="17"/>
      <c r="ED91" s="21" t="s">
        <v>77</v>
      </c>
      <c r="EE91" s="17"/>
      <c r="EF91" s="17"/>
      <c r="EG91" s="17"/>
      <c r="EH91" s="17"/>
      <c r="EI91" s="21" t="s">
        <v>77</v>
      </c>
      <c r="EJ91" s="17"/>
      <c r="EK91" s="17"/>
      <c r="EL91" s="17"/>
      <c r="EM91" s="17"/>
      <c r="EN91" s="17"/>
      <c r="EO91" s="21" t="s">
        <v>77</v>
      </c>
      <c r="EP91" s="17"/>
      <c r="EQ91" s="17"/>
      <c r="ER91" s="17"/>
      <c r="ES91" s="17"/>
      <c r="ET91" s="17"/>
      <c r="EU91" s="17"/>
      <c r="EV91" s="21" t="s">
        <v>77</v>
      </c>
      <c r="EW91" s="17"/>
      <c r="EX91" s="17"/>
      <c r="EY91" s="17"/>
      <c r="EZ91" s="17"/>
      <c r="FA91" s="17"/>
      <c r="FB91" s="17"/>
      <c r="FC91" s="17"/>
      <c r="FD91" s="17"/>
      <c r="FE91" s="17"/>
      <c r="FF91" s="17"/>
      <c r="FG91" s="17"/>
      <c r="FH91" s="17"/>
      <c r="FI91" s="17"/>
      <c r="FJ91" s="17"/>
      <c r="FK91" s="17"/>
      <c r="FL91" s="17"/>
      <c r="FM91" s="5"/>
    </row>
    <row r="92">
      <c r="A92" s="48" t="str">
        <f t="shared" si="1"/>
        <v>* 86</v>
      </c>
      <c r="B92" s="50" t="str">
        <f t="shared" si="2"/>
        <v>X</v>
      </c>
      <c r="C92" s="50" t="str">
        <f t="shared" si="3"/>
        <v>X</v>
      </c>
      <c r="D92" s="50" t="str">
        <f t="shared" si="4"/>
        <v>X</v>
      </c>
      <c r="E92" s="50" t="str">
        <f t="shared" si="5"/>
        <v>X</v>
      </c>
      <c r="F92" s="50">
        <f t="shared" si="6"/>
        <v>44796</v>
      </c>
      <c r="G92" s="51" t="str">
        <f t="shared" si="7"/>
        <v>86.2</v>
      </c>
      <c r="H92" s="52">
        <v>86.0</v>
      </c>
      <c r="I92" s="53">
        <f t="array" ref="I92">Max(If(left($P92:$FL92,2)="CI",column($P92:$FL92),0))</f>
        <v>109</v>
      </c>
      <c r="J92" s="53">
        <f t="array" ref="J92">Max(If(left($P92:$FL92,3)="EHD",column($P92:$FL92),0))</f>
        <v>125</v>
      </c>
      <c r="K92" s="53">
        <f t="array" ref="K92">Max(If(left($P92:$FL92,2)="CH",column($P92:$FL92),0))</f>
        <v>0</v>
      </c>
      <c r="L92" s="53">
        <f t="array" ref="L92">Max(If(left($P92:$FL92,2)="12",column($P92:$FL92),0))</f>
        <v>0</v>
      </c>
      <c r="M92" s="53">
        <f t="array" ref="M92">Max(If(left($P92:$FL92,1)="X",column($P92:$FL92),0))</f>
        <v>145</v>
      </c>
      <c r="N92" s="53" t="str">
        <f t="shared" si="10"/>
        <v>#86: X on 23-Aug</v>
      </c>
      <c r="O92" s="54">
        <f t="shared" si="9"/>
        <v>2</v>
      </c>
      <c r="P92" s="5"/>
      <c r="Q92" s="5"/>
      <c r="R92" s="5"/>
      <c r="S92" s="5"/>
      <c r="T92" s="5"/>
      <c r="U92" s="5"/>
      <c r="V92" s="5"/>
      <c r="W92" s="5"/>
      <c r="X92" s="5"/>
      <c r="Y92" s="5"/>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21" t="s">
        <v>62</v>
      </c>
      <c r="BC92" s="17"/>
      <c r="BD92" s="17"/>
      <c r="BE92" s="21" t="s">
        <v>65</v>
      </c>
      <c r="BF92" s="17"/>
      <c r="BG92" s="17"/>
      <c r="BH92" s="17"/>
      <c r="BI92" s="21" t="s">
        <v>40</v>
      </c>
      <c r="BJ92" s="17"/>
      <c r="BK92" s="17"/>
      <c r="BL92" s="21" t="s">
        <v>77</v>
      </c>
      <c r="BM92" s="21" t="s">
        <v>55</v>
      </c>
      <c r="BN92" s="17"/>
      <c r="BO92" s="17"/>
      <c r="BP92" s="21" t="s">
        <v>55</v>
      </c>
      <c r="BQ92" s="17"/>
      <c r="BR92" s="17"/>
      <c r="BS92" s="21" t="s">
        <v>55</v>
      </c>
      <c r="BT92" s="17"/>
      <c r="BU92" s="17"/>
      <c r="BV92" s="17"/>
      <c r="BW92" s="21" t="s">
        <v>55</v>
      </c>
      <c r="BX92" s="17"/>
      <c r="BY92" s="21" t="s">
        <v>41</v>
      </c>
      <c r="BZ92" s="21" t="s">
        <v>41</v>
      </c>
      <c r="CA92" s="21" t="s">
        <v>41</v>
      </c>
      <c r="CB92" s="21" t="s">
        <v>41</v>
      </c>
      <c r="CC92" s="21" t="s">
        <v>41</v>
      </c>
      <c r="CD92" s="21" t="s">
        <v>41</v>
      </c>
      <c r="CE92" s="21" t="s">
        <v>41</v>
      </c>
      <c r="CF92" s="21" t="s">
        <v>3</v>
      </c>
      <c r="CG92" s="21" t="s">
        <v>73</v>
      </c>
      <c r="CH92" s="17"/>
      <c r="CI92" s="17"/>
      <c r="CJ92" s="17"/>
      <c r="CK92" s="21" t="s">
        <v>55</v>
      </c>
      <c r="CL92" s="17"/>
      <c r="CM92" s="17"/>
      <c r="CN92" s="21" t="s">
        <v>55</v>
      </c>
      <c r="CO92" s="17"/>
      <c r="CP92" s="17"/>
      <c r="CQ92" s="17"/>
      <c r="CR92" s="21" t="s">
        <v>55</v>
      </c>
      <c r="CS92" s="17"/>
      <c r="CT92" s="17"/>
      <c r="CU92" s="21" t="s">
        <v>55</v>
      </c>
      <c r="CV92" s="17"/>
      <c r="CW92" s="17"/>
      <c r="CX92" s="17"/>
      <c r="CY92" s="21" t="s">
        <v>55</v>
      </c>
      <c r="CZ92" s="17"/>
      <c r="DA92" s="17"/>
      <c r="DB92" s="21" t="s">
        <v>63</v>
      </c>
      <c r="DC92" s="17"/>
      <c r="DD92" s="17"/>
      <c r="DE92" s="21" t="s">
        <v>40</v>
      </c>
      <c r="DF92" s="21" t="s">
        <v>55</v>
      </c>
      <c r="DG92" s="17"/>
      <c r="DH92" s="17"/>
      <c r="DI92" s="21" t="s">
        <v>55</v>
      </c>
      <c r="DJ92" s="17"/>
      <c r="DK92" s="17"/>
      <c r="DL92" s="17"/>
      <c r="DM92" s="21" t="s">
        <v>77</v>
      </c>
      <c r="DN92" s="21" t="s">
        <v>55</v>
      </c>
      <c r="DO92" s="17"/>
      <c r="DP92" s="21" t="s">
        <v>55</v>
      </c>
      <c r="DQ92" s="17"/>
      <c r="DR92" s="17"/>
      <c r="DS92" s="17"/>
      <c r="DT92" s="21" t="s">
        <v>41</v>
      </c>
      <c r="DU92" s="21" t="s">
        <v>41</v>
      </c>
      <c r="DV92" s="17"/>
      <c r="DW92" s="21" t="s">
        <v>73</v>
      </c>
      <c r="DX92" s="17"/>
      <c r="DY92" s="17"/>
      <c r="DZ92" s="17"/>
      <c r="EA92" s="21" t="s">
        <v>55</v>
      </c>
      <c r="EB92" s="17"/>
      <c r="EC92" s="17"/>
      <c r="ED92" s="21" t="s">
        <v>73</v>
      </c>
      <c r="EE92" s="17"/>
      <c r="EF92" s="17"/>
      <c r="EG92" s="17"/>
      <c r="EH92" s="17"/>
      <c r="EI92" s="21" t="s">
        <v>73</v>
      </c>
      <c r="EJ92" s="17"/>
      <c r="EK92" s="17"/>
      <c r="EL92" s="17"/>
      <c r="EM92" s="17"/>
      <c r="EN92" s="17"/>
      <c r="EO92" s="21" t="s">
        <v>3</v>
      </c>
      <c r="EP92" s="17"/>
      <c r="EQ92" s="17"/>
      <c r="ER92" s="17"/>
      <c r="ES92" s="17"/>
      <c r="ET92" s="17"/>
      <c r="EU92" s="17"/>
      <c r="EV92" s="21" t="s">
        <v>77</v>
      </c>
      <c r="EW92" s="17"/>
      <c r="EX92" s="17"/>
      <c r="EY92" s="17"/>
      <c r="EZ92" s="17"/>
      <c r="FA92" s="17"/>
      <c r="FB92" s="17"/>
      <c r="FC92" s="17"/>
      <c r="FD92" s="17"/>
      <c r="FE92" s="17"/>
      <c r="FF92" s="17"/>
      <c r="FG92" s="17"/>
      <c r="FH92" s="17"/>
      <c r="FI92" s="17"/>
      <c r="FJ92" s="17"/>
      <c r="FK92" s="17"/>
      <c r="FL92" s="17"/>
      <c r="FM92" s="5"/>
    </row>
    <row r="93">
      <c r="A93" s="48">
        <f t="shared" si="1"/>
        <v>87</v>
      </c>
      <c r="B93" s="50" t="str">
        <f t="shared" si="2"/>
        <v> </v>
      </c>
      <c r="C93" s="50" t="str">
        <f t="shared" si="3"/>
        <v> </v>
      </c>
      <c r="D93" s="50" t="str">
        <f t="shared" si="4"/>
        <v> </v>
      </c>
      <c r="E93" s="50" t="str">
        <f t="shared" si="5"/>
        <v> </v>
      </c>
      <c r="F93" s="50" t="str">
        <f t="shared" si="6"/>
        <v> </v>
      </c>
      <c r="G93" s="51" t="str">
        <f t="shared" si="7"/>
        <v/>
      </c>
      <c r="H93" s="52">
        <v>87.0</v>
      </c>
      <c r="I93" s="53">
        <f t="array" ref="I93">Max(If(left($P93:$FL93,2)="CI",column($P93:$FL93),0))</f>
        <v>0</v>
      </c>
      <c r="J93" s="53">
        <f t="array" ref="J93">Max(If(left($P93:$FL93,3)="EHD",column($P93:$FL93),0))</f>
        <v>0</v>
      </c>
      <c r="K93" s="53">
        <f t="array" ref="K93">Max(If(left($P93:$FL93,2)="CH",column($P93:$FL93),0))</f>
        <v>0</v>
      </c>
      <c r="L93" s="53">
        <f t="array" ref="L93">Max(If(left($P93:$FL93,2)="12",column($P93:$FL93),0))</f>
        <v>0</v>
      </c>
      <c r="M93" s="53">
        <f t="array" ref="M93">Max(If(left($P93:$FL93,1)="X",column($P93:$FL93),0))</f>
        <v>0</v>
      </c>
      <c r="N93" s="53" t="str">
        <f t="shared" si="10"/>
        <v/>
      </c>
      <c r="O93" s="54">
        <f t="shared" si="9"/>
        <v>0</v>
      </c>
      <c r="P93" s="5"/>
      <c r="Q93" s="5"/>
      <c r="R93" s="5"/>
      <c r="S93" s="5"/>
      <c r="T93" s="5"/>
      <c r="U93" s="5"/>
      <c r="V93" s="5"/>
      <c r="W93" s="5"/>
      <c r="X93" s="5"/>
      <c r="Y93" s="5"/>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21" t="s">
        <v>52</v>
      </c>
      <c r="BC93" s="17"/>
      <c r="BD93" s="17"/>
      <c r="BE93" s="21" t="s">
        <v>52</v>
      </c>
      <c r="BF93" s="17"/>
      <c r="BG93" s="17"/>
      <c r="BH93" s="17"/>
      <c r="BI93" s="21" t="s">
        <v>52</v>
      </c>
      <c r="BJ93" s="17"/>
      <c r="BK93" s="17"/>
      <c r="BL93" s="21" t="s">
        <v>52</v>
      </c>
      <c r="BM93" s="17"/>
      <c r="BN93" s="17"/>
      <c r="BO93" s="17"/>
      <c r="BP93" s="21" t="s">
        <v>52</v>
      </c>
      <c r="BQ93" s="17"/>
      <c r="BR93" s="17"/>
      <c r="BS93" s="21" t="s">
        <v>52</v>
      </c>
      <c r="BT93" s="17"/>
      <c r="BU93" s="17"/>
      <c r="BV93" s="17"/>
      <c r="BW93" s="21" t="s">
        <v>52</v>
      </c>
      <c r="BX93" s="17"/>
      <c r="BY93" s="17"/>
      <c r="BZ93" s="21" t="s">
        <v>52</v>
      </c>
      <c r="CA93" s="17"/>
      <c r="CB93" s="17"/>
      <c r="CC93" s="17"/>
      <c r="CD93" s="21" t="s">
        <v>52</v>
      </c>
      <c r="CE93" s="17"/>
      <c r="CF93" s="17"/>
      <c r="CG93" s="21" t="s">
        <v>52</v>
      </c>
      <c r="CH93" s="17"/>
      <c r="CI93" s="17"/>
      <c r="CJ93" s="17"/>
      <c r="CK93" s="21" t="s">
        <v>52</v>
      </c>
      <c r="CL93" s="17"/>
      <c r="CM93" s="17"/>
      <c r="CN93" s="21" t="s">
        <v>52</v>
      </c>
      <c r="CO93" s="17"/>
      <c r="CP93" s="17"/>
      <c r="CQ93" s="17"/>
      <c r="CR93" s="21" t="s">
        <v>52</v>
      </c>
      <c r="CS93" s="17"/>
      <c r="CT93" s="17"/>
      <c r="CU93" s="21" t="s">
        <v>52</v>
      </c>
      <c r="CV93" s="17"/>
      <c r="CW93" s="17"/>
      <c r="CX93" s="17"/>
      <c r="CY93" s="21" t="s">
        <v>52</v>
      </c>
      <c r="CZ93" s="17"/>
      <c r="DA93" s="17"/>
      <c r="DB93" s="21" t="s">
        <v>52</v>
      </c>
      <c r="DC93" s="17"/>
      <c r="DD93" s="17"/>
      <c r="DE93" s="17"/>
      <c r="DF93" s="21" t="s">
        <v>52</v>
      </c>
      <c r="DG93" s="17"/>
      <c r="DH93" s="17"/>
      <c r="DI93" s="21" t="s">
        <v>52</v>
      </c>
      <c r="DJ93" s="17"/>
      <c r="DK93" s="17"/>
      <c r="DL93" s="17"/>
      <c r="DM93" s="21" t="s">
        <v>52</v>
      </c>
      <c r="DN93" s="17"/>
      <c r="DO93" s="17"/>
      <c r="DP93" s="21" t="s">
        <v>52</v>
      </c>
      <c r="DQ93" s="17"/>
      <c r="DR93" s="17"/>
      <c r="DS93" s="17"/>
      <c r="DT93" s="21" t="s">
        <v>52</v>
      </c>
      <c r="DU93" s="17"/>
      <c r="DV93" s="17"/>
      <c r="DW93" s="21" t="s">
        <v>52</v>
      </c>
      <c r="DX93" s="17"/>
      <c r="DY93" s="17"/>
      <c r="DZ93" s="17"/>
      <c r="EA93" s="21" t="s">
        <v>52</v>
      </c>
      <c r="EB93" s="17"/>
      <c r="EC93" s="17"/>
      <c r="ED93" s="21" t="s">
        <v>52</v>
      </c>
      <c r="EE93" s="17"/>
      <c r="EF93" s="17"/>
      <c r="EG93" s="17"/>
      <c r="EH93" s="17"/>
      <c r="EI93" s="21" t="s">
        <v>52</v>
      </c>
      <c r="EJ93" s="17"/>
      <c r="EK93" s="17"/>
      <c r="EL93" s="17"/>
      <c r="EM93" s="17"/>
      <c r="EN93" s="17"/>
      <c r="EO93" s="21" t="s">
        <v>52</v>
      </c>
      <c r="EP93" s="17"/>
      <c r="EQ93" s="17"/>
      <c r="ER93" s="17"/>
      <c r="ES93" s="17"/>
      <c r="ET93" s="17"/>
      <c r="EU93" s="17"/>
      <c r="EV93" s="21" t="s">
        <v>52</v>
      </c>
      <c r="EW93" s="17"/>
      <c r="EX93" s="17"/>
      <c r="EY93" s="17"/>
      <c r="EZ93" s="17"/>
      <c r="FA93" s="17"/>
      <c r="FB93" s="17"/>
      <c r="FC93" s="17"/>
      <c r="FD93" s="17"/>
      <c r="FE93" s="17"/>
      <c r="FF93" s="17"/>
      <c r="FG93" s="17"/>
      <c r="FH93" s="17"/>
      <c r="FI93" s="17"/>
      <c r="FJ93" s="17"/>
      <c r="FK93" s="17"/>
      <c r="FL93" s="17"/>
      <c r="FM93" s="5"/>
    </row>
    <row r="94">
      <c r="A94" s="48">
        <f t="shared" si="1"/>
        <v>88</v>
      </c>
      <c r="B94" s="50" t="str">
        <f t="shared" si="2"/>
        <v> </v>
      </c>
      <c r="C94" s="50" t="str">
        <f t="shared" si="3"/>
        <v> </v>
      </c>
      <c r="D94" s="50" t="str">
        <f t="shared" si="4"/>
        <v> </v>
      </c>
      <c r="E94" s="50" t="str">
        <f t="shared" si="5"/>
        <v> </v>
      </c>
      <c r="F94" s="50" t="str">
        <f t="shared" si="6"/>
        <v> </v>
      </c>
      <c r="G94" s="51" t="str">
        <f t="shared" si="7"/>
        <v/>
      </c>
      <c r="H94" s="52">
        <v>88.0</v>
      </c>
      <c r="I94" s="53">
        <f t="array" ref="I94">Max(If(left($P94:$FL94,2)="CI",column($P94:$FL94),0))</f>
        <v>0</v>
      </c>
      <c r="J94" s="53">
        <f t="array" ref="J94">Max(If(left($P94:$FL94,3)="EHD",column($P94:$FL94),0))</f>
        <v>0</v>
      </c>
      <c r="K94" s="53">
        <f t="array" ref="K94">Max(If(left($P94:$FL94,2)="CH",column($P94:$FL94),0))</f>
        <v>0</v>
      </c>
      <c r="L94" s="53">
        <f t="array" ref="L94">Max(If(left($P94:$FL94,2)="12",column($P94:$FL94),0))</f>
        <v>0</v>
      </c>
      <c r="M94" s="53">
        <f t="array" ref="M94">Max(If(left($P94:$FL94,1)="X",column($P94:$FL94),0))</f>
        <v>0</v>
      </c>
      <c r="N94" s="53" t="str">
        <f t="shared" si="10"/>
        <v/>
      </c>
      <c r="O94" s="54">
        <f t="shared" si="9"/>
        <v>0</v>
      </c>
      <c r="P94" s="5"/>
      <c r="Q94" s="5"/>
      <c r="R94" s="5"/>
      <c r="S94" s="5"/>
      <c r="T94" s="5"/>
      <c r="U94" s="5"/>
      <c r="V94" s="5"/>
      <c r="W94" s="5"/>
      <c r="X94" s="5"/>
      <c r="Y94" s="5"/>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21" t="s">
        <v>62</v>
      </c>
      <c r="BC94" s="17"/>
      <c r="BD94" s="17"/>
      <c r="BE94" s="21" t="s">
        <v>62</v>
      </c>
      <c r="BF94" s="17"/>
      <c r="BG94" s="17"/>
      <c r="BH94" s="17"/>
      <c r="BI94" s="21" t="s">
        <v>62</v>
      </c>
      <c r="BJ94" s="17"/>
      <c r="BK94" s="17"/>
      <c r="BL94" s="21" t="s">
        <v>62</v>
      </c>
      <c r="BM94" s="17"/>
      <c r="BN94" s="17"/>
      <c r="BO94" s="17"/>
      <c r="BP94" s="21" t="s">
        <v>62</v>
      </c>
      <c r="BQ94" s="17"/>
      <c r="BR94" s="17"/>
      <c r="BS94" s="21" t="s">
        <v>62</v>
      </c>
      <c r="BT94" s="17"/>
      <c r="BU94" s="17"/>
      <c r="BV94" s="17"/>
      <c r="BW94" s="21" t="s">
        <v>62</v>
      </c>
      <c r="BX94" s="17"/>
      <c r="BY94" s="17"/>
      <c r="BZ94" s="21" t="s">
        <v>62</v>
      </c>
      <c r="CA94" s="17"/>
      <c r="CB94" s="17"/>
      <c r="CC94" s="17"/>
      <c r="CD94" s="21" t="s">
        <v>62</v>
      </c>
      <c r="CE94" s="17"/>
      <c r="CF94" s="17"/>
      <c r="CG94" s="21" t="s">
        <v>62</v>
      </c>
      <c r="CH94" s="17"/>
      <c r="CI94" s="17"/>
      <c r="CJ94" s="17"/>
      <c r="CK94" s="21" t="s">
        <v>62</v>
      </c>
      <c r="CL94" s="17"/>
      <c r="CM94" s="17"/>
      <c r="CN94" s="21" t="s">
        <v>62</v>
      </c>
      <c r="CO94" s="17"/>
      <c r="CP94" s="17"/>
      <c r="CQ94" s="17"/>
      <c r="CR94" s="21" t="s">
        <v>62</v>
      </c>
      <c r="CS94" s="17"/>
      <c r="CT94" s="17"/>
      <c r="CU94" s="21" t="s">
        <v>62</v>
      </c>
      <c r="CV94" s="17"/>
      <c r="CW94" s="17"/>
      <c r="CX94" s="17"/>
      <c r="CY94" s="21" t="s">
        <v>62</v>
      </c>
      <c r="CZ94" s="17"/>
      <c r="DA94" s="17"/>
      <c r="DB94" s="21" t="s">
        <v>62</v>
      </c>
      <c r="DC94" s="17"/>
      <c r="DD94" s="17"/>
      <c r="DE94" s="17"/>
      <c r="DF94" s="21" t="s">
        <v>62</v>
      </c>
      <c r="DG94" s="17"/>
      <c r="DH94" s="17"/>
      <c r="DI94" s="21" t="s">
        <v>62</v>
      </c>
      <c r="DJ94" s="17"/>
      <c r="DK94" s="17"/>
      <c r="DL94" s="17"/>
      <c r="DM94" s="21" t="s">
        <v>62</v>
      </c>
      <c r="DN94" s="17"/>
      <c r="DO94" s="17"/>
      <c r="DP94" s="21" t="s">
        <v>62</v>
      </c>
      <c r="DQ94" s="17"/>
      <c r="DR94" s="17"/>
      <c r="DS94" s="17"/>
      <c r="DT94" s="21" t="s">
        <v>62</v>
      </c>
      <c r="DU94" s="17"/>
      <c r="DV94" s="17"/>
      <c r="DW94" s="21" t="s">
        <v>62</v>
      </c>
      <c r="DX94" s="17"/>
      <c r="DY94" s="17"/>
      <c r="DZ94" s="17"/>
      <c r="EA94" s="21" t="s">
        <v>62</v>
      </c>
      <c r="EB94" s="17"/>
      <c r="EC94" s="17"/>
      <c r="ED94" s="21" t="s">
        <v>62</v>
      </c>
      <c r="EE94" s="17"/>
      <c r="EF94" s="17"/>
      <c r="EG94" s="17"/>
      <c r="EH94" s="17"/>
      <c r="EI94" s="21" t="s">
        <v>62</v>
      </c>
      <c r="EJ94" s="17"/>
      <c r="EK94" s="17"/>
      <c r="EL94" s="17"/>
      <c r="EM94" s="17"/>
      <c r="EN94" s="17"/>
      <c r="EO94" s="21" t="s">
        <v>62</v>
      </c>
      <c r="EP94" s="17"/>
      <c r="EQ94" s="17"/>
      <c r="ER94" s="17"/>
      <c r="ES94" s="17"/>
      <c r="ET94" s="17"/>
      <c r="EU94" s="17"/>
      <c r="EV94" s="21" t="s">
        <v>62</v>
      </c>
      <c r="EW94" s="17"/>
      <c r="EX94" s="17"/>
      <c r="EY94" s="17"/>
      <c r="EZ94" s="17"/>
      <c r="FA94" s="17"/>
      <c r="FB94" s="17"/>
      <c r="FC94" s="17"/>
      <c r="FD94" s="17"/>
      <c r="FE94" s="17"/>
      <c r="FF94" s="17"/>
      <c r="FG94" s="17"/>
      <c r="FH94" s="17"/>
      <c r="FI94" s="17"/>
      <c r="FJ94" s="17"/>
      <c r="FK94" s="17"/>
      <c r="FL94" s="17"/>
      <c r="FM94" s="5"/>
    </row>
    <row r="95">
      <c r="A95" s="48">
        <f t="shared" si="1"/>
        <v>89</v>
      </c>
      <c r="B95" s="50" t="str">
        <f t="shared" si="2"/>
        <v> </v>
      </c>
      <c r="C95" s="50" t="str">
        <f t="shared" si="3"/>
        <v> </v>
      </c>
      <c r="D95" s="50" t="str">
        <f t="shared" si="4"/>
        <v> </v>
      </c>
      <c r="E95" s="50" t="str">
        <f t="shared" si="5"/>
        <v> </v>
      </c>
      <c r="F95" s="50" t="str">
        <f t="shared" si="6"/>
        <v> </v>
      </c>
      <c r="G95" s="51" t="str">
        <f t="shared" si="7"/>
        <v/>
      </c>
      <c r="H95" s="52">
        <v>89.0</v>
      </c>
      <c r="I95" s="53">
        <f t="array" ref="I95">Max(If(left($P95:$FL95,2)="CI",column($P95:$FL95),0))</f>
        <v>0</v>
      </c>
      <c r="J95" s="53">
        <f t="array" ref="J95">Max(If(left($P95:$FL95,3)="EHD",column($P95:$FL95),0))</f>
        <v>0</v>
      </c>
      <c r="K95" s="53">
        <f t="array" ref="K95">Max(If(left($P95:$FL95,2)="CH",column($P95:$FL95),0))</f>
        <v>0</v>
      </c>
      <c r="L95" s="53">
        <f t="array" ref="L95">Max(If(left($P95:$FL95,2)="12",column($P95:$FL95),0))</f>
        <v>0</v>
      </c>
      <c r="M95" s="53">
        <f t="array" ref="M95">Max(If(left($P95:$FL95,1)="X",column($P95:$FL95),0))</f>
        <v>0</v>
      </c>
      <c r="N95" s="53" t="str">
        <f t="shared" si="10"/>
        <v/>
      </c>
      <c r="O95" s="54">
        <f t="shared" si="9"/>
        <v>0</v>
      </c>
      <c r="P95" s="5"/>
      <c r="Q95" s="5"/>
      <c r="R95" s="5"/>
      <c r="S95" s="5"/>
      <c r="T95" s="5"/>
      <c r="U95" s="5"/>
      <c r="V95" s="5"/>
      <c r="W95" s="5"/>
      <c r="X95" s="5"/>
      <c r="Y95" s="5"/>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21" t="s">
        <v>90</v>
      </c>
      <c r="BC95" s="17"/>
      <c r="BD95" s="17"/>
      <c r="BE95" s="21" t="s">
        <v>90</v>
      </c>
      <c r="BF95" s="17"/>
      <c r="BG95" s="17"/>
      <c r="BH95" s="17"/>
      <c r="BI95" s="21" t="s">
        <v>90</v>
      </c>
      <c r="BJ95" s="17"/>
      <c r="BK95" s="17"/>
      <c r="BL95" s="21" t="s">
        <v>90</v>
      </c>
      <c r="BM95" s="17"/>
      <c r="BN95" s="21">
        <v>8.0</v>
      </c>
      <c r="BO95" s="17"/>
      <c r="BP95" s="21" t="s">
        <v>90</v>
      </c>
      <c r="BQ95" s="17"/>
      <c r="BR95" s="17"/>
      <c r="BS95" s="21" t="s">
        <v>90</v>
      </c>
      <c r="BT95" s="17"/>
      <c r="BU95" s="17"/>
      <c r="BV95" s="17"/>
      <c r="BW95" s="21" t="s">
        <v>90</v>
      </c>
      <c r="BX95" s="17"/>
      <c r="BY95" s="17"/>
      <c r="BZ95" s="21" t="s">
        <v>90</v>
      </c>
      <c r="CA95" s="17"/>
      <c r="CB95" s="17"/>
      <c r="CC95" s="17"/>
      <c r="CD95" s="21" t="s">
        <v>90</v>
      </c>
      <c r="CE95" s="17"/>
      <c r="CF95" s="17"/>
      <c r="CG95" s="21" t="s">
        <v>90</v>
      </c>
      <c r="CH95" s="17"/>
      <c r="CI95" s="17"/>
      <c r="CJ95" s="17"/>
      <c r="CK95" s="21" t="s">
        <v>90</v>
      </c>
      <c r="CL95" s="17"/>
      <c r="CM95" s="17"/>
      <c r="CN95" s="21" t="s">
        <v>90</v>
      </c>
      <c r="CO95" s="17"/>
      <c r="CP95" s="17"/>
      <c r="CQ95" s="17"/>
      <c r="CR95" s="21" t="s">
        <v>90</v>
      </c>
      <c r="CS95" s="17"/>
      <c r="CT95" s="17"/>
      <c r="CU95" s="21" t="s">
        <v>90</v>
      </c>
      <c r="CV95" s="17"/>
      <c r="CW95" s="17"/>
      <c r="CX95" s="17"/>
      <c r="CY95" s="21" t="s">
        <v>90</v>
      </c>
      <c r="CZ95" s="17"/>
      <c r="DA95" s="17"/>
      <c r="DB95" s="21" t="s">
        <v>90</v>
      </c>
      <c r="DC95" s="17"/>
      <c r="DD95" s="17"/>
      <c r="DE95" s="17"/>
      <c r="DF95" s="21" t="s">
        <v>90</v>
      </c>
      <c r="DG95" s="17"/>
      <c r="DH95" s="17"/>
      <c r="DI95" s="21" t="s">
        <v>90</v>
      </c>
      <c r="DJ95" s="17"/>
      <c r="DK95" s="17"/>
      <c r="DL95" s="17"/>
      <c r="DM95" s="21" t="s">
        <v>90</v>
      </c>
      <c r="DN95" s="17"/>
      <c r="DO95" s="17"/>
      <c r="DP95" s="21" t="s">
        <v>90</v>
      </c>
      <c r="DQ95" s="17"/>
      <c r="DR95" s="17"/>
      <c r="DS95" s="17"/>
      <c r="DT95" s="21" t="s">
        <v>90</v>
      </c>
      <c r="DU95" s="17"/>
      <c r="DV95" s="17"/>
      <c r="DW95" s="21" t="s">
        <v>90</v>
      </c>
      <c r="DX95" s="17"/>
      <c r="DY95" s="17"/>
      <c r="DZ95" s="17"/>
      <c r="EA95" s="21" t="s">
        <v>90</v>
      </c>
      <c r="EB95" s="17"/>
      <c r="EC95" s="17"/>
      <c r="ED95" s="21" t="s">
        <v>90</v>
      </c>
      <c r="EE95" s="17"/>
      <c r="EF95" s="17"/>
      <c r="EG95" s="17"/>
      <c r="EH95" s="17"/>
      <c r="EI95" s="21" t="s">
        <v>90</v>
      </c>
      <c r="EJ95" s="17"/>
      <c r="EK95" s="17"/>
      <c r="EL95" s="17"/>
      <c r="EM95" s="17"/>
      <c r="EN95" s="17"/>
      <c r="EO95" s="21" t="s">
        <v>90</v>
      </c>
      <c r="EP95" s="17"/>
      <c r="EQ95" s="17"/>
      <c r="ER95" s="17"/>
      <c r="ES95" s="17"/>
      <c r="ET95" s="17"/>
      <c r="EU95" s="17"/>
      <c r="EV95" s="21" t="s">
        <v>90</v>
      </c>
      <c r="EW95" s="17"/>
      <c r="EX95" s="17"/>
      <c r="EY95" s="17"/>
      <c r="EZ95" s="17"/>
      <c r="FA95" s="17"/>
      <c r="FB95" s="17"/>
      <c r="FC95" s="17"/>
      <c r="FD95" s="17"/>
      <c r="FE95" s="17"/>
      <c r="FF95" s="17"/>
      <c r="FG95" s="17"/>
      <c r="FH95" s="17"/>
      <c r="FI95" s="17"/>
      <c r="FJ95" s="17"/>
      <c r="FK95" s="17"/>
      <c r="FL95" s="17"/>
      <c r="FM95" s="5"/>
    </row>
    <row r="96">
      <c r="A96" s="48">
        <f t="shared" si="1"/>
        <v>90</v>
      </c>
      <c r="B96" s="50" t="str">
        <f t="shared" si="2"/>
        <v> </v>
      </c>
      <c r="C96" s="50" t="str">
        <f t="shared" si="3"/>
        <v> </v>
      </c>
      <c r="D96" s="50" t="str">
        <f t="shared" si="4"/>
        <v> </v>
      </c>
      <c r="E96" s="50" t="str">
        <f t="shared" si="5"/>
        <v> </v>
      </c>
      <c r="F96" s="50" t="str">
        <f t="shared" si="6"/>
        <v> </v>
      </c>
      <c r="G96" s="51" t="str">
        <f t="shared" si="7"/>
        <v/>
      </c>
      <c r="H96" s="52">
        <v>90.0</v>
      </c>
      <c r="I96" s="53">
        <f t="array" ref="I96">Max(If(left($P96:$FL96,2)="CI",column($P96:$FL96),0))</f>
        <v>0</v>
      </c>
      <c r="J96" s="53">
        <f t="array" ref="J96">Max(If(left($P96:$FL96,3)="EHD",column($P96:$FL96),0))</f>
        <v>0</v>
      </c>
      <c r="K96" s="53">
        <f t="array" ref="K96">Max(If(left($P96:$FL96,2)="CH",column($P96:$FL96),0))</f>
        <v>0</v>
      </c>
      <c r="L96" s="53">
        <f t="array" ref="L96">Max(If(left($P96:$FL96,2)="12",column($P96:$FL96),0))</f>
        <v>0</v>
      </c>
      <c r="M96" s="53">
        <f t="array" ref="M96">Max(If(left($P96:$FL96,1)="X",column($P96:$FL96),0))</f>
        <v>0</v>
      </c>
      <c r="N96" s="53" t="str">
        <f t="shared" si="10"/>
        <v/>
      </c>
      <c r="O96" s="54">
        <f t="shared" si="9"/>
        <v>0</v>
      </c>
      <c r="P96" s="5"/>
      <c r="Q96" s="5"/>
      <c r="R96" s="5"/>
      <c r="S96" s="5"/>
      <c r="T96" s="5"/>
      <c r="U96" s="5"/>
      <c r="V96" s="5"/>
      <c r="W96" s="5"/>
      <c r="X96" s="5"/>
      <c r="Y96" s="5"/>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21" t="s">
        <v>52</v>
      </c>
      <c r="BC96" s="17"/>
      <c r="BD96" s="17"/>
      <c r="BE96" s="21" t="s">
        <v>52</v>
      </c>
      <c r="BF96" s="17"/>
      <c r="BG96" s="17"/>
      <c r="BH96" s="17"/>
      <c r="BI96" s="21" t="s">
        <v>52</v>
      </c>
      <c r="BJ96" s="17"/>
      <c r="BK96" s="17"/>
      <c r="BL96" s="21" t="s">
        <v>52</v>
      </c>
      <c r="BM96" s="17"/>
      <c r="BN96" s="17"/>
      <c r="BO96" s="17"/>
      <c r="BP96" s="21" t="s">
        <v>52</v>
      </c>
      <c r="BQ96" s="17"/>
      <c r="BR96" s="17"/>
      <c r="BS96" s="21" t="s">
        <v>52</v>
      </c>
      <c r="BT96" s="17"/>
      <c r="BU96" s="17"/>
      <c r="BV96" s="17"/>
      <c r="BW96" s="21" t="s">
        <v>52</v>
      </c>
      <c r="BX96" s="17"/>
      <c r="BY96" s="17"/>
      <c r="BZ96" s="21" t="s">
        <v>52</v>
      </c>
      <c r="CA96" s="17"/>
      <c r="CB96" s="17"/>
      <c r="CC96" s="17"/>
      <c r="CD96" s="21" t="s">
        <v>52</v>
      </c>
      <c r="CE96" s="17"/>
      <c r="CF96" s="17"/>
      <c r="CG96" s="21" t="s">
        <v>52</v>
      </c>
      <c r="CH96" s="17"/>
      <c r="CI96" s="17"/>
      <c r="CJ96" s="17"/>
      <c r="CK96" s="21" t="s">
        <v>52</v>
      </c>
      <c r="CL96" s="17"/>
      <c r="CM96" s="17"/>
      <c r="CN96" s="21" t="s">
        <v>52</v>
      </c>
      <c r="CO96" s="17"/>
      <c r="CP96" s="17"/>
      <c r="CQ96" s="17"/>
      <c r="CR96" s="21" t="s">
        <v>52</v>
      </c>
      <c r="CS96" s="17"/>
      <c r="CT96" s="17"/>
      <c r="CU96" s="21" t="s">
        <v>52</v>
      </c>
      <c r="CV96" s="17"/>
      <c r="CW96" s="17"/>
      <c r="CX96" s="17"/>
      <c r="CY96" s="21" t="s">
        <v>52</v>
      </c>
      <c r="CZ96" s="17"/>
      <c r="DA96" s="17"/>
      <c r="DB96" s="21" t="s">
        <v>52</v>
      </c>
      <c r="DC96" s="17"/>
      <c r="DD96" s="17"/>
      <c r="DE96" s="17"/>
      <c r="DF96" s="21" t="s">
        <v>52</v>
      </c>
      <c r="DG96" s="17"/>
      <c r="DH96" s="17"/>
      <c r="DI96" s="21" t="s">
        <v>52</v>
      </c>
      <c r="DJ96" s="17"/>
      <c r="DK96" s="17"/>
      <c r="DL96" s="17"/>
      <c r="DM96" s="21" t="s">
        <v>52</v>
      </c>
      <c r="DN96" s="17"/>
      <c r="DO96" s="17"/>
      <c r="DP96" s="21" t="s">
        <v>52</v>
      </c>
      <c r="DQ96" s="17"/>
      <c r="DR96" s="17"/>
      <c r="DS96" s="17"/>
      <c r="DT96" s="21" t="s">
        <v>52</v>
      </c>
      <c r="DU96" s="17"/>
      <c r="DV96" s="17"/>
      <c r="DW96" s="21" t="s">
        <v>52</v>
      </c>
      <c r="DX96" s="17"/>
      <c r="DY96" s="17"/>
      <c r="DZ96" s="17"/>
      <c r="EA96" s="21" t="s">
        <v>52</v>
      </c>
      <c r="EB96" s="17"/>
      <c r="EC96" s="17"/>
      <c r="ED96" s="21" t="s">
        <v>52</v>
      </c>
      <c r="EE96" s="17"/>
      <c r="EF96" s="17"/>
      <c r="EG96" s="17"/>
      <c r="EH96" s="17"/>
      <c r="EI96" s="21" t="s">
        <v>52</v>
      </c>
      <c r="EJ96" s="17"/>
      <c r="EK96" s="17"/>
      <c r="EL96" s="17"/>
      <c r="EM96" s="17"/>
      <c r="EN96" s="17"/>
      <c r="EO96" s="21" t="s">
        <v>52</v>
      </c>
      <c r="EP96" s="17"/>
      <c r="EQ96" s="17"/>
      <c r="ER96" s="17"/>
      <c r="ES96" s="17"/>
      <c r="ET96" s="17"/>
      <c r="EU96" s="17"/>
      <c r="EV96" s="21" t="s">
        <v>52</v>
      </c>
      <c r="EW96" s="17"/>
      <c r="EX96" s="17"/>
      <c r="EY96" s="17"/>
      <c r="EZ96" s="17"/>
      <c r="FA96" s="17"/>
      <c r="FB96" s="17"/>
      <c r="FC96" s="17"/>
      <c r="FD96" s="17"/>
      <c r="FE96" s="17"/>
      <c r="FF96" s="17"/>
      <c r="FG96" s="17"/>
      <c r="FH96" s="17"/>
      <c r="FI96" s="17"/>
      <c r="FJ96" s="17"/>
      <c r="FK96" s="17"/>
      <c r="FL96" s="17"/>
      <c r="FM96" s="5"/>
    </row>
    <row r="97">
      <c r="A97" s="48">
        <f t="shared" si="1"/>
        <v>91</v>
      </c>
      <c r="B97" s="50" t="str">
        <f t="shared" si="2"/>
        <v> </v>
      </c>
      <c r="C97" s="50" t="str">
        <f t="shared" si="3"/>
        <v> </v>
      </c>
      <c r="D97" s="50" t="str">
        <f t="shared" si="4"/>
        <v> </v>
      </c>
      <c r="E97" s="50" t="str">
        <f t="shared" si="5"/>
        <v> </v>
      </c>
      <c r="F97" s="50" t="str">
        <f t="shared" si="6"/>
        <v> </v>
      </c>
      <c r="G97" s="51" t="str">
        <f t="shared" si="7"/>
        <v/>
      </c>
      <c r="H97" s="52">
        <v>91.0</v>
      </c>
      <c r="I97" s="53">
        <f t="array" ref="I97">Max(If(left($P97:$FL97,2)="CI",column($P97:$FL97),0))</f>
        <v>0</v>
      </c>
      <c r="J97" s="53">
        <f t="array" ref="J97">Max(If(left($P97:$FL97,3)="EHD",column($P97:$FL97),0))</f>
        <v>0</v>
      </c>
      <c r="K97" s="53">
        <f t="array" ref="K97">Max(If(left($P97:$FL97,2)="CH",column($P97:$FL97),0))</f>
        <v>0</v>
      </c>
      <c r="L97" s="53">
        <f t="array" ref="L97">Max(If(left($P97:$FL97,2)="12",column($P97:$FL97),0))</f>
        <v>0</v>
      </c>
      <c r="M97" s="53">
        <f t="array" ref="M97">Max(If(left($P97:$FL97,1)="X",column($P97:$FL97),0))</f>
        <v>0</v>
      </c>
      <c r="N97" s="53" t="str">
        <f t="shared" si="10"/>
        <v/>
      </c>
      <c r="O97" s="54">
        <f t="shared" si="9"/>
        <v>0</v>
      </c>
      <c r="P97" s="5"/>
      <c r="Q97" s="5"/>
      <c r="R97" s="5"/>
      <c r="S97" s="5"/>
      <c r="T97" s="5"/>
      <c r="U97" s="5"/>
      <c r="V97" s="5"/>
      <c r="W97" s="5"/>
      <c r="X97" s="5"/>
      <c r="Y97" s="5"/>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21" t="s">
        <v>62</v>
      </c>
      <c r="BC97" s="17"/>
      <c r="BD97" s="17"/>
      <c r="BE97" s="21" t="s">
        <v>62</v>
      </c>
      <c r="BF97" s="17"/>
      <c r="BG97" s="17"/>
      <c r="BH97" s="17"/>
      <c r="BI97" s="21" t="s">
        <v>62</v>
      </c>
      <c r="BJ97" s="17"/>
      <c r="BK97" s="17"/>
      <c r="BL97" s="21" t="s">
        <v>77</v>
      </c>
      <c r="BM97" s="21" t="s">
        <v>62</v>
      </c>
      <c r="BN97" s="17"/>
      <c r="BO97" s="17"/>
      <c r="BP97" s="21" t="s">
        <v>62</v>
      </c>
      <c r="BQ97" s="17"/>
      <c r="BR97" s="17"/>
      <c r="BS97" s="21" t="s">
        <v>62</v>
      </c>
      <c r="BT97" s="17"/>
      <c r="BU97" s="17"/>
      <c r="BV97" s="17"/>
      <c r="BW97" s="21" t="s">
        <v>62</v>
      </c>
      <c r="BX97" s="17"/>
      <c r="BY97" s="17"/>
      <c r="BZ97" s="21" t="s">
        <v>62</v>
      </c>
      <c r="CA97" s="17"/>
      <c r="CB97" s="17"/>
      <c r="CC97" s="17"/>
      <c r="CD97" s="21" t="s">
        <v>62</v>
      </c>
      <c r="CE97" s="17"/>
      <c r="CF97" s="17"/>
      <c r="CG97" s="21" t="s">
        <v>62</v>
      </c>
      <c r="CH97" s="17"/>
      <c r="CI97" s="17"/>
      <c r="CJ97" s="17"/>
      <c r="CK97" s="21" t="s">
        <v>62</v>
      </c>
      <c r="CL97" s="17"/>
      <c r="CM97" s="17"/>
      <c r="CN97" s="21" t="s">
        <v>62</v>
      </c>
      <c r="CO97" s="17"/>
      <c r="CP97" s="17"/>
      <c r="CQ97" s="17"/>
      <c r="CR97" s="21" t="s">
        <v>62</v>
      </c>
      <c r="CS97" s="17"/>
      <c r="CT97" s="17"/>
      <c r="CU97" s="21" t="s">
        <v>62</v>
      </c>
      <c r="CV97" s="17"/>
      <c r="CW97" s="17"/>
      <c r="CX97" s="17"/>
      <c r="CY97" s="21" t="s">
        <v>62</v>
      </c>
      <c r="CZ97" s="17"/>
      <c r="DA97" s="17"/>
      <c r="DB97" s="21" t="s">
        <v>62</v>
      </c>
      <c r="DC97" s="17"/>
      <c r="DD97" s="17"/>
      <c r="DE97" s="17"/>
      <c r="DF97" s="21" t="s">
        <v>62</v>
      </c>
      <c r="DG97" s="17"/>
      <c r="DH97" s="17"/>
      <c r="DI97" s="21" t="s">
        <v>62</v>
      </c>
      <c r="DJ97" s="17"/>
      <c r="DK97" s="17"/>
      <c r="DL97" s="17"/>
      <c r="DM97" s="21" t="s">
        <v>62</v>
      </c>
      <c r="DN97" s="17"/>
      <c r="DO97" s="17"/>
      <c r="DP97" s="21" t="s">
        <v>62</v>
      </c>
      <c r="DQ97" s="17"/>
      <c r="DR97" s="17"/>
      <c r="DS97" s="17"/>
      <c r="DT97" s="21" t="s">
        <v>62</v>
      </c>
      <c r="DU97" s="17"/>
      <c r="DV97" s="17"/>
      <c r="DW97" s="21" t="s">
        <v>62</v>
      </c>
      <c r="DX97" s="17"/>
      <c r="DY97" s="17"/>
      <c r="DZ97" s="17"/>
      <c r="EA97" s="21" t="s">
        <v>62</v>
      </c>
      <c r="EB97" s="17"/>
      <c r="EC97" s="17"/>
      <c r="ED97" s="21" t="s">
        <v>62</v>
      </c>
      <c r="EE97" s="17"/>
      <c r="EF97" s="17"/>
      <c r="EG97" s="17"/>
      <c r="EH97" s="17"/>
      <c r="EI97" s="21" t="s">
        <v>62</v>
      </c>
      <c r="EJ97" s="17"/>
      <c r="EK97" s="17"/>
      <c r="EL97" s="17"/>
      <c r="EM97" s="17"/>
      <c r="EN97" s="17"/>
      <c r="EO97" s="21" t="s">
        <v>62</v>
      </c>
      <c r="EP97" s="17"/>
      <c r="EQ97" s="17"/>
      <c r="ER97" s="17"/>
      <c r="ES97" s="17"/>
      <c r="ET97" s="17"/>
      <c r="EU97" s="17"/>
      <c r="EV97" s="21" t="s">
        <v>62</v>
      </c>
      <c r="EW97" s="17"/>
      <c r="EX97" s="17"/>
      <c r="EY97" s="17"/>
      <c r="EZ97" s="17"/>
      <c r="FA97" s="17"/>
      <c r="FB97" s="17"/>
      <c r="FC97" s="17"/>
      <c r="FD97" s="17"/>
      <c r="FE97" s="17"/>
      <c r="FF97" s="17"/>
      <c r="FG97" s="17"/>
      <c r="FH97" s="17"/>
      <c r="FI97" s="17"/>
      <c r="FJ97" s="17"/>
      <c r="FK97" s="17"/>
      <c r="FL97" s="17"/>
      <c r="FM97" s="5"/>
    </row>
    <row r="98">
      <c r="A98" s="48" t="str">
        <f t="shared" si="1"/>
        <v>* 92</v>
      </c>
      <c r="B98" s="50" t="str">
        <f t="shared" si="2"/>
        <v>X</v>
      </c>
      <c r="C98" s="50" t="str">
        <f t="shared" si="3"/>
        <v>X</v>
      </c>
      <c r="D98" s="50" t="str">
        <f t="shared" si="4"/>
        <v>X</v>
      </c>
      <c r="E98" s="50" t="str">
        <f t="shared" si="5"/>
        <v>X</v>
      </c>
      <c r="F98" s="50">
        <f t="shared" si="6"/>
        <v>44729</v>
      </c>
      <c r="G98" s="51">
        <f t="shared" si="7"/>
        <v>92</v>
      </c>
      <c r="H98" s="52">
        <v>92.0</v>
      </c>
      <c r="I98" s="53">
        <f t="array" ref="I98">Max(If(left($P98:$FL98,2)="CI",column($P98:$FL98),0))</f>
        <v>66</v>
      </c>
      <c r="J98" s="53">
        <f t="array" ref="J98">Max(If(left($P98:$FL98,3)="EHD",column($P98:$FL98),0))</f>
        <v>0</v>
      </c>
      <c r="K98" s="53">
        <f t="array" ref="K98">Max(If(left($P98:$FL98,2)="CH",column($P98:$FL98),0))</f>
        <v>0</v>
      </c>
      <c r="L98" s="53">
        <f t="array" ref="L98">Max(If(left($P98:$FL98,2)="12",column($P98:$FL98),0))</f>
        <v>0</v>
      </c>
      <c r="M98" s="53">
        <f t="array" ref="M98">Max(If(left($P98:$FL98,1)="X",column($P98:$FL98),0))</f>
        <v>78</v>
      </c>
      <c r="N98" s="53" t="str">
        <f t="shared" si="10"/>
        <v>#92: X on 17-Jun</v>
      </c>
      <c r="O98" s="54">
        <f t="shared" si="9"/>
        <v>1</v>
      </c>
      <c r="P98" s="5"/>
      <c r="Q98" s="5"/>
      <c r="R98" s="5"/>
      <c r="S98" s="5"/>
      <c r="T98" s="5"/>
      <c r="U98" s="5"/>
      <c r="V98" s="5"/>
      <c r="W98" s="5"/>
      <c r="X98" s="5"/>
      <c r="Y98" s="5"/>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21" t="s">
        <v>62</v>
      </c>
      <c r="BC98" s="17"/>
      <c r="BD98" s="17"/>
      <c r="BE98" s="21" t="s">
        <v>62</v>
      </c>
      <c r="BF98" s="17"/>
      <c r="BG98" s="17"/>
      <c r="BH98" s="17"/>
      <c r="BI98" s="21" t="s">
        <v>65</v>
      </c>
      <c r="BJ98" s="17"/>
      <c r="BK98" s="17"/>
      <c r="BL98" s="21" t="s">
        <v>77</v>
      </c>
      <c r="BM98" s="21" t="s">
        <v>65</v>
      </c>
      <c r="BN98" s="21" t="s">
        <v>40</v>
      </c>
      <c r="BO98" s="17"/>
      <c r="BP98" s="21" t="s">
        <v>73</v>
      </c>
      <c r="BQ98" s="17"/>
      <c r="BR98" s="17"/>
      <c r="BS98" s="21" t="s">
        <v>64</v>
      </c>
      <c r="BT98" s="17"/>
      <c r="BU98" s="17"/>
      <c r="BV98" s="17"/>
      <c r="BW98" s="21" t="s">
        <v>64</v>
      </c>
      <c r="BX98" s="17"/>
      <c r="BY98" s="17"/>
      <c r="BZ98" s="21" t="s">
        <v>3</v>
      </c>
      <c r="CA98" s="17"/>
      <c r="CB98" s="17"/>
      <c r="CC98" s="17"/>
      <c r="CD98" s="21" t="s">
        <v>54</v>
      </c>
      <c r="CE98" s="21"/>
      <c r="CF98" s="17"/>
      <c r="CG98" s="21" t="s">
        <v>54</v>
      </c>
      <c r="CH98" s="17"/>
      <c r="CI98" s="17"/>
      <c r="CJ98" s="17"/>
      <c r="CK98" s="21" t="s">
        <v>62</v>
      </c>
      <c r="CL98" s="17"/>
      <c r="CM98" s="17"/>
      <c r="CN98" s="21" t="s">
        <v>62</v>
      </c>
      <c r="CO98" s="17"/>
      <c r="CP98" s="17"/>
      <c r="CQ98" s="17"/>
      <c r="CR98" s="21" t="s">
        <v>62</v>
      </c>
      <c r="CS98" s="17"/>
      <c r="CT98" s="17"/>
      <c r="CU98" s="21" t="s">
        <v>62</v>
      </c>
      <c r="CV98" s="17"/>
      <c r="CW98" s="17"/>
      <c r="CX98" s="17"/>
      <c r="CY98" s="21" t="s">
        <v>62</v>
      </c>
      <c r="CZ98" s="17"/>
      <c r="DA98" s="17"/>
      <c r="DB98" s="21" t="s">
        <v>62</v>
      </c>
      <c r="DC98" s="17"/>
      <c r="DD98" s="17"/>
      <c r="DE98" s="17"/>
      <c r="DF98" s="21" t="s">
        <v>62</v>
      </c>
      <c r="DG98" s="17"/>
      <c r="DH98" s="17"/>
      <c r="DI98" s="21" t="s">
        <v>62</v>
      </c>
      <c r="DJ98" s="17"/>
      <c r="DK98" s="17"/>
      <c r="DL98" s="17"/>
      <c r="DM98" s="21" t="s">
        <v>77</v>
      </c>
      <c r="DN98" s="21" t="s">
        <v>62</v>
      </c>
      <c r="DO98" s="17"/>
      <c r="DP98" s="21" t="s">
        <v>62</v>
      </c>
      <c r="DQ98" s="17"/>
      <c r="DR98" s="17"/>
      <c r="DS98" s="17"/>
      <c r="DT98" s="21" t="s">
        <v>62</v>
      </c>
      <c r="DU98" s="17"/>
      <c r="DV98" s="17"/>
      <c r="DW98" s="21" t="s">
        <v>62</v>
      </c>
      <c r="DX98" s="17"/>
      <c r="DY98" s="17"/>
      <c r="DZ98" s="17"/>
      <c r="EA98" s="21" t="s">
        <v>77</v>
      </c>
      <c r="EB98" s="17"/>
      <c r="EC98" s="17"/>
      <c r="ED98" s="21" t="s">
        <v>62</v>
      </c>
      <c r="EE98" s="17"/>
      <c r="EF98" s="17"/>
      <c r="EG98" s="17"/>
      <c r="EH98" s="17"/>
      <c r="EI98" s="21" t="s">
        <v>62</v>
      </c>
      <c r="EJ98" s="17"/>
      <c r="EK98" s="17"/>
      <c r="EL98" s="17"/>
      <c r="EM98" s="17"/>
      <c r="EN98" s="17"/>
      <c r="EO98" s="21" t="s">
        <v>62</v>
      </c>
      <c r="EP98" s="17"/>
      <c r="EQ98" s="17"/>
      <c r="ER98" s="17"/>
      <c r="ES98" s="17"/>
      <c r="ET98" s="17"/>
      <c r="EU98" s="17"/>
      <c r="EV98" s="21" t="s">
        <v>62</v>
      </c>
      <c r="EW98" s="17"/>
      <c r="EX98" s="17"/>
      <c r="EY98" s="17"/>
      <c r="EZ98" s="17"/>
      <c r="FA98" s="17"/>
      <c r="FB98" s="17"/>
      <c r="FC98" s="17"/>
      <c r="FD98" s="17"/>
      <c r="FE98" s="17"/>
      <c r="FF98" s="17"/>
      <c r="FG98" s="17"/>
      <c r="FH98" s="17"/>
      <c r="FI98" s="17"/>
      <c r="FJ98" s="17"/>
      <c r="FK98" s="17"/>
      <c r="FL98" s="17"/>
      <c r="FM98" s="5"/>
    </row>
    <row r="99">
      <c r="A99" s="48" t="str">
        <f t="shared" si="1"/>
        <v>* 93</v>
      </c>
      <c r="B99" s="50" t="str">
        <f t="shared" si="2"/>
        <v>X</v>
      </c>
      <c r="C99" s="50" t="str">
        <f t="shared" si="3"/>
        <v>X</v>
      </c>
      <c r="D99" s="50" t="str">
        <f t="shared" si="4"/>
        <v>X</v>
      </c>
      <c r="E99" s="50" t="str">
        <f t="shared" si="5"/>
        <v>X</v>
      </c>
      <c r="F99" s="50">
        <f t="shared" si="6"/>
        <v>44785</v>
      </c>
      <c r="G99" s="51" t="str">
        <f t="shared" si="7"/>
        <v>93.2</v>
      </c>
      <c r="H99" s="52">
        <v>93.0</v>
      </c>
      <c r="I99" s="53">
        <f t="array" ref="I99">Max(If(left($P99:$FL99,2)="CI",column($P99:$FL99),0))</f>
        <v>92</v>
      </c>
      <c r="J99" s="53">
        <f t="array" ref="J99">Max(If(left($P99:$FL99,3)="EHD",column($P99:$FL99),0))</f>
        <v>109</v>
      </c>
      <c r="K99" s="53">
        <f t="array" ref="K99">Max(If(left($P99:$FL99,2)="CH",column($P99:$FL99),0))</f>
        <v>110</v>
      </c>
      <c r="L99" s="53">
        <f t="array" ref="L99">Max(If(left($P99:$FL99,2)="12",column($P99:$FL99),0))</f>
        <v>122</v>
      </c>
      <c r="M99" s="53">
        <f t="array" ref="M99">Max(If(left($P99:$FL99,1)="X",column($P99:$FL99),0))</f>
        <v>134</v>
      </c>
      <c r="N99" s="53" t="str">
        <f t="shared" si="10"/>
        <v>#93: X on 12-Aug</v>
      </c>
      <c r="O99" s="54">
        <f t="shared" si="9"/>
        <v>2</v>
      </c>
      <c r="P99" s="5"/>
      <c r="Q99" s="5"/>
      <c r="R99" s="5"/>
      <c r="S99" s="5"/>
      <c r="T99" s="5"/>
      <c r="U99" s="5"/>
      <c r="V99" s="5"/>
      <c r="W99" s="5"/>
      <c r="X99" s="5"/>
      <c r="Y99" s="5"/>
      <c r="Z99" s="17"/>
      <c r="AA99" s="17"/>
      <c r="AB99" s="17"/>
      <c r="AC99" s="17"/>
      <c r="AD99" s="17"/>
      <c r="AE99" s="17"/>
      <c r="AF99" s="17"/>
      <c r="AG99" s="17"/>
      <c r="AH99" s="17"/>
      <c r="AI99" s="17"/>
      <c r="AJ99" s="17"/>
      <c r="AK99" s="17"/>
      <c r="AL99" s="17"/>
      <c r="AM99" s="17"/>
      <c r="AN99" s="17"/>
      <c r="AO99" s="17"/>
      <c r="AP99" s="17"/>
      <c r="AQ99" s="17"/>
      <c r="AR99" s="21" t="s">
        <v>40</v>
      </c>
      <c r="AS99" s="17"/>
      <c r="AT99" s="17"/>
      <c r="AU99" s="21" t="s">
        <v>84</v>
      </c>
      <c r="AV99" s="17"/>
      <c r="AW99" s="17"/>
      <c r="AX99" s="21"/>
      <c r="AY99" s="17"/>
      <c r="AZ99" s="17"/>
      <c r="BA99" s="17"/>
      <c r="BB99" s="21" t="s">
        <v>64</v>
      </c>
      <c r="BC99" s="17"/>
      <c r="BD99" s="17"/>
      <c r="BE99" s="21" t="s">
        <v>64</v>
      </c>
      <c r="BF99" s="21" t="s">
        <v>41</v>
      </c>
      <c r="BG99" s="17"/>
      <c r="BH99" s="21" t="s">
        <v>41</v>
      </c>
      <c r="BI99" s="21" t="s">
        <v>42</v>
      </c>
      <c r="BJ99" s="17"/>
      <c r="BK99" s="17"/>
      <c r="BL99" s="21" t="s">
        <v>77</v>
      </c>
      <c r="BM99" s="21" t="s">
        <v>78</v>
      </c>
      <c r="BN99" s="17"/>
      <c r="BO99" s="21"/>
      <c r="BP99" s="21" t="s">
        <v>78</v>
      </c>
      <c r="BQ99" s="17"/>
      <c r="BR99" s="17"/>
      <c r="BS99" s="21" t="s">
        <v>78</v>
      </c>
      <c r="BT99" s="17"/>
      <c r="BU99" s="21">
        <v>12.0</v>
      </c>
      <c r="BV99" s="17"/>
      <c r="BW99" s="21" t="s">
        <v>79</v>
      </c>
      <c r="BX99" s="17"/>
      <c r="BY99" s="17"/>
      <c r="BZ99" s="21" t="s">
        <v>79</v>
      </c>
      <c r="CA99" s="17"/>
      <c r="CB99" s="17"/>
      <c r="CC99" s="21" t="s">
        <v>60</v>
      </c>
      <c r="CD99" s="21" t="s">
        <v>57</v>
      </c>
      <c r="CE99" s="17"/>
      <c r="CF99" s="17"/>
      <c r="CG99" s="21" t="s">
        <v>4</v>
      </c>
      <c r="CH99" s="17"/>
      <c r="CI99" s="17"/>
      <c r="CJ99" s="17"/>
      <c r="CK99" s="21" t="s">
        <v>54</v>
      </c>
      <c r="CL99" s="17"/>
      <c r="CM99" s="17"/>
      <c r="CN99" s="21" t="s">
        <v>40</v>
      </c>
      <c r="CO99" s="17"/>
      <c r="CP99" s="17"/>
      <c r="CQ99" s="17"/>
      <c r="CR99" s="21" t="s">
        <v>64</v>
      </c>
      <c r="CS99" s="17"/>
      <c r="CT99" s="17"/>
      <c r="CU99" s="21" t="s">
        <v>64</v>
      </c>
      <c r="CV99" s="17"/>
      <c r="CW99" s="17"/>
      <c r="CX99" s="17"/>
      <c r="CY99" s="21" t="s">
        <v>64</v>
      </c>
      <c r="CZ99" s="17"/>
      <c r="DA99" s="17"/>
      <c r="DB99" s="21" t="s">
        <v>64</v>
      </c>
      <c r="DC99" s="17"/>
      <c r="DD99" s="17"/>
      <c r="DE99" s="21" t="s">
        <v>41</v>
      </c>
      <c r="DF99" s="21" t="s">
        <v>42</v>
      </c>
      <c r="DG99" s="17"/>
      <c r="DH99" s="17"/>
      <c r="DI99" s="21" t="s">
        <v>80</v>
      </c>
      <c r="DJ99" s="17"/>
      <c r="DK99" s="17"/>
      <c r="DL99" s="17"/>
      <c r="DM99" s="21" t="s">
        <v>77</v>
      </c>
      <c r="DN99" s="21" t="s">
        <v>57</v>
      </c>
      <c r="DO99" s="17"/>
      <c r="DP99" s="21" t="s">
        <v>57</v>
      </c>
      <c r="DQ99" s="17"/>
      <c r="DR99" s="21">
        <v>12.0</v>
      </c>
      <c r="DS99" s="21" t="s">
        <v>59</v>
      </c>
      <c r="DT99" s="21" t="s">
        <v>57</v>
      </c>
      <c r="DU99" s="17"/>
      <c r="DV99" s="17"/>
      <c r="DW99" s="21" t="s">
        <v>81</v>
      </c>
      <c r="DX99" s="17"/>
      <c r="DY99" s="17"/>
      <c r="DZ99" s="17"/>
      <c r="EA99" s="21" t="s">
        <v>88</v>
      </c>
      <c r="EB99" s="17"/>
      <c r="EC99" s="17"/>
      <c r="ED99" s="21" t="s">
        <v>3</v>
      </c>
      <c r="EE99" s="17"/>
      <c r="EF99" s="17"/>
      <c r="EG99" s="17"/>
      <c r="EH99" s="17"/>
      <c r="EI99" s="21" t="s">
        <v>54</v>
      </c>
      <c r="EJ99" s="17"/>
      <c r="EK99" s="17"/>
      <c r="EL99" s="17"/>
      <c r="EM99" s="17"/>
      <c r="EN99" s="17"/>
      <c r="EO99" s="21" t="s">
        <v>54</v>
      </c>
      <c r="EP99" s="17"/>
      <c r="EQ99" s="17"/>
      <c r="ER99" s="17"/>
      <c r="ES99" s="17"/>
      <c r="ET99" s="17"/>
      <c r="EU99" s="17"/>
      <c r="EV99" s="21" t="s">
        <v>54</v>
      </c>
      <c r="EW99" s="17"/>
      <c r="EX99" s="17"/>
      <c r="EY99" s="17"/>
      <c r="EZ99" s="17"/>
      <c r="FA99" s="17"/>
      <c r="FB99" s="17"/>
      <c r="FC99" s="17"/>
      <c r="FD99" s="17"/>
      <c r="FE99" s="17"/>
      <c r="FF99" s="17"/>
      <c r="FG99" s="17"/>
      <c r="FH99" s="17"/>
      <c r="FI99" s="17"/>
      <c r="FJ99" s="17"/>
      <c r="FK99" s="17"/>
      <c r="FL99" s="17"/>
      <c r="FM99" s="5"/>
    </row>
    <row r="100">
      <c r="A100" s="48" t="str">
        <f t="shared" si="1"/>
        <v>* 94</v>
      </c>
      <c r="B100" s="50" t="str">
        <f t="shared" si="2"/>
        <v>X</v>
      </c>
      <c r="C100" s="50" t="str">
        <f t="shared" si="3"/>
        <v>X</v>
      </c>
      <c r="D100" s="50" t="str">
        <f t="shared" si="4"/>
        <v>X</v>
      </c>
      <c r="E100" s="50" t="str">
        <f t="shared" si="5"/>
        <v>X</v>
      </c>
      <c r="F100" s="50">
        <f t="shared" si="6"/>
        <v>44796</v>
      </c>
      <c r="G100" s="51" t="str">
        <f t="shared" si="7"/>
        <v>94.3</v>
      </c>
      <c r="H100" s="52">
        <v>94.0</v>
      </c>
      <c r="I100" s="53">
        <f t="array" ref="I100">Max(If(left($P100:$FL100,2)="CI",column($P100:$FL100),0))</f>
        <v>124</v>
      </c>
      <c r="J100" s="53">
        <f t="array" ref="J100">Max(If(left($P100:$FL100,3)="EHD",column($P100:$FL100),0))</f>
        <v>137</v>
      </c>
      <c r="K100" s="53">
        <f t="array" ref="K100">Max(If(left($P100:$FL100,2)="CH",column($P100:$FL100),0))</f>
        <v>0</v>
      </c>
      <c r="L100" s="53">
        <f t="array" ref="L100">Max(If(left($P100:$FL100,2)="12",column($P100:$FL100),0))</f>
        <v>0</v>
      </c>
      <c r="M100" s="53">
        <f t="array" ref="M100">Max(If(left($P100:$FL100,1)="X",column($P100:$FL100),0))</f>
        <v>145</v>
      </c>
      <c r="N100" s="53" t="str">
        <f t="shared" si="10"/>
        <v>#94: X on 23-Aug</v>
      </c>
      <c r="O100" s="54">
        <f t="shared" si="9"/>
        <v>3</v>
      </c>
      <c r="P100" s="5"/>
      <c r="Q100" s="5"/>
      <c r="R100" s="5"/>
      <c r="S100" s="5"/>
      <c r="T100" s="5"/>
      <c r="U100" s="5"/>
      <c r="V100" s="5"/>
      <c r="W100" s="5"/>
      <c r="X100" s="5"/>
      <c r="Y100" s="5"/>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21" t="s">
        <v>65</v>
      </c>
      <c r="BC100" s="17"/>
      <c r="BD100" s="17"/>
      <c r="BE100" s="21" t="s">
        <v>65</v>
      </c>
      <c r="BF100" s="17"/>
      <c r="BG100" s="17"/>
      <c r="BH100" s="17"/>
      <c r="BI100" s="21" t="s">
        <v>40</v>
      </c>
      <c r="BJ100" s="17"/>
      <c r="BK100" s="17"/>
      <c r="BL100" s="21" t="s">
        <v>77</v>
      </c>
      <c r="BM100" s="21" t="s">
        <v>4</v>
      </c>
      <c r="BN100" s="17"/>
      <c r="BO100" s="17"/>
      <c r="BP100" s="21" t="s">
        <v>65</v>
      </c>
      <c r="BQ100" s="17"/>
      <c r="BR100" s="17"/>
      <c r="BS100" s="21" t="s">
        <v>54</v>
      </c>
      <c r="BT100" s="17"/>
      <c r="BU100" s="17"/>
      <c r="BV100" s="17"/>
      <c r="BW100" s="21" t="s">
        <v>54</v>
      </c>
      <c r="BX100" s="17"/>
      <c r="BY100" s="17"/>
      <c r="BZ100" s="21" t="s">
        <v>65</v>
      </c>
      <c r="CA100" s="17"/>
      <c r="CB100" s="17"/>
      <c r="CC100" s="17"/>
      <c r="CD100" s="21" t="s">
        <v>40</v>
      </c>
      <c r="CE100" s="17"/>
      <c r="CF100" s="17"/>
      <c r="CG100" s="21" t="s">
        <v>3</v>
      </c>
      <c r="CH100" s="17"/>
      <c r="CI100" s="17"/>
      <c r="CJ100" s="17"/>
      <c r="CK100" s="21" t="s">
        <v>65</v>
      </c>
      <c r="CL100" s="17"/>
      <c r="CM100" s="17"/>
      <c r="CN100" s="21" t="s">
        <v>100</v>
      </c>
      <c r="CO100" s="17"/>
      <c r="CP100" s="17"/>
      <c r="CQ100" s="21"/>
      <c r="CR100" s="21" t="s">
        <v>100</v>
      </c>
      <c r="CS100" s="17"/>
      <c r="CT100" s="17"/>
      <c r="CU100" s="21" t="s">
        <v>100</v>
      </c>
      <c r="CV100" s="17"/>
      <c r="CW100" s="17"/>
      <c r="CX100" s="17"/>
      <c r="CY100" s="21" t="s">
        <v>100</v>
      </c>
      <c r="CZ100" s="17"/>
      <c r="DA100" s="17"/>
      <c r="DB100" s="21" t="s">
        <v>100</v>
      </c>
      <c r="DC100" s="17"/>
      <c r="DD100" s="17"/>
      <c r="DE100" s="17"/>
      <c r="DF100" s="21" t="s">
        <v>65</v>
      </c>
      <c r="DG100" s="17"/>
      <c r="DH100" s="17"/>
      <c r="DI100" s="21" t="s">
        <v>65</v>
      </c>
      <c r="DJ100" s="17"/>
      <c r="DK100" s="17"/>
      <c r="DL100" s="17"/>
      <c r="DM100" s="21" t="s">
        <v>101</v>
      </c>
      <c r="DN100" s="21" t="s">
        <v>65</v>
      </c>
      <c r="DO100" s="17"/>
      <c r="DP100" s="21" t="s">
        <v>65</v>
      </c>
      <c r="DQ100" s="17"/>
      <c r="DR100" s="17"/>
      <c r="DS100" s="17"/>
      <c r="DT100" s="21" t="s">
        <v>40</v>
      </c>
      <c r="DU100" s="17"/>
      <c r="DV100" s="17"/>
      <c r="DW100" s="21" t="s">
        <v>76</v>
      </c>
      <c r="DX100" s="17"/>
      <c r="DY100" s="17"/>
      <c r="DZ100" s="17"/>
      <c r="EA100" s="21" t="s">
        <v>76</v>
      </c>
      <c r="EB100" s="17"/>
      <c r="EC100" s="17"/>
      <c r="ED100" s="21" t="s">
        <v>63</v>
      </c>
      <c r="EE100" s="17"/>
      <c r="EF100" s="17"/>
      <c r="EG100" s="21" t="s">
        <v>41</v>
      </c>
      <c r="EH100" s="17"/>
      <c r="EI100" s="21" t="s">
        <v>63</v>
      </c>
      <c r="EJ100" s="17"/>
      <c r="EK100" s="17"/>
      <c r="EL100" s="17"/>
      <c r="EM100" s="17"/>
      <c r="EN100" s="17"/>
      <c r="EO100" s="21" t="s">
        <v>3</v>
      </c>
      <c r="EP100" s="17"/>
      <c r="EQ100" s="17"/>
      <c r="ER100" s="17"/>
      <c r="ES100" s="17"/>
      <c r="ET100" s="17"/>
      <c r="EU100" s="17"/>
      <c r="EV100" s="21" t="s">
        <v>54</v>
      </c>
      <c r="EW100" s="17"/>
      <c r="EX100" s="17"/>
      <c r="EY100" s="17"/>
      <c r="EZ100" s="17"/>
      <c r="FA100" s="17"/>
      <c r="FB100" s="17"/>
      <c r="FC100" s="17"/>
      <c r="FD100" s="17"/>
      <c r="FE100" s="17"/>
      <c r="FF100" s="17"/>
      <c r="FG100" s="17"/>
      <c r="FH100" s="17"/>
      <c r="FI100" s="17"/>
      <c r="FJ100" s="17"/>
      <c r="FK100" s="17"/>
      <c r="FL100" s="17"/>
      <c r="FM100" s="5"/>
    </row>
    <row r="101">
      <c r="A101" s="48" t="str">
        <f t="shared" si="1"/>
        <v>* 95</v>
      </c>
      <c r="B101" s="50" t="str">
        <f t="shared" si="2"/>
        <v>X</v>
      </c>
      <c r="C101" s="50" t="str">
        <f t="shared" si="3"/>
        <v>X</v>
      </c>
      <c r="D101" s="50" t="str">
        <f t="shared" si="4"/>
        <v>X</v>
      </c>
      <c r="E101" s="50" t="str">
        <f t="shared" si="5"/>
        <v>X</v>
      </c>
      <c r="F101" s="50">
        <f t="shared" si="6"/>
        <v>44808</v>
      </c>
      <c r="G101" s="51">
        <f t="shared" si="7"/>
        <v>95</v>
      </c>
      <c r="H101" s="52">
        <v>95.0</v>
      </c>
      <c r="I101" s="53">
        <f t="array" ref="I101">Max(If(left($P101:$FL101,2)="CI",column($P101:$FL101),0))</f>
        <v>110</v>
      </c>
      <c r="J101" s="53">
        <f t="array" ref="J101">Max(If(left($P101:$FL101,3)="EHD",column($P101:$FL101),0))</f>
        <v>127</v>
      </c>
      <c r="K101" s="53">
        <f t="array" ref="K101">Max(If(left($P101:$FL101,2)="CH",column($P101:$FL101),0))</f>
        <v>128</v>
      </c>
      <c r="L101" s="53">
        <f t="array" ref="L101">Max(If(left($P101:$FL101,2)="12",column($P101:$FL101),0))</f>
        <v>140</v>
      </c>
      <c r="M101" s="53">
        <f t="array" ref="M101">Max(If(left($P101:$FL101,1)="X",column($P101:$FL101),0))</f>
        <v>157</v>
      </c>
      <c r="N101" s="53" t="str">
        <f t="shared" si="10"/>
        <v>#95: X on 04-Sep</v>
      </c>
      <c r="O101" s="54">
        <f t="shared" si="9"/>
        <v>1</v>
      </c>
      <c r="P101" s="5"/>
      <c r="Q101" s="5"/>
      <c r="R101" s="5"/>
      <c r="S101" s="5"/>
      <c r="T101" s="5"/>
      <c r="U101" s="5"/>
      <c r="V101" s="5"/>
      <c r="W101" s="5"/>
      <c r="X101" s="5"/>
      <c r="Y101" s="5"/>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21" t="s">
        <v>62</v>
      </c>
      <c r="BC101" s="17"/>
      <c r="BD101" s="17"/>
      <c r="BE101" s="21" t="s">
        <v>62</v>
      </c>
      <c r="BF101" s="17"/>
      <c r="BG101" s="17"/>
      <c r="BH101" s="17"/>
      <c r="BI101" s="21" t="s">
        <v>62</v>
      </c>
      <c r="BJ101" s="17"/>
      <c r="BK101" s="17"/>
      <c r="BL101" s="21" t="s">
        <v>62</v>
      </c>
      <c r="BM101" s="17"/>
      <c r="BN101" s="17"/>
      <c r="BO101" s="17"/>
      <c r="BP101" s="21" t="s">
        <v>62</v>
      </c>
      <c r="BQ101" s="17"/>
      <c r="BR101" s="17"/>
      <c r="BS101" s="21" t="s">
        <v>62</v>
      </c>
      <c r="BT101" s="17"/>
      <c r="BU101" s="17"/>
      <c r="BV101" s="17"/>
      <c r="BW101" s="21" t="s">
        <v>62</v>
      </c>
      <c r="BX101" s="17"/>
      <c r="BY101" s="17"/>
      <c r="BZ101" s="21" t="s">
        <v>62</v>
      </c>
      <c r="CA101" s="17"/>
      <c r="CB101" s="17"/>
      <c r="CC101" s="17"/>
      <c r="CD101" s="21" t="s">
        <v>62</v>
      </c>
      <c r="CE101" s="17"/>
      <c r="CF101" s="17"/>
      <c r="CG101" s="21" t="s">
        <v>62</v>
      </c>
      <c r="CH101" s="17"/>
      <c r="CI101" s="17"/>
      <c r="CJ101" s="17"/>
      <c r="CK101" s="21" t="s">
        <v>62</v>
      </c>
      <c r="CL101" s="17"/>
      <c r="CM101" s="17"/>
      <c r="CN101" s="21" t="s">
        <v>62</v>
      </c>
      <c r="CO101" s="17"/>
      <c r="CP101" s="17"/>
      <c r="CQ101" s="17"/>
      <c r="CR101" s="21" t="s">
        <v>62</v>
      </c>
      <c r="CS101" s="17"/>
      <c r="CT101" s="17"/>
      <c r="CU101" s="21" t="s">
        <v>62</v>
      </c>
      <c r="CV101" s="17"/>
      <c r="CW101" s="17"/>
      <c r="CX101" s="17"/>
      <c r="CY101" s="21" t="s">
        <v>62</v>
      </c>
      <c r="CZ101" s="17"/>
      <c r="DA101" s="17"/>
      <c r="DB101" s="21" t="s">
        <v>62</v>
      </c>
      <c r="DC101" s="17"/>
      <c r="DD101" s="17"/>
      <c r="DE101" s="17"/>
      <c r="DF101" s="21" t="s">
        <v>40</v>
      </c>
      <c r="DG101" s="17"/>
      <c r="DH101" s="17"/>
      <c r="DI101" s="21" t="s">
        <v>73</v>
      </c>
      <c r="DJ101" s="17"/>
      <c r="DK101" s="17"/>
      <c r="DL101" s="17"/>
      <c r="DM101" s="21" t="s">
        <v>55</v>
      </c>
      <c r="DN101" s="17"/>
      <c r="DO101" s="17"/>
      <c r="DP101" s="21" t="s">
        <v>55</v>
      </c>
      <c r="DQ101" s="17"/>
      <c r="DR101" s="17"/>
      <c r="DS101" s="17"/>
      <c r="DT101" s="21" t="s">
        <v>55</v>
      </c>
      <c r="DU101" s="21"/>
      <c r="DV101" s="17"/>
      <c r="DW101" s="21" t="s">
        <v>41</v>
      </c>
      <c r="DX101" s="21" t="s">
        <v>42</v>
      </c>
      <c r="DY101" s="17"/>
      <c r="DZ101" s="17"/>
      <c r="EA101" s="21" t="s">
        <v>66</v>
      </c>
      <c r="EB101" s="17"/>
      <c r="EC101" s="17"/>
      <c r="ED101" s="21" t="s">
        <v>66</v>
      </c>
      <c r="EE101" s="17"/>
      <c r="EF101" s="17"/>
      <c r="EG101" s="17"/>
      <c r="EH101" s="17"/>
      <c r="EI101" s="21" t="s">
        <v>56</v>
      </c>
      <c r="EJ101" s="21">
        <v>12.0</v>
      </c>
      <c r="EK101" s="17"/>
      <c r="EL101" s="17"/>
      <c r="EM101" s="17"/>
      <c r="EN101" s="17"/>
      <c r="EO101" s="21" t="s">
        <v>61</v>
      </c>
      <c r="EP101" s="17"/>
      <c r="EQ101" s="17"/>
      <c r="ER101" s="17"/>
      <c r="ES101" s="17"/>
      <c r="ET101" s="17"/>
      <c r="EU101" s="17"/>
      <c r="EV101" s="21" t="s">
        <v>57</v>
      </c>
      <c r="EW101" s="17"/>
      <c r="EX101" s="17"/>
      <c r="EY101" s="17"/>
      <c r="EZ101" s="17"/>
      <c r="FA101" s="21" t="s">
        <v>4</v>
      </c>
      <c r="FB101" s="17"/>
      <c r="FC101" s="17"/>
      <c r="FD101" s="17"/>
      <c r="FE101" s="17"/>
      <c r="FF101" s="17"/>
      <c r="FG101" s="17"/>
      <c r="FH101" s="17"/>
      <c r="FI101" s="17"/>
      <c r="FJ101" s="17"/>
      <c r="FK101" s="17"/>
      <c r="FL101" s="17"/>
      <c r="FM101" s="5"/>
    </row>
    <row r="102">
      <c r="A102" s="48" t="str">
        <f t="shared" si="1"/>
        <v>* 96</v>
      </c>
      <c r="B102" s="58" t="str">
        <f t="shared" si="2"/>
        <v>X</v>
      </c>
      <c r="C102" s="50" t="str">
        <f t="shared" si="3"/>
        <v>X</v>
      </c>
      <c r="D102" s="50" t="str">
        <f t="shared" si="4"/>
        <v>X</v>
      </c>
      <c r="E102" s="50" t="str">
        <f t="shared" si="5"/>
        <v>X</v>
      </c>
      <c r="F102" s="50">
        <f t="shared" si="6"/>
        <v>44796</v>
      </c>
      <c r="G102" s="51" t="str">
        <f t="shared" si="7"/>
        <v>96.2</v>
      </c>
      <c r="H102" s="52">
        <v>96.0</v>
      </c>
      <c r="I102" s="53">
        <f t="array" ref="I102">Max(If(left($P102:$FL102,2)="CI",column($P102:$FL102),0))</f>
        <v>101</v>
      </c>
      <c r="J102" s="53">
        <f t="array" ref="J102">Max(If(left($P102:$FL102,3)="EHD",column($P102:$FL102),0))</f>
        <v>118</v>
      </c>
      <c r="K102" s="53">
        <f t="array" ref="K102">Max(If(left($P102:$FL102,2)="CH",column($P102:$FL102),0))</f>
        <v>117</v>
      </c>
      <c r="L102" s="53">
        <f t="array" ref="L102">Max(If(left($P102:$FL102,2)="12",column($P102:$FL102),0))</f>
        <v>129</v>
      </c>
      <c r="M102" s="53">
        <f t="array" ref="M102">Max(If(left($P102:$FL102,1)="X",column($P102:$FL102),0))</f>
        <v>145</v>
      </c>
      <c r="N102" s="53" t="str">
        <f t="shared" si="10"/>
        <v>#96: X on 23-Aug</v>
      </c>
      <c r="O102" s="54">
        <f t="shared" si="9"/>
        <v>2</v>
      </c>
      <c r="P102" s="5"/>
      <c r="Q102" s="5"/>
      <c r="R102" s="5"/>
      <c r="S102" s="5"/>
      <c r="T102" s="5"/>
      <c r="U102" s="5"/>
      <c r="V102" s="5"/>
      <c r="W102" s="5"/>
      <c r="X102" s="5"/>
      <c r="Y102" s="5"/>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21" t="s">
        <v>40</v>
      </c>
      <c r="AW102" s="17"/>
      <c r="AX102" s="21"/>
      <c r="AY102" s="17"/>
      <c r="AZ102" s="17"/>
      <c r="BA102" s="17"/>
      <c r="BB102" s="21" t="s">
        <v>64</v>
      </c>
      <c r="BC102" s="17"/>
      <c r="BD102" s="17"/>
      <c r="BE102" s="21" t="s">
        <v>64</v>
      </c>
      <c r="BF102" s="17"/>
      <c r="BG102" s="17"/>
      <c r="BH102" s="17"/>
      <c r="BI102" s="21" t="s">
        <v>64</v>
      </c>
      <c r="BJ102" s="17"/>
      <c r="BK102" s="17"/>
      <c r="BL102" s="21" t="s">
        <v>64</v>
      </c>
      <c r="BM102" s="21" t="s">
        <v>42</v>
      </c>
      <c r="BN102" s="17"/>
      <c r="BO102" s="21"/>
      <c r="BP102" s="21" t="s">
        <v>78</v>
      </c>
      <c r="BQ102" s="17"/>
      <c r="BR102" s="17"/>
      <c r="BS102" s="21" t="s">
        <v>78</v>
      </c>
      <c r="BT102" s="17"/>
      <c r="BU102" s="17"/>
      <c r="BV102" s="17"/>
      <c r="BW102" s="21" t="s">
        <v>78</v>
      </c>
      <c r="BX102" s="17"/>
      <c r="BY102" s="21">
        <v>12.0</v>
      </c>
      <c r="BZ102" s="21" t="s">
        <v>59</v>
      </c>
      <c r="CA102" s="21"/>
      <c r="CB102" s="17"/>
      <c r="CC102" s="17"/>
      <c r="CD102" s="21" t="s">
        <v>83</v>
      </c>
      <c r="CE102" s="17"/>
      <c r="CF102" s="17"/>
      <c r="CG102" s="21" t="s">
        <v>59</v>
      </c>
      <c r="CH102" s="17"/>
      <c r="CI102" s="17"/>
      <c r="CJ102" s="17"/>
      <c r="CK102" s="21" t="s">
        <v>61</v>
      </c>
      <c r="CL102" s="17"/>
      <c r="CM102" s="17"/>
      <c r="CN102" s="21" t="s">
        <v>3</v>
      </c>
      <c r="CO102" s="17"/>
      <c r="CP102" s="17"/>
      <c r="CQ102" s="17"/>
      <c r="CR102" s="21" t="s">
        <v>54</v>
      </c>
      <c r="CS102" s="17"/>
      <c r="CT102" s="17"/>
      <c r="CU102" s="21" t="s">
        <v>65</v>
      </c>
      <c r="CV102" s="17"/>
      <c r="CW102" s="21" t="s">
        <v>40</v>
      </c>
      <c r="CX102" s="17"/>
      <c r="CY102" s="21" t="s">
        <v>73</v>
      </c>
      <c r="CZ102" s="17"/>
      <c r="DA102" s="17"/>
      <c r="DB102" s="21" t="s">
        <v>64</v>
      </c>
      <c r="DC102" s="17"/>
      <c r="DD102" s="17"/>
      <c r="DE102" s="17"/>
      <c r="DF102" s="21" t="s">
        <v>64</v>
      </c>
      <c r="DG102" s="17"/>
      <c r="DH102" s="17"/>
      <c r="DI102" s="21" t="s">
        <v>64</v>
      </c>
      <c r="DJ102" s="17"/>
      <c r="DK102" s="17"/>
      <c r="DL102" s="17"/>
      <c r="DM102" s="21" t="s">
        <v>42</v>
      </c>
      <c r="DN102" s="21" t="s">
        <v>41</v>
      </c>
      <c r="DO102" s="17"/>
      <c r="DP102" s="21" t="s">
        <v>80</v>
      </c>
      <c r="DQ102" s="17"/>
      <c r="DR102" s="17"/>
      <c r="DS102" s="17"/>
      <c r="DT102" s="21" t="s">
        <v>59</v>
      </c>
      <c r="DU102" s="17"/>
      <c r="DV102" s="17"/>
      <c r="DW102" s="21" t="s">
        <v>59</v>
      </c>
      <c r="DX102" s="17"/>
      <c r="DY102" s="21">
        <v>12.0</v>
      </c>
      <c r="DZ102" s="17"/>
      <c r="EA102" s="21" t="s">
        <v>75</v>
      </c>
      <c r="EB102" s="17"/>
      <c r="EC102" s="17"/>
      <c r="ED102" s="21" t="s">
        <v>75</v>
      </c>
      <c r="EE102" s="17"/>
      <c r="EF102" s="17"/>
      <c r="EG102" s="17"/>
      <c r="EH102" s="17"/>
      <c r="EI102" s="21" t="s">
        <v>71</v>
      </c>
      <c r="EJ102" s="17"/>
      <c r="EK102" s="17"/>
      <c r="EL102" s="17"/>
      <c r="EM102" s="17"/>
      <c r="EN102" s="17"/>
      <c r="EO102" s="21" t="s">
        <v>3</v>
      </c>
      <c r="EP102" s="17"/>
      <c r="EQ102" s="17"/>
      <c r="ER102" s="17"/>
      <c r="ES102" s="17"/>
      <c r="ET102" s="17"/>
      <c r="EU102" s="17"/>
      <c r="EV102" s="21" t="s">
        <v>54</v>
      </c>
      <c r="EW102" s="17"/>
      <c r="EX102" s="17"/>
      <c r="EY102" s="17"/>
      <c r="EZ102" s="17"/>
      <c r="FA102" s="17"/>
      <c r="FB102" s="17"/>
      <c r="FC102" s="17"/>
      <c r="FD102" s="17"/>
      <c r="FE102" s="17"/>
      <c r="FF102" s="17"/>
      <c r="FG102" s="17"/>
      <c r="FH102" s="17"/>
      <c r="FI102" s="17"/>
      <c r="FJ102" s="17"/>
      <c r="FK102" s="17"/>
      <c r="FL102" s="17"/>
      <c r="FM102" s="5"/>
    </row>
    <row r="103">
      <c r="A103" s="48" t="str">
        <f t="shared" si="1"/>
        <v>* 97</v>
      </c>
      <c r="B103" s="50" t="str">
        <f t="shared" si="2"/>
        <v>X</v>
      </c>
      <c r="C103" s="50" t="str">
        <f t="shared" si="3"/>
        <v>X</v>
      </c>
      <c r="D103" s="50" t="str">
        <f t="shared" si="4"/>
        <v>X</v>
      </c>
      <c r="E103" s="50" t="str">
        <f t="shared" si="5"/>
        <v>X</v>
      </c>
      <c r="F103" s="50">
        <f t="shared" si="6"/>
        <v>44754</v>
      </c>
      <c r="G103" s="51">
        <f t="shared" si="7"/>
        <v>97</v>
      </c>
      <c r="H103" s="52">
        <v>97.0</v>
      </c>
      <c r="I103" s="53">
        <f t="array" ref="I103">Max(If(left($P103:$FL103,2)="CI",column($P103:$FL103),0))</f>
        <v>58</v>
      </c>
      <c r="J103" s="53">
        <f t="array" ref="J103">Max(If(left($P103:$FL103,3)="EHD",column($P103:$FL103),0))</f>
        <v>75</v>
      </c>
      <c r="K103" s="53">
        <f t="array" ref="K103">Max(If(left($P103:$FL103,2)="CH",column($P103:$FL103),0))</f>
        <v>76</v>
      </c>
      <c r="L103" s="53">
        <f t="array" ref="L103">Max(If(left($P103:$FL103,2)="12",column($P103:$FL103),0))</f>
        <v>88</v>
      </c>
      <c r="M103" s="53">
        <f t="array" ref="M103">Max(If(left($P103:$FL103,1)="X",column($P103:$FL103),0))</f>
        <v>103</v>
      </c>
      <c r="N103" s="53" t="str">
        <f t="shared" si="10"/>
        <v>#97: X on 12-Jul</v>
      </c>
      <c r="O103" s="54">
        <f t="shared" si="9"/>
        <v>1</v>
      </c>
      <c r="P103" s="5"/>
      <c r="Q103" s="5"/>
      <c r="R103" s="5"/>
      <c r="S103" s="5"/>
      <c r="T103" s="5"/>
      <c r="U103" s="5"/>
      <c r="V103" s="5"/>
      <c r="W103" s="5"/>
      <c r="X103" s="5"/>
      <c r="Y103" s="5"/>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21" t="s">
        <v>62</v>
      </c>
      <c r="BC103" s="17"/>
      <c r="BD103" s="17"/>
      <c r="BE103" s="21" t="s">
        <v>65</v>
      </c>
      <c r="BF103" s="21" t="s">
        <v>40</v>
      </c>
      <c r="BG103" s="17"/>
      <c r="BH103" s="17"/>
      <c r="BI103" s="21" t="s">
        <v>55</v>
      </c>
      <c r="BJ103" s="17"/>
      <c r="BK103" s="17"/>
      <c r="BL103" s="21" t="s">
        <v>64</v>
      </c>
      <c r="BM103" s="17"/>
      <c r="BN103" s="17"/>
      <c r="BO103" s="17"/>
      <c r="BP103" s="21" t="s">
        <v>64</v>
      </c>
      <c r="BQ103" s="17"/>
      <c r="BR103" s="17"/>
      <c r="BS103" s="21" t="s">
        <v>64</v>
      </c>
      <c r="BT103" s="17"/>
      <c r="BU103" s="17"/>
      <c r="BV103" s="21"/>
      <c r="BW103" s="21" t="s">
        <v>41</v>
      </c>
      <c r="BX103" s="21" t="s">
        <v>42</v>
      </c>
      <c r="BY103" s="17"/>
      <c r="BZ103" s="21" t="s">
        <v>78</v>
      </c>
      <c r="CA103" s="17"/>
      <c r="CB103" s="17"/>
      <c r="CC103" s="17"/>
      <c r="CD103" s="21" t="s">
        <v>78</v>
      </c>
      <c r="CE103" s="17"/>
      <c r="CF103" s="17"/>
      <c r="CG103" s="21" t="s">
        <v>78</v>
      </c>
      <c r="CH103" s="17"/>
      <c r="CI103" s="17"/>
      <c r="CJ103" s="21">
        <v>12.0</v>
      </c>
      <c r="CK103" s="21" t="s">
        <v>78</v>
      </c>
      <c r="CL103" s="17"/>
      <c r="CM103" s="17"/>
      <c r="CN103" s="21" t="s">
        <v>78</v>
      </c>
      <c r="CO103" s="17"/>
      <c r="CP103" s="17"/>
      <c r="CQ103" s="17"/>
      <c r="CR103" s="21" t="s">
        <v>57</v>
      </c>
      <c r="CS103" s="17"/>
      <c r="CT103" s="17"/>
      <c r="CU103" s="21" t="s">
        <v>57</v>
      </c>
      <c r="CV103" s="17"/>
      <c r="CW103" s="17"/>
      <c r="CX103" s="17"/>
      <c r="CY103" s="21" t="s">
        <v>3</v>
      </c>
      <c r="CZ103" s="17"/>
      <c r="DA103" s="17"/>
      <c r="DB103" s="21" t="s">
        <v>54</v>
      </c>
      <c r="DC103" s="17"/>
      <c r="DD103" s="17"/>
      <c r="DE103" s="17"/>
      <c r="DF103" s="21" t="s">
        <v>54</v>
      </c>
      <c r="DG103" s="17"/>
      <c r="DH103" s="17"/>
      <c r="DI103" s="21" t="s">
        <v>54</v>
      </c>
      <c r="DJ103" s="17"/>
      <c r="DK103" s="17"/>
      <c r="DL103" s="17"/>
      <c r="DM103" s="21" t="s">
        <v>54</v>
      </c>
      <c r="DN103" s="17"/>
      <c r="DO103" s="17"/>
      <c r="DP103" s="21" t="s">
        <v>54</v>
      </c>
      <c r="DQ103" s="17"/>
      <c r="DR103" s="17"/>
      <c r="DS103" s="17"/>
      <c r="DT103" s="21" t="s">
        <v>54</v>
      </c>
      <c r="DU103" s="17"/>
      <c r="DV103" s="17"/>
      <c r="DW103" s="21" t="s">
        <v>54</v>
      </c>
      <c r="DX103" s="17"/>
      <c r="DY103" s="17"/>
      <c r="DZ103" s="17"/>
      <c r="EA103" s="21" t="s">
        <v>54</v>
      </c>
      <c r="EB103" s="17"/>
      <c r="EC103" s="17"/>
      <c r="ED103" s="21" t="s">
        <v>54</v>
      </c>
      <c r="EE103" s="17"/>
      <c r="EF103" s="17"/>
      <c r="EG103" s="17"/>
      <c r="EH103" s="17"/>
      <c r="EI103" s="21" t="s">
        <v>54</v>
      </c>
      <c r="EJ103" s="17"/>
      <c r="EK103" s="17"/>
      <c r="EL103" s="17"/>
      <c r="EM103" s="17"/>
      <c r="EN103" s="17"/>
      <c r="EO103" s="21" t="s">
        <v>54</v>
      </c>
      <c r="EP103" s="17"/>
      <c r="EQ103" s="17"/>
      <c r="ER103" s="17"/>
      <c r="ES103" s="17"/>
      <c r="ET103" s="17"/>
      <c r="EU103" s="17"/>
      <c r="EV103" s="21" t="s">
        <v>54</v>
      </c>
      <c r="EW103" s="17"/>
      <c r="EX103" s="17"/>
      <c r="EY103" s="17"/>
      <c r="EZ103" s="17"/>
      <c r="FA103" s="17"/>
      <c r="FB103" s="17"/>
      <c r="FC103" s="17"/>
      <c r="FD103" s="17"/>
      <c r="FE103" s="17"/>
      <c r="FF103" s="17"/>
      <c r="FG103" s="17"/>
      <c r="FH103" s="17"/>
      <c r="FI103" s="17"/>
      <c r="FJ103" s="17"/>
      <c r="FK103" s="17"/>
      <c r="FL103" s="17"/>
      <c r="FM103" s="5"/>
    </row>
    <row r="104">
      <c r="A104" s="48">
        <f t="shared" si="1"/>
        <v>98</v>
      </c>
      <c r="B104" s="50" t="str">
        <f t="shared" si="2"/>
        <v> </v>
      </c>
      <c r="C104" s="50" t="str">
        <f t="shared" si="3"/>
        <v> </v>
      </c>
      <c r="D104" s="50" t="str">
        <f t="shared" si="4"/>
        <v> </v>
      </c>
      <c r="E104" s="50" t="str">
        <f t="shared" si="5"/>
        <v> </v>
      </c>
      <c r="F104" s="50" t="str">
        <f t="shared" si="6"/>
        <v> </v>
      </c>
      <c r="G104" s="51" t="str">
        <f t="shared" si="7"/>
        <v/>
      </c>
      <c r="H104" s="52">
        <v>98.0</v>
      </c>
      <c r="I104" s="53">
        <f t="array" ref="I104">Max(If(left($P104:$FL104,2)="CI",column($P104:$FL104),0))</f>
        <v>0</v>
      </c>
      <c r="J104" s="53">
        <f t="array" ref="J104">Max(If(left($P104:$FL104,3)="EHD",column($P104:$FL104),0))</f>
        <v>0</v>
      </c>
      <c r="K104" s="53">
        <f t="array" ref="K104">Max(If(left($P104:$FL104,2)="CH",column($P104:$FL104),0))</f>
        <v>0</v>
      </c>
      <c r="L104" s="53">
        <f t="array" ref="L104">Max(If(left($P104:$FL104,2)="12",column($P104:$FL104),0))</f>
        <v>0</v>
      </c>
      <c r="M104" s="53">
        <f t="array" ref="M104">Max(If(left($P104:$FL104,1)="X",column($P104:$FL104),0))</f>
        <v>0</v>
      </c>
      <c r="N104" s="53" t="str">
        <f t="shared" si="10"/>
        <v/>
      </c>
      <c r="O104" s="54">
        <f t="shared" si="9"/>
        <v>0</v>
      </c>
      <c r="P104" s="5"/>
      <c r="Q104" s="5"/>
      <c r="R104" s="5"/>
      <c r="S104" s="5"/>
      <c r="T104" s="5"/>
      <c r="U104" s="5"/>
      <c r="V104" s="5"/>
      <c r="W104" s="5"/>
      <c r="X104" s="5"/>
      <c r="Y104" s="5"/>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21" t="s">
        <v>54</v>
      </c>
      <c r="BC104" s="17"/>
      <c r="BD104" s="17"/>
      <c r="BE104" s="21" t="s">
        <v>54</v>
      </c>
      <c r="BF104" s="17"/>
      <c r="BG104" s="17"/>
      <c r="BH104" s="17"/>
      <c r="BI104" s="21" t="s">
        <v>54</v>
      </c>
      <c r="BJ104" s="17"/>
      <c r="BK104" s="17"/>
      <c r="BL104" s="21" t="s">
        <v>54</v>
      </c>
      <c r="BM104" s="17"/>
      <c r="BN104" s="17"/>
      <c r="BO104" s="17"/>
      <c r="BP104" s="21" t="s">
        <v>54</v>
      </c>
      <c r="BQ104" s="17"/>
      <c r="BR104" s="17"/>
      <c r="BS104" s="21" t="s">
        <v>54</v>
      </c>
      <c r="BT104" s="17"/>
      <c r="BU104" s="17"/>
      <c r="BV104" s="17"/>
      <c r="BW104" s="21" t="s">
        <v>54</v>
      </c>
      <c r="BX104" s="17"/>
      <c r="BY104" s="17"/>
      <c r="BZ104" s="21" t="s">
        <v>54</v>
      </c>
      <c r="CA104" s="17"/>
      <c r="CB104" s="17"/>
      <c r="CC104" s="17"/>
      <c r="CD104" s="21" t="s">
        <v>54</v>
      </c>
      <c r="CE104" s="17"/>
      <c r="CF104" s="17"/>
      <c r="CG104" s="21" t="s">
        <v>54</v>
      </c>
      <c r="CH104" s="17"/>
      <c r="CI104" s="17"/>
      <c r="CJ104" s="17"/>
      <c r="CK104" s="21" t="s">
        <v>54</v>
      </c>
      <c r="CL104" s="17"/>
      <c r="CM104" s="17"/>
      <c r="CN104" s="21" t="s">
        <v>54</v>
      </c>
      <c r="CO104" s="17"/>
      <c r="CP104" s="17"/>
      <c r="CQ104" s="17"/>
      <c r="CR104" s="21" t="s">
        <v>54</v>
      </c>
      <c r="CS104" s="17"/>
      <c r="CT104" s="17"/>
      <c r="CU104" s="21" t="s">
        <v>54</v>
      </c>
      <c r="CV104" s="17"/>
      <c r="CW104" s="17"/>
      <c r="CX104" s="17"/>
      <c r="CY104" s="21" t="s">
        <v>54</v>
      </c>
      <c r="CZ104" s="17"/>
      <c r="DA104" s="17"/>
      <c r="DB104" s="21" t="s">
        <v>54</v>
      </c>
      <c r="DC104" s="17"/>
      <c r="DD104" s="17"/>
      <c r="DE104" s="17"/>
      <c r="DF104" s="21" t="s">
        <v>54</v>
      </c>
      <c r="DG104" s="17"/>
      <c r="DH104" s="17"/>
      <c r="DI104" s="21" t="s">
        <v>62</v>
      </c>
      <c r="DJ104" s="17"/>
      <c r="DK104" s="17"/>
      <c r="DL104" s="17"/>
      <c r="DM104" s="21" t="s">
        <v>62</v>
      </c>
      <c r="DN104" s="17"/>
      <c r="DO104" s="17"/>
      <c r="DP104" s="21" t="s">
        <v>65</v>
      </c>
      <c r="DQ104" s="17"/>
      <c r="DR104" s="17"/>
      <c r="DS104" s="17"/>
      <c r="DT104" s="21" t="s">
        <v>54</v>
      </c>
      <c r="DU104" s="17"/>
      <c r="DV104" s="17"/>
      <c r="DW104" s="21" t="s">
        <v>54</v>
      </c>
      <c r="DX104" s="17"/>
      <c r="DY104" s="17"/>
      <c r="DZ104" s="17"/>
      <c r="EA104" s="21" t="s">
        <v>62</v>
      </c>
      <c r="EB104" s="17"/>
      <c r="EC104" s="17"/>
      <c r="ED104" s="21" t="s">
        <v>54</v>
      </c>
      <c r="EE104" s="17"/>
      <c r="EF104" s="17"/>
      <c r="EG104" s="17"/>
      <c r="EH104" s="17"/>
      <c r="EI104" s="21" t="s">
        <v>54</v>
      </c>
      <c r="EJ104" s="17"/>
      <c r="EK104" s="17"/>
      <c r="EL104" s="17"/>
      <c r="EM104" s="17"/>
      <c r="EN104" s="17"/>
      <c r="EO104" s="21" t="s">
        <v>54</v>
      </c>
      <c r="EP104" s="17"/>
      <c r="EQ104" s="17"/>
      <c r="ER104" s="17"/>
      <c r="ES104" s="17"/>
      <c r="ET104" s="17"/>
      <c r="EU104" s="17"/>
      <c r="EV104" s="21" t="s">
        <v>54</v>
      </c>
      <c r="EW104" s="17"/>
      <c r="EX104" s="17"/>
      <c r="EY104" s="17"/>
      <c r="EZ104" s="17"/>
      <c r="FA104" s="17"/>
      <c r="FB104" s="17"/>
      <c r="FC104" s="17"/>
      <c r="FD104" s="17"/>
      <c r="FE104" s="17"/>
      <c r="FF104" s="17"/>
      <c r="FG104" s="17"/>
      <c r="FH104" s="17"/>
      <c r="FI104" s="17"/>
      <c r="FJ104" s="17"/>
      <c r="FK104" s="17"/>
      <c r="FL104" s="17"/>
      <c r="FM104" s="5"/>
    </row>
    <row r="105">
      <c r="A105" s="48" t="str">
        <f t="shared" si="1"/>
        <v>* 99</v>
      </c>
      <c r="B105" s="50" t="str">
        <f t="shared" si="2"/>
        <v>X</v>
      </c>
      <c r="C105" s="50" t="str">
        <f t="shared" si="3"/>
        <v>X</v>
      </c>
      <c r="D105" s="50" t="str">
        <f t="shared" si="4"/>
        <v>X</v>
      </c>
      <c r="E105" s="50" t="str">
        <f t="shared" si="5"/>
        <v>X</v>
      </c>
      <c r="F105" s="50">
        <f t="shared" si="6"/>
        <v>44814</v>
      </c>
      <c r="G105" s="51" t="str">
        <f t="shared" si="7"/>
        <v>99.2</v>
      </c>
      <c r="H105" s="52">
        <v>99.0</v>
      </c>
      <c r="I105" s="53">
        <f t="array" ref="I105">Max(If(left($P105:$FL105,2)="CI",column($P105:$FL105),0))</f>
        <v>117</v>
      </c>
      <c r="J105" s="53">
        <f t="array" ref="J105">Max(If(left($P105:$FL105,3)="EHD",column($P105:$FL105),0))</f>
        <v>0</v>
      </c>
      <c r="K105" s="53">
        <f t="array" ref="K105">Max(If(left($P105:$FL105,2)="CH",column($P105:$FL105),0))</f>
        <v>133</v>
      </c>
      <c r="L105" s="53">
        <f t="array" ref="L105">Max(If(left($P105:$FL105,2)="12",column($P105:$FL105),0))</f>
        <v>145</v>
      </c>
      <c r="M105" s="53">
        <f t="array" ref="M105">Max(If(left($P105:$FL105,1)="X",column($P105:$FL105),0))</f>
        <v>163</v>
      </c>
      <c r="N105" s="53" t="str">
        <f t="shared" si="10"/>
        <v>#99: X on 10-Sep</v>
      </c>
      <c r="O105" s="54">
        <f t="shared" si="9"/>
        <v>2</v>
      </c>
      <c r="P105" s="5"/>
      <c r="Q105" s="5"/>
      <c r="R105" s="5"/>
      <c r="S105" s="5"/>
      <c r="T105" s="5"/>
      <c r="U105" s="5"/>
      <c r="V105" s="5"/>
      <c r="W105" s="5"/>
      <c r="X105" s="5"/>
      <c r="Y105" s="5"/>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21" t="s">
        <v>62</v>
      </c>
      <c r="BC105" s="17"/>
      <c r="BD105" s="17"/>
      <c r="BE105" s="21" t="s">
        <v>62</v>
      </c>
      <c r="BF105" s="17"/>
      <c r="BG105" s="17"/>
      <c r="BH105" s="17"/>
      <c r="BI105" s="21" t="s">
        <v>62</v>
      </c>
      <c r="BJ105" s="17"/>
      <c r="BK105" s="17"/>
      <c r="BL105" s="21" t="s">
        <v>65</v>
      </c>
      <c r="BM105" s="17"/>
      <c r="BN105" s="17"/>
      <c r="BO105" s="21" t="s">
        <v>40</v>
      </c>
      <c r="BP105" s="21" t="s">
        <v>63</v>
      </c>
      <c r="BQ105" s="17"/>
      <c r="BR105" s="17"/>
      <c r="BS105" s="21" t="s">
        <v>64</v>
      </c>
      <c r="BT105" s="17"/>
      <c r="BU105" s="17"/>
      <c r="BV105" s="17"/>
      <c r="BW105" s="21" t="s">
        <v>64</v>
      </c>
      <c r="BX105" s="17"/>
      <c r="BY105" s="17"/>
      <c r="BZ105" s="21" t="s">
        <v>64</v>
      </c>
      <c r="CA105" s="17"/>
      <c r="CB105" s="17"/>
      <c r="CC105" s="17"/>
      <c r="CD105" s="21" t="s">
        <v>64</v>
      </c>
      <c r="CE105" s="17"/>
      <c r="CF105" s="21" t="s">
        <v>42</v>
      </c>
      <c r="CG105" s="21" t="s">
        <v>80</v>
      </c>
      <c r="CH105" s="17"/>
      <c r="CI105" s="17"/>
      <c r="CJ105" s="17"/>
      <c r="CK105" s="21" t="s">
        <v>78</v>
      </c>
      <c r="CL105" s="17"/>
      <c r="CM105" s="17"/>
      <c r="CN105" s="21" t="s">
        <v>78</v>
      </c>
      <c r="CO105" s="17"/>
      <c r="CP105" s="17"/>
      <c r="CQ105" s="17"/>
      <c r="CR105" s="21">
        <v>12.0</v>
      </c>
      <c r="CS105" s="21" t="s">
        <v>78</v>
      </c>
      <c r="CT105" s="17"/>
      <c r="CU105" s="21" t="s">
        <v>83</v>
      </c>
      <c r="CV105" s="17"/>
      <c r="CW105" s="17"/>
      <c r="CX105" s="17"/>
      <c r="CY105" s="21" t="s">
        <v>95</v>
      </c>
      <c r="CZ105" s="17"/>
      <c r="DA105" s="17"/>
      <c r="DB105" s="21" t="s">
        <v>57</v>
      </c>
      <c r="DC105" s="17"/>
      <c r="DD105" s="17"/>
      <c r="DE105" s="17"/>
      <c r="DF105" s="21" t="s">
        <v>3</v>
      </c>
      <c r="DG105" s="17"/>
      <c r="DH105" s="17"/>
      <c r="DI105" s="21" t="s">
        <v>54</v>
      </c>
      <c r="DJ105" s="17"/>
      <c r="DK105" s="17"/>
      <c r="DL105" s="17"/>
      <c r="DM105" s="21" t="s">
        <v>40</v>
      </c>
      <c r="DN105" s="17"/>
      <c r="DO105" s="17"/>
      <c r="DP105" s="21" t="s">
        <v>55</v>
      </c>
      <c r="DQ105" s="17"/>
      <c r="DR105" s="17"/>
      <c r="DS105" s="17"/>
      <c r="DT105" s="21" t="s">
        <v>55</v>
      </c>
      <c r="DU105" s="17"/>
      <c r="DV105" s="17"/>
      <c r="DW105" s="21" t="s">
        <v>55</v>
      </c>
      <c r="DX105" s="17"/>
      <c r="DY105" s="17"/>
      <c r="DZ105" s="17"/>
      <c r="EA105" s="21" t="s">
        <v>55</v>
      </c>
      <c r="EB105" s="17"/>
      <c r="EC105" s="21" t="s">
        <v>42</v>
      </c>
      <c r="ED105" s="21" t="s">
        <v>58</v>
      </c>
      <c r="EE105" s="17"/>
      <c r="EF105" s="17"/>
      <c r="EG105" s="17"/>
      <c r="EH105" s="17"/>
      <c r="EI105" s="21" t="s">
        <v>59</v>
      </c>
      <c r="EJ105" s="17"/>
      <c r="EK105" s="17"/>
      <c r="EL105" s="17"/>
      <c r="EM105" s="17"/>
      <c r="EN105" s="17"/>
      <c r="EO105" s="21">
        <v>12.0</v>
      </c>
      <c r="EP105" s="17"/>
      <c r="EQ105" s="17"/>
      <c r="ER105" s="17"/>
      <c r="ES105" s="17"/>
      <c r="ET105" s="17"/>
      <c r="EU105" s="17"/>
      <c r="EV105" s="21" t="s">
        <v>57</v>
      </c>
      <c r="EW105" s="17"/>
      <c r="EX105" s="17"/>
      <c r="EY105" s="17"/>
      <c r="EZ105" s="17"/>
      <c r="FA105" s="21" t="s">
        <v>59</v>
      </c>
      <c r="FB105" s="17"/>
      <c r="FC105" s="17"/>
      <c r="FD105" s="17"/>
      <c r="FE105" s="17"/>
      <c r="FF105" s="17"/>
      <c r="FG105" s="21" t="s">
        <v>4</v>
      </c>
      <c r="FH105" s="17"/>
      <c r="FI105" s="17"/>
      <c r="FJ105" s="17"/>
      <c r="FK105" s="17"/>
      <c r="FL105" s="17"/>
      <c r="FM105" s="5"/>
    </row>
    <row r="106">
      <c r="A106" s="48">
        <f t="shared" si="1"/>
        <v>100</v>
      </c>
      <c r="B106" s="50" t="str">
        <f t="shared" si="2"/>
        <v> </v>
      </c>
      <c r="C106" s="50" t="str">
        <f t="shared" si="3"/>
        <v> </v>
      </c>
      <c r="D106" s="50" t="str">
        <f t="shared" si="4"/>
        <v> </v>
      </c>
      <c r="E106" s="50" t="str">
        <f t="shared" si="5"/>
        <v> </v>
      </c>
      <c r="F106" s="50" t="str">
        <f t="shared" si="6"/>
        <v> </v>
      </c>
      <c r="G106" s="51" t="str">
        <f t="shared" si="7"/>
        <v/>
      </c>
      <c r="H106" s="52">
        <v>100.0</v>
      </c>
      <c r="I106" s="53">
        <f t="array" ref="I106">Max(If(left($P106:$FL106,2)="CI",column($P106:$FL106),0))</f>
        <v>0</v>
      </c>
      <c r="J106" s="53">
        <f t="array" ref="J106">Max(If(left($P106:$FL106,3)="EHD",column($P106:$FL106),0))</f>
        <v>0</v>
      </c>
      <c r="K106" s="53">
        <f t="array" ref="K106">Max(If(left($P106:$FL106,2)="CH",column($P106:$FL106),0))</f>
        <v>0</v>
      </c>
      <c r="L106" s="53">
        <f t="array" ref="L106">Max(If(left($P106:$FL106,2)="12",column($P106:$FL106),0))</f>
        <v>0</v>
      </c>
      <c r="M106" s="53">
        <f t="array" ref="M106">Max(If(left($P106:$FL106,1)="X",column($P106:$FL106),0))</f>
        <v>0</v>
      </c>
      <c r="N106" s="53" t="str">
        <f t="shared" si="10"/>
        <v/>
      </c>
      <c r="O106" s="54">
        <f t="shared" si="9"/>
        <v>0</v>
      </c>
      <c r="P106" s="5"/>
      <c r="Q106" s="5"/>
      <c r="R106" s="5"/>
      <c r="S106" s="5"/>
      <c r="T106" s="5"/>
      <c r="U106" s="5"/>
      <c r="V106" s="5"/>
      <c r="W106" s="5"/>
      <c r="X106" s="5"/>
      <c r="Y106" s="5"/>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21" t="s">
        <v>62</v>
      </c>
      <c r="BC106" s="17"/>
      <c r="BD106" s="17"/>
      <c r="BE106" s="21" t="s">
        <v>62</v>
      </c>
      <c r="BF106" s="17"/>
      <c r="BG106" s="17"/>
      <c r="BH106" s="17"/>
      <c r="BI106" s="21" t="s">
        <v>62</v>
      </c>
      <c r="BJ106" s="17"/>
      <c r="BK106" s="17"/>
      <c r="BL106" s="21" t="s">
        <v>62</v>
      </c>
      <c r="BM106" s="17"/>
      <c r="BN106" s="17"/>
      <c r="BO106" s="17"/>
      <c r="BP106" s="21" t="s">
        <v>62</v>
      </c>
      <c r="BQ106" s="17"/>
      <c r="BR106" s="17"/>
      <c r="BS106" s="21" t="s">
        <v>62</v>
      </c>
      <c r="BT106" s="17"/>
      <c r="BU106" s="17"/>
      <c r="BV106" s="17"/>
      <c r="BW106" s="21" t="s">
        <v>62</v>
      </c>
      <c r="BX106" s="17"/>
      <c r="BY106" s="17"/>
      <c r="BZ106" s="21" t="s">
        <v>62</v>
      </c>
      <c r="CA106" s="17"/>
      <c r="CB106" s="17"/>
      <c r="CC106" s="17"/>
      <c r="CD106" s="21" t="s">
        <v>62</v>
      </c>
      <c r="CE106" s="17"/>
      <c r="CF106" s="17"/>
      <c r="CG106" s="21" t="s">
        <v>62</v>
      </c>
      <c r="CH106" s="17"/>
      <c r="CI106" s="17"/>
      <c r="CJ106" s="17"/>
      <c r="CK106" s="21" t="s">
        <v>62</v>
      </c>
      <c r="CL106" s="17"/>
      <c r="CM106" s="17"/>
      <c r="CN106" s="21" t="s">
        <v>62</v>
      </c>
      <c r="CO106" s="17"/>
      <c r="CP106" s="17"/>
      <c r="CQ106" s="17"/>
      <c r="CR106" s="21" t="s">
        <v>62</v>
      </c>
      <c r="CS106" s="17"/>
      <c r="CT106" s="17"/>
      <c r="CU106" s="21" t="s">
        <v>62</v>
      </c>
      <c r="CV106" s="17"/>
      <c r="CW106" s="17"/>
      <c r="CX106" s="17"/>
      <c r="CY106" s="21" t="s">
        <v>62</v>
      </c>
      <c r="CZ106" s="17"/>
      <c r="DA106" s="17"/>
      <c r="DB106" s="21" t="s">
        <v>62</v>
      </c>
      <c r="DC106" s="17"/>
      <c r="DD106" s="17"/>
      <c r="DE106" s="17"/>
      <c r="DF106" s="21" t="s">
        <v>62</v>
      </c>
      <c r="DG106" s="17"/>
      <c r="DH106" s="17"/>
      <c r="DI106" s="21" t="s">
        <v>62</v>
      </c>
      <c r="DJ106" s="17"/>
      <c r="DK106" s="17"/>
      <c r="DL106" s="17"/>
      <c r="DM106" s="21" t="s">
        <v>62</v>
      </c>
      <c r="DN106" s="17"/>
      <c r="DO106" s="17"/>
      <c r="DP106" s="21" t="s">
        <v>62</v>
      </c>
      <c r="DQ106" s="17"/>
      <c r="DR106" s="17"/>
      <c r="DS106" s="17"/>
      <c r="DT106" s="21" t="s">
        <v>62</v>
      </c>
      <c r="DU106" s="17"/>
      <c r="DV106" s="17"/>
      <c r="DW106" s="21" t="s">
        <v>62</v>
      </c>
      <c r="DX106" s="17"/>
      <c r="DY106" s="17"/>
      <c r="DZ106" s="17"/>
      <c r="EA106" s="21" t="s">
        <v>62</v>
      </c>
      <c r="EB106" s="17"/>
      <c r="EC106" s="17"/>
      <c r="ED106" s="21" t="s">
        <v>62</v>
      </c>
      <c r="EE106" s="17"/>
      <c r="EF106" s="17"/>
      <c r="EG106" s="17"/>
      <c r="EH106" s="17"/>
      <c r="EI106" s="21" t="s">
        <v>62</v>
      </c>
      <c r="EJ106" s="17"/>
      <c r="EK106" s="17"/>
      <c r="EL106" s="17"/>
      <c r="EM106" s="17"/>
      <c r="EN106" s="17"/>
      <c r="EO106" s="21" t="s">
        <v>62</v>
      </c>
      <c r="EP106" s="17"/>
      <c r="EQ106" s="17"/>
      <c r="ER106" s="17"/>
      <c r="ES106" s="17"/>
      <c r="ET106" s="17"/>
      <c r="EU106" s="17"/>
      <c r="EV106" s="21" t="s">
        <v>62</v>
      </c>
      <c r="EW106" s="17"/>
      <c r="EX106" s="17"/>
      <c r="EY106" s="17"/>
      <c r="EZ106" s="17"/>
      <c r="FA106" s="17"/>
      <c r="FB106" s="17"/>
      <c r="FC106" s="17"/>
      <c r="FD106" s="17"/>
      <c r="FE106" s="17"/>
      <c r="FF106" s="17"/>
      <c r="FG106" s="17"/>
      <c r="FH106" s="17"/>
      <c r="FI106" s="17"/>
      <c r="FJ106" s="17"/>
      <c r="FK106" s="17"/>
      <c r="FL106" s="17"/>
      <c r="FM106" s="5"/>
    </row>
    <row r="107">
      <c r="A107" s="48" t="str">
        <f t="shared" si="1"/>
        <v>* 101</v>
      </c>
      <c r="B107" s="50" t="str">
        <f t="shared" si="2"/>
        <v>X</v>
      </c>
      <c r="C107" s="50" t="str">
        <f t="shared" si="3"/>
        <v>X</v>
      </c>
      <c r="D107" s="50" t="str">
        <f t="shared" si="4"/>
        <v>X</v>
      </c>
      <c r="E107" s="50" t="str">
        <f t="shared" si="5"/>
        <v>X</v>
      </c>
      <c r="F107" s="50">
        <f t="shared" si="6"/>
        <v>44818</v>
      </c>
      <c r="G107" s="51">
        <f t="shared" si="7"/>
        <v>101</v>
      </c>
      <c r="H107" s="52">
        <v>101.0</v>
      </c>
      <c r="I107" s="53">
        <f t="array" ref="I107">Max(If(left($P107:$FL107,2)="CI",column($P107:$FL107),0))</f>
        <v>132</v>
      </c>
      <c r="J107" s="53">
        <f t="array" ref="J107">Max(If(left($P107:$FL107,3)="EHD",column($P107:$FL107),0))</f>
        <v>148</v>
      </c>
      <c r="K107" s="53">
        <f t="array" ref="K107">Max(If(left($P107:$FL107,2)="CH",column($P107:$FL107),0))</f>
        <v>149</v>
      </c>
      <c r="L107" s="53">
        <f t="array" ref="L107">Max(If(left($P107:$FL107,2)="12",column($P107:$FL107),0))</f>
        <v>161</v>
      </c>
      <c r="M107" s="53">
        <f t="array" ref="M107">Max(If(left($P107:$FL107,1)="X",column($P107:$FL107),0))</f>
        <v>167</v>
      </c>
      <c r="N107" s="53" t="str">
        <f t="shared" si="10"/>
        <v>#101: X on 14-Sep</v>
      </c>
      <c r="O107" s="54">
        <f t="shared" si="9"/>
        <v>1</v>
      </c>
      <c r="P107" s="5"/>
      <c r="Q107" s="5"/>
      <c r="R107" s="5"/>
      <c r="S107" s="5"/>
      <c r="T107" s="5"/>
      <c r="U107" s="5"/>
      <c r="V107" s="5"/>
      <c r="W107" s="5"/>
      <c r="X107" s="5"/>
      <c r="Y107" s="5"/>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21" t="s">
        <v>54</v>
      </c>
      <c r="BC107" s="17"/>
      <c r="BD107" s="17"/>
      <c r="BE107" s="21" t="s">
        <v>54</v>
      </c>
      <c r="BF107" s="17"/>
      <c r="BG107" s="17"/>
      <c r="BH107" s="17"/>
      <c r="BI107" s="21" t="s">
        <v>62</v>
      </c>
      <c r="BJ107" s="17"/>
      <c r="BK107" s="17"/>
      <c r="BL107" s="21" t="s">
        <v>62</v>
      </c>
      <c r="BM107" s="17"/>
      <c r="BN107" s="17"/>
      <c r="BO107" s="17"/>
      <c r="BP107" s="21" t="s">
        <v>54</v>
      </c>
      <c r="BQ107" s="17"/>
      <c r="BR107" s="17"/>
      <c r="BS107" s="21" t="s">
        <v>54</v>
      </c>
      <c r="BT107" s="17"/>
      <c r="BU107" s="17"/>
      <c r="BV107" s="17"/>
      <c r="BW107" s="21" t="s">
        <v>54</v>
      </c>
      <c r="BX107" s="17"/>
      <c r="BY107" s="17"/>
      <c r="BZ107" s="21" t="s">
        <v>54</v>
      </c>
      <c r="CA107" s="17"/>
      <c r="CB107" s="17"/>
      <c r="CC107" s="17"/>
      <c r="CD107" s="21" t="s">
        <v>54</v>
      </c>
      <c r="CE107" s="17"/>
      <c r="CF107" s="17"/>
      <c r="CG107" s="21" t="s">
        <v>54</v>
      </c>
      <c r="CH107" s="17"/>
      <c r="CI107" s="17"/>
      <c r="CJ107" s="17"/>
      <c r="CK107" s="21" t="s">
        <v>54</v>
      </c>
      <c r="CL107" s="17"/>
      <c r="CM107" s="17"/>
      <c r="CN107" s="21" t="s">
        <v>54</v>
      </c>
      <c r="CO107" s="17"/>
      <c r="CP107" s="17"/>
      <c r="CQ107" s="17"/>
      <c r="CR107" s="21" t="s">
        <v>54</v>
      </c>
      <c r="CS107" s="17"/>
      <c r="CT107" s="17"/>
      <c r="CU107" s="21" t="s">
        <v>54</v>
      </c>
      <c r="CV107" s="17"/>
      <c r="CW107" s="17"/>
      <c r="CX107" s="17"/>
      <c r="CY107" s="21" t="s">
        <v>62</v>
      </c>
      <c r="CZ107" s="17"/>
      <c r="DA107" s="17"/>
      <c r="DB107" s="21" t="s">
        <v>62</v>
      </c>
      <c r="DC107" s="17"/>
      <c r="DD107" s="17"/>
      <c r="DE107" s="17"/>
      <c r="DF107" s="21" t="s">
        <v>62</v>
      </c>
      <c r="DG107" s="17"/>
      <c r="DH107" s="17"/>
      <c r="DI107" s="21" t="s">
        <v>62</v>
      </c>
      <c r="DJ107" s="17"/>
      <c r="DK107" s="17"/>
      <c r="DL107" s="17"/>
      <c r="DM107" s="21" t="s">
        <v>62</v>
      </c>
      <c r="DN107" s="17"/>
      <c r="DO107" s="17"/>
      <c r="DP107" s="21" t="s">
        <v>62</v>
      </c>
      <c r="DQ107" s="17"/>
      <c r="DR107" s="17"/>
      <c r="DS107" s="17"/>
      <c r="DT107" s="21" t="s">
        <v>54</v>
      </c>
      <c r="DU107" s="17"/>
      <c r="DV107" s="17"/>
      <c r="DW107" s="21" t="s">
        <v>54</v>
      </c>
      <c r="DX107" s="17"/>
      <c r="DY107" s="17"/>
      <c r="DZ107" s="17"/>
      <c r="EA107" s="21" t="s">
        <v>54</v>
      </c>
      <c r="EB107" s="21" t="s">
        <v>40</v>
      </c>
      <c r="EC107" s="17"/>
      <c r="ED107" s="21" t="s">
        <v>73</v>
      </c>
      <c r="EE107" s="17"/>
      <c r="EF107" s="17"/>
      <c r="EG107" s="17"/>
      <c r="EH107" s="17"/>
      <c r="EI107" s="21" t="s">
        <v>55</v>
      </c>
      <c r="EJ107" s="17"/>
      <c r="EK107" s="17"/>
      <c r="EL107" s="17"/>
      <c r="EM107" s="17"/>
      <c r="EN107" s="17"/>
      <c r="EO107" s="21" t="s">
        <v>73</v>
      </c>
      <c r="EP107" s="17"/>
      <c r="EQ107" s="21"/>
      <c r="ER107" s="21" t="s">
        <v>41</v>
      </c>
      <c r="ES107" s="21" t="s">
        <v>42</v>
      </c>
      <c r="ET107" s="17"/>
      <c r="EU107" s="17"/>
      <c r="EV107" s="21" t="s">
        <v>59</v>
      </c>
      <c r="EW107" s="17"/>
      <c r="EX107" s="17"/>
      <c r="EY107" s="17"/>
      <c r="EZ107" s="17"/>
      <c r="FA107" s="21" t="s">
        <v>59</v>
      </c>
      <c r="FB107" s="17"/>
      <c r="FC107" s="17"/>
      <c r="FD107" s="21" t="s">
        <v>59</v>
      </c>
      <c r="FE107" s="21">
        <v>12.0</v>
      </c>
      <c r="FF107" s="17"/>
      <c r="FG107" s="21" t="s">
        <v>83</v>
      </c>
      <c r="FH107" s="17"/>
      <c r="FI107" s="17"/>
      <c r="FJ107" s="17"/>
      <c r="FK107" s="21" t="s">
        <v>4</v>
      </c>
      <c r="FL107" s="17"/>
      <c r="FM107" s="5"/>
    </row>
    <row r="108">
      <c r="A108" s="48" t="str">
        <f t="shared" si="1"/>
        <v>* 102</v>
      </c>
      <c r="B108" s="58" t="str">
        <f t="shared" si="2"/>
        <v>X</v>
      </c>
      <c r="C108" s="50" t="str">
        <f t="shared" si="3"/>
        <v>X</v>
      </c>
      <c r="D108" s="50" t="str">
        <f t="shared" si="4"/>
        <v>X</v>
      </c>
      <c r="E108" s="50" t="str">
        <f t="shared" si="5"/>
        <v>X</v>
      </c>
      <c r="F108" s="50">
        <f t="shared" si="6"/>
        <v>44790</v>
      </c>
      <c r="G108" s="51" t="str">
        <f t="shared" si="7"/>
        <v>102.2</v>
      </c>
      <c r="H108" s="52">
        <v>102.0</v>
      </c>
      <c r="I108" s="53">
        <f t="array" ref="I108">Max(If(left($P108:$FL108,2)="CI",column($P108:$FL108),0))</f>
        <v>95</v>
      </c>
      <c r="J108" s="53">
        <f t="array" ref="J108">Max(If(left($P108:$FL108,3)="EHD",column($P108:$FL108),0))</f>
        <v>113</v>
      </c>
      <c r="K108" s="53">
        <f t="array" ref="K108">Max(If(left($P108:$FL108,2)="CH",column($P108:$FL108),0))</f>
        <v>111</v>
      </c>
      <c r="L108" s="53">
        <f t="array" ref="L108">Max(If(left($P108:$FL108,2)="12",column($P108:$FL108),0))</f>
        <v>123</v>
      </c>
      <c r="M108" s="53">
        <f t="array" ref="M108">Max(If(left($P108:$FL108,1)="X",column($P108:$FL108),0))</f>
        <v>139</v>
      </c>
      <c r="N108" s="53" t="str">
        <f t="shared" si="10"/>
        <v>#102: X on 17-Aug</v>
      </c>
      <c r="O108" s="54">
        <f t="shared" si="9"/>
        <v>2</v>
      </c>
      <c r="P108" s="5"/>
      <c r="Q108" s="5"/>
      <c r="R108" s="5"/>
      <c r="S108" s="5"/>
      <c r="T108" s="5"/>
      <c r="U108" s="5"/>
      <c r="V108" s="5"/>
      <c r="W108" s="5"/>
      <c r="X108" s="5"/>
      <c r="Y108" s="5"/>
      <c r="Z108" s="17"/>
      <c r="AA108" s="17"/>
      <c r="AB108" s="17"/>
      <c r="AC108" s="17"/>
      <c r="AD108" s="17"/>
      <c r="AE108" s="17"/>
      <c r="AF108" s="17"/>
      <c r="AG108" s="17"/>
      <c r="AH108" s="17"/>
      <c r="AI108" s="17"/>
      <c r="AJ108" s="17"/>
      <c r="AK108" s="17"/>
      <c r="AL108" s="17"/>
      <c r="AM108" s="17"/>
      <c r="AN108" s="17"/>
      <c r="AO108" s="17"/>
      <c r="AP108" s="17"/>
      <c r="AQ108" s="17"/>
      <c r="AR108" s="17"/>
      <c r="AS108" s="17"/>
      <c r="AT108" s="21" t="s">
        <v>40</v>
      </c>
      <c r="AU108" s="17"/>
      <c r="AV108" s="17"/>
      <c r="AW108" s="17"/>
      <c r="AX108" s="21"/>
      <c r="AY108" s="17"/>
      <c r="AZ108" s="17"/>
      <c r="BA108" s="17"/>
      <c r="BB108" s="21" t="s">
        <v>64</v>
      </c>
      <c r="BC108" s="17"/>
      <c r="BD108" s="17"/>
      <c r="BE108" s="21" t="s">
        <v>64</v>
      </c>
      <c r="BF108" s="21" t="s">
        <v>41</v>
      </c>
      <c r="BG108" s="17"/>
      <c r="BH108" s="21" t="s">
        <v>41</v>
      </c>
      <c r="BI108" s="21" t="s">
        <v>41</v>
      </c>
      <c r="BJ108" s="21" t="s">
        <v>41</v>
      </c>
      <c r="BK108" s="21" t="s">
        <v>42</v>
      </c>
      <c r="BL108" s="21" t="s">
        <v>94</v>
      </c>
      <c r="BM108" s="17"/>
      <c r="BN108" s="17"/>
      <c r="BO108" s="21"/>
      <c r="BP108" s="21" t="s">
        <v>102</v>
      </c>
      <c r="BQ108" s="17"/>
      <c r="BR108" s="17"/>
      <c r="BS108" s="21" t="s">
        <v>103</v>
      </c>
      <c r="BT108" s="17"/>
      <c r="BU108" s="17"/>
      <c r="BV108" s="17"/>
      <c r="BW108" s="21">
        <v>12.0</v>
      </c>
      <c r="BX108" s="17"/>
      <c r="BY108" s="17"/>
      <c r="BZ108" s="21" t="s">
        <v>104</v>
      </c>
      <c r="CA108" s="17"/>
      <c r="CB108" s="17"/>
      <c r="CC108" s="21" t="s">
        <v>57</v>
      </c>
      <c r="CD108" s="21" t="s">
        <v>71</v>
      </c>
      <c r="CE108" s="17"/>
      <c r="CF108" s="17"/>
      <c r="CG108" s="21" t="s">
        <v>75</v>
      </c>
      <c r="CH108" s="17"/>
      <c r="CI108" s="17"/>
      <c r="CJ108" s="17"/>
      <c r="CK108" s="21" t="s">
        <v>3</v>
      </c>
      <c r="CL108" s="17"/>
      <c r="CM108" s="17"/>
      <c r="CN108" s="21" t="s">
        <v>62</v>
      </c>
      <c r="CO108" s="17"/>
      <c r="CP108" s="17"/>
      <c r="CQ108" s="21" t="s">
        <v>40</v>
      </c>
      <c r="CR108" s="21" t="s">
        <v>54</v>
      </c>
      <c r="CS108" s="17"/>
      <c r="CT108" s="17"/>
      <c r="CU108" s="21" t="s">
        <v>64</v>
      </c>
      <c r="CV108" s="17"/>
      <c r="CW108" s="17"/>
      <c r="CX108" s="17"/>
      <c r="CY108" s="21" t="s">
        <v>64</v>
      </c>
      <c r="CZ108" s="17"/>
      <c r="DA108" s="17"/>
      <c r="DB108" s="21" t="s">
        <v>64</v>
      </c>
      <c r="DC108" s="17"/>
      <c r="DD108" s="17"/>
      <c r="DE108" s="17"/>
      <c r="DF108" s="21" t="s">
        <v>64</v>
      </c>
      <c r="DG108" s="21" t="s">
        <v>42</v>
      </c>
      <c r="DH108" s="21" t="s">
        <v>41</v>
      </c>
      <c r="DI108" s="21" t="s">
        <v>41</v>
      </c>
      <c r="DJ108" s="21"/>
      <c r="DK108" s="17"/>
      <c r="DL108" s="21" t="s">
        <v>59</v>
      </c>
      <c r="DM108" s="21" t="s">
        <v>59</v>
      </c>
      <c r="DN108" s="17"/>
      <c r="DO108" s="17"/>
      <c r="DP108" s="21" t="s">
        <v>59</v>
      </c>
      <c r="DQ108" s="17"/>
      <c r="DR108" s="17"/>
      <c r="DS108" s="21">
        <v>12.0</v>
      </c>
      <c r="DT108" s="21" t="s">
        <v>59</v>
      </c>
      <c r="DU108" s="17"/>
      <c r="DV108" s="17"/>
      <c r="DW108" s="21" t="s">
        <v>81</v>
      </c>
      <c r="DX108" s="17"/>
      <c r="DY108" s="17"/>
      <c r="DZ108" s="17"/>
      <c r="EA108" s="21" t="s">
        <v>75</v>
      </c>
      <c r="EB108" s="17"/>
      <c r="EC108" s="17"/>
      <c r="ED108" s="21" t="s">
        <v>88</v>
      </c>
      <c r="EE108" s="17"/>
      <c r="EF108" s="17"/>
      <c r="EG108" s="17"/>
      <c r="EH108" s="17"/>
      <c r="EI108" s="21" t="s">
        <v>3</v>
      </c>
      <c r="EJ108" s="17"/>
      <c r="EK108" s="17"/>
      <c r="EL108" s="17"/>
      <c r="EM108" s="17"/>
      <c r="EN108" s="17"/>
      <c r="EO108" s="21" t="s">
        <v>54</v>
      </c>
      <c r="EP108" s="17"/>
      <c r="EQ108" s="17"/>
      <c r="ER108" s="17"/>
      <c r="ES108" s="17"/>
      <c r="ET108" s="17"/>
      <c r="EU108" s="17"/>
      <c r="EV108" s="21" t="s">
        <v>54</v>
      </c>
      <c r="EW108" s="17"/>
      <c r="EX108" s="17"/>
      <c r="EY108" s="17"/>
      <c r="EZ108" s="17"/>
      <c r="FA108" s="17"/>
      <c r="FB108" s="17"/>
      <c r="FC108" s="17"/>
      <c r="FD108" s="17"/>
      <c r="FE108" s="17"/>
      <c r="FF108" s="17"/>
      <c r="FG108" s="17"/>
      <c r="FH108" s="17"/>
      <c r="FI108" s="17"/>
      <c r="FJ108" s="17"/>
      <c r="FK108" s="17"/>
      <c r="FL108" s="17"/>
      <c r="FM108" s="5"/>
    </row>
    <row r="109">
      <c r="A109" s="48">
        <f t="shared" si="1"/>
        <v>103</v>
      </c>
      <c r="B109" s="50" t="str">
        <f t="shared" si="2"/>
        <v> </v>
      </c>
      <c r="C109" s="50" t="str">
        <f t="shared" si="3"/>
        <v> </v>
      </c>
      <c r="D109" s="50" t="str">
        <f t="shared" si="4"/>
        <v> </v>
      </c>
      <c r="E109" s="50" t="str">
        <f t="shared" si="5"/>
        <v> </v>
      </c>
      <c r="F109" s="50" t="str">
        <f t="shared" si="6"/>
        <v> </v>
      </c>
      <c r="G109" s="51" t="str">
        <f t="shared" si="7"/>
        <v/>
      </c>
      <c r="H109" s="52">
        <v>103.0</v>
      </c>
      <c r="I109" s="53">
        <f t="array" ref="I109">Max(If(left($P109:$FL109,2)="CI",column($P109:$FL109),0))</f>
        <v>0</v>
      </c>
      <c r="J109" s="53">
        <f t="array" ref="J109">Max(If(left($P109:$FL109,3)="EHD",column($P109:$FL109),0))</f>
        <v>0</v>
      </c>
      <c r="K109" s="53">
        <f t="array" ref="K109">Max(If(left($P109:$FL109,2)="CH",column($P109:$FL109),0))</f>
        <v>0</v>
      </c>
      <c r="L109" s="53">
        <f t="array" ref="L109">Max(If(left($P109:$FL109,2)="12",column($P109:$FL109),0))</f>
        <v>0</v>
      </c>
      <c r="M109" s="53">
        <f t="array" ref="M109">Max(If(left($P109:$FL109,1)="X",column($P109:$FL109),0))</f>
        <v>0</v>
      </c>
      <c r="N109" s="53" t="str">
        <f t="shared" si="10"/>
        <v/>
      </c>
      <c r="O109" s="54">
        <f t="shared" si="9"/>
        <v>0</v>
      </c>
      <c r="P109" s="5"/>
      <c r="Q109" s="5"/>
      <c r="R109" s="5"/>
      <c r="S109" s="5"/>
      <c r="T109" s="5"/>
      <c r="U109" s="5"/>
      <c r="V109" s="5"/>
      <c r="W109" s="5"/>
      <c r="X109" s="5"/>
      <c r="Y109" s="5"/>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21" t="s">
        <v>54</v>
      </c>
      <c r="BC109" s="17"/>
      <c r="BD109" s="17"/>
      <c r="BE109" s="21" t="s">
        <v>54</v>
      </c>
      <c r="BF109" s="17"/>
      <c r="BG109" s="17"/>
      <c r="BH109" s="17"/>
      <c r="BI109" s="21" t="s">
        <v>54</v>
      </c>
      <c r="BJ109" s="17"/>
      <c r="BK109" s="17"/>
      <c r="BL109" s="21" t="s">
        <v>77</v>
      </c>
      <c r="BM109" s="21" t="s">
        <v>65</v>
      </c>
      <c r="BN109" s="17"/>
      <c r="BO109" s="17"/>
      <c r="BP109" s="21" t="s">
        <v>65</v>
      </c>
      <c r="BQ109" s="17"/>
      <c r="BR109" s="17"/>
      <c r="BS109" s="21" t="s">
        <v>65</v>
      </c>
      <c r="BT109" s="17"/>
      <c r="BU109" s="17"/>
      <c r="BV109" s="17"/>
      <c r="BW109" s="21" t="s">
        <v>65</v>
      </c>
      <c r="BX109" s="17"/>
      <c r="BY109" s="17"/>
      <c r="BZ109" s="21" t="s">
        <v>65</v>
      </c>
      <c r="CA109" s="17"/>
      <c r="CB109" s="17"/>
      <c r="CC109" s="17"/>
      <c r="CD109" s="21" t="s">
        <v>65</v>
      </c>
      <c r="CE109" s="17"/>
      <c r="CF109" s="17"/>
      <c r="CG109" s="21" t="s">
        <v>65</v>
      </c>
      <c r="CH109" s="17"/>
      <c r="CI109" s="17"/>
      <c r="CJ109" s="17"/>
      <c r="CK109" s="21" t="s">
        <v>65</v>
      </c>
      <c r="CL109" s="17"/>
      <c r="CM109" s="17"/>
      <c r="CN109" s="21" t="s">
        <v>54</v>
      </c>
      <c r="CO109" s="17"/>
      <c r="CP109" s="17"/>
      <c r="CQ109" s="17"/>
      <c r="CR109" s="21" t="s">
        <v>54</v>
      </c>
      <c r="CS109" s="17"/>
      <c r="CT109" s="17"/>
      <c r="CU109" s="21" t="s">
        <v>62</v>
      </c>
      <c r="CV109" s="17"/>
      <c r="CW109" s="17"/>
      <c r="CX109" s="17"/>
      <c r="CY109" s="21" t="s">
        <v>54</v>
      </c>
      <c r="CZ109" s="17"/>
      <c r="DA109" s="17"/>
      <c r="DB109" s="21" t="s">
        <v>62</v>
      </c>
      <c r="DC109" s="17"/>
      <c r="DD109" s="17"/>
      <c r="DE109" s="17"/>
      <c r="DF109" s="21" t="s">
        <v>54</v>
      </c>
      <c r="DG109" s="17"/>
      <c r="DH109" s="17"/>
      <c r="DI109" s="21" t="s">
        <v>62</v>
      </c>
      <c r="DJ109" s="17"/>
      <c r="DK109" s="17"/>
      <c r="DL109" s="17"/>
      <c r="DM109" s="21" t="s">
        <v>54</v>
      </c>
      <c r="DN109" s="17"/>
      <c r="DO109" s="17"/>
      <c r="DP109" s="21" t="s">
        <v>54</v>
      </c>
      <c r="DQ109" s="17"/>
      <c r="DR109" s="17"/>
      <c r="DS109" s="17"/>
      <c r="DT109" s="21" t="s">
        <v>54</v>
      </c>
      <c r="DU109" s="17"/>
      <c r="DV109" s="17"/>
      <c r="DW109" s="21" t="s">
        <v>62</v>
      </c>
      <c r="DX109" s="17"/>
      <c r="DY109" s="17"/>
      <c r="DZ109" s="17"/>
      <c r="EA109" s="21" t="s">
        <v>54</v>
      </c>
      <c r="EB109" s="17"/>
      <c r="EC109" s="17"/>
      <c r="ED109" s="21" t="s">
        <v>54</v>
      </c>
      <c r="EE109" s="17"/>
      <c r="EF109" s="17"/>
      <c r="EG109" s="17"/>
      <c r="EH109" s="17"/>
      <c r="EI109" s="21" t="s">
        <v>62</v>
      </c>
      <c r="EJ109" s="17"/>
      <c r="EK109" s="17"/>
      <c r="EL109" s="17"/>
      <c r="EM109" s="17"/>
      <c r="EN109" s="17"/>
      <c r="EO109" s="21" t="s">
        <v>62</v>
      </c>
      <c r="EP109" s="17"/>
      <c r="EQ109" s="17"/>
      <c r="ER109" s="17"/>
      <c r="ES109" s="17"/>
      <c r="ET109" s="17"/>
      <c r="EU109" s="17"/>
      <c r="EV109" s="21" t="s">
        <v>54</v>
      </c>
      <c r="EW109" s="17"/>
      <c r="EX109" s="17"/>
      <c r="EY109" s="17"/>
      <c r="EZ109" s="17"/>
      <c r="FA109" s="17"/>
      <c r="FB109" s="17"/>
      <c r="FC109" s="17"/>
      <c r="FD109" s="17"/>
      <c r="FE109" s="17"/>
      <c r="FF109" s="17"/>
      <c r="FG109" s="17"/>
      <c r="FH109" s="17"/>
      <c r="FI109" s="17"/>
      <c r="FJ109" s="17"/>
      <c r="FK109" s="17"/>
      <c r="FL109" s="17"/>
      <c r="FM109" s="5"/>
    </row>
    <row r="110">
      <c r="A110" s="48">
        <f t="shared" si="1"/>
        <v>104</v>
      </c>
      <c r="B110" s="50" t="str">
        <f t="shared" si="2"/>
        <v> </v>
      </c>
      <c r="C110" s="50" t="str">
        <f t="shared" si="3"/>
        <v> </v>
      </c>
      <c r="D110" s="50" t="str">
        <f t="shared" si="4"/>
        <v> </v>
      </c>
      <c r="E110" s="50" t="str">
        <f t="shared" si="5"/>
        <v> </v>
      </c>
      <c r="F110" s="50" t="str">
        <f t="shared" si="6"/>
        <v> </v>
      </c>
      <c r="G110" s="51" t="str">
        <f t="shared" si="7"/>
        <v/>
      </c>
      <c r="H110" s="52">
        <v>104.0</v>
      </c>
      <c r="I110" s="53">
        <f t="array" ref="I110">Max(If(left($P110:$FL110,2)="CI",column($P110:$FL110),0))</f>
        <v>0</v>
      </c>
      <c r="J110" s="53">
        <f t="array" ref="J110">Max(If(left($P110:$FL110,3)="EHD",column($P110:$FL110),0))</f>
        <v>0</v>
      </c>
      <c r="K110" s="53">
        <f t="array" ref="K110">Max(If(left($P110:$FL110,2)="CH",column($P110:$FL110),0))</f>
        <v>0</v>
      </c>
      <c r="L110" s="53">
        <f t="array" ref="L110">Max(If(left($P110:$FL110,2)="12",column($P110:$FL110),0))</f>
        <v>0</v>
      </c>
      <c r="M110" s="53">
        <f t="array" ref="M110">Max(If(left($P110:$FL110,1)="X",column($P110:$FL110),0))</f>
        <v>0</v>
      </c>
      <c r="N110" s="53" t="str">
        <f t="shared" si="10"/>
        <v/>
      </c>
      <c r="O110" s="54">
        <f t="shared" si="9"/>
        <v>0</v>
      </c>
      <c r="P110" s="5"/>
      <c r="Q110" s="5"/>
      <c r="R110" s="5"/>
      <c r="S110" s="5"/>
      <c r="T110" s="5"/>
      <c r="U110" s="5"/>
      <c r="V110" s="5"/>
      <c r="W110" s="5"/>
      <c r="X110" s="5"/>
      <c r="Y110" s="5"/>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21" t="s">
        <v>52</v>
      </c>
      <c r="BC110" s="17"/>
      <c r="BD110" s="17"/>
      <c r="BE110" s="21" t="s">
        <v>52</v>
      </c>
      <c r="BF110" s="17"/>
      <c r="BG110" s="17"/>
      <c r="BH110" s="17"/>
      <c r="BI110" s="21" t="s">
        <v>52</v>
      </c>
      <c r="BJ110" s="17"/>
      <c r="BK110" s="17"/>
      <c r="BL110" s="21" t="s">
        <v>52</v>
      </c>
      <c r="BM110" s="17"/>
      <c r="BN110" s="17"/>
      <c r="BO110" s="17"/>
      <c r="BP110" s="21" t="s">
        <v>52</v>
      </c>
      <c r="BQ110" s="17"/>
      <c r="BR110" s="17"/>
      <c r="BS110" s="21" t="s">
        <v>52</v>
      </c>
      <c r="BT110" s="17"/>
      <c r="BU110" s="17"/>
      <c r="BV110" s="17"/>
      <c r="BW110" s="21" t="s">
        <v>52</v>
      </c>
      <c r="BX110" s="17"/>
      <c r="BY110" s="17"/>
      <c r="BZ110" s="21" t="s">
        <v>52</v>
      </c>
      <c r="CA110" s="17"/>
      <c r="CB110" s="17"/>
      <c r="CC110" s="17"/>
      <c r="CD110" s="21" t="s">
        <v>52</v>
      </c>
      <c r="CE110" s="17"/>
      <c r="CF110" s="17"/>
      <c r="CG110" s="21" t="s">
        <v>52</v>
      </c>
      <c r="CH110" s="17"/>
      <c r="CI110" s="17"/>
      <c r="CJ110" s="17"/>
      <c r="CK110" s="21" t="s">
        <v>52</v>
      </c>
      <c r="CL110" s="17"/>
      <c r="CM110" s="17"/>
      <c r="CN110" s="21" t="s">
        <v>52</v>
      </c>
      <c r="CO110" s="17"/>
      <c r="CP110" s="17"/>
      <c r="CQ110" s="17"/>
      <c r="CR110" s="21" t="s">
        <v>52</v>
      </c>
      <c r="CS110" s="17"/>
      <c r="CT110" s="17"/>
      <c r="CU110" s="21" t="s">
        <v>52</v>
      </c>
      <c r="CV110" s="17"/>
      <c r="CW110" s="17"/>
      <c r="CX110" s="17"/>
      <c r="CY110" s="21" t="s">
        <v>52</v>
      </c>
      <c r="CZ110" s="17"/>
      <c r="DA110" s="17"/>
      <c r="DB110" s="21" t="s">
        <v>52</v>
      </c>
      <c r="DC110" s="17"/>
      <c r="DD110" s="17"/>
      <c r="DE110" s="17"/>
      <c r="DF110" s="21" t="s">
        <v>52</v>
      </c>
      <c r="DG110" s="17"/>
      <c r="DH110" s="17"/>
      <c r="DI110" s="21" t="s">
        <v>52</v>
      </c>
      <c r="DJ110" s="17"/>
      <c r="DK110" s="17"/>
      <c r="DL110" s="17"/>
      <c r="DM110" s="21" t="s">
        <v>52</v>
      </c>
      <c r="DN110" s="17"/>
      <c r="DO110" s="17"/>
      <c r="DP110" s="21" t="s">
        <v>52</v>
      </c>
      <c r="DQ110" s="17"/>
      <c r="DR110" s="17"/>
      <c r="DS110" s="17"/>
      <c r="DT110" s="21" t="s">
        <v>52</v>
      </c>
      <c r="DU110" s="17"/>
      <c r="DV110" s="17"/>
      <c r="DW110" s="21" t="s">
        <v>52</v>
      </c>
      <c r="DX110" s="17"/>
      <c r="DY110" s="17"/>
      <c r="DZ110" s="17"/>
      <c r="EA110" s="21" t="s">
        <v>52</v>
      </c>
      <c r="EB110" s="17"/>
      <c r="EC110" s="17"/>
      <c r="ED110" s="21" t="s">
        <v>52</v>
      </c>
      <c r="EE110" s="17"/>
      <c r="EF110" s="17"/>
      <c r="EG110" s="17"/>
      <c r="EH110" s="17"/>
      <c r="EI110" s="21" t="s">
        <v>52</v>
      </c>
      <c r="EJ110" s="17"/>
      <c r="EK110" s="17"/>
      <c r="EL110" s="17"/>
      <c r="EM110" s="17"/>
      <c r="EN110" s="17"/>
      <c r="EO110" s="21" t="s">
        <v>52</v>
      </c>
      <c r="EP110" s="17"/>
      <c r="EQ110" s="17"/>
      <c r="ER110" s="17"/>
      <c r="ES110" s="17"/>
      <c r="ET110" s="17"/>
      <c r="EU110" s="17"/>
      <c r="EV110" s="21" t="s">
        <v>52</v>
      </c>
      <c r="EW110" s="17"/>
      <c r="EX110" s="17"/>
      <c r="EY110" s="17"/>
      <c r="EZ110" s="17"/>
      <c r="FA110" s="17"/>
      <c r="FB110" s="17"/>
      <c r="FC110" s="17"/>
      <c r="FD110" s="17"/>
      <c r="FE110" s="17"/>
      <c r="FF110" s="17"/>
      <c r="FG110" s="17"/>
      <c r="FH110" s="17"/>
      <c r="FI110" s="17"/>
      <c r="FJ110" s="17"/>
      <c r="FK110" s="17"/>
      <c r="FL110" s="17"/>
      <c r="FM110" s="5"/>
    </row>
    <row r="111">
      <c r="A111" s="48">
        <f t="shared" si="1"/>
        <v>105</v>
      </c>
      <c r="B111" s="50" t="str">
        <f t="shared" si="2"/>
        <v> </v>
      </c>
      <c r="C111" s="50" t="str">
        <f t="shared" si="3"/>
        <v> </v>
      </c>
      <c r="D111" s="50" t="str">
        <f t="shared" si="4"/>
        <v> </v>
      </c>
      <c r="E111" s="50" t="str">
        <f t="shared" si="5"/>
        <v> </v>
      </c>
      <c r="F111" s="50" t="str">
        <f t="shared" si="6"/>
        <v> </v>
      </c>
      <c r="G111" s="51" t="str">
        <f t="shared" si="7"/>
        <v/>
      </c>
      <c r="H111" s="52">
        <v>105.0</v>
      </c>
      <c r="I111" s="53">
        <f t="array" ref="I111">Max(If(left($P111:$FL111,2)="CI",column($P111:$FL111),0))</f>
        <v>0</v>
      </c>
      <c r="J111" s="53">
        <f t="array" ref="J111">Max(If(left($P111:$FL111,3)="EHD",column($P111:$FL111),0))</f>
        <v>0</v>
      </c>
      <c r="K111" s="53">
        <f t="array" ref="K111">Max(If(left($P111:$FL111,2)="CH",column($P111:$FL111),0))</f>
        <v>0</v>
      </c>
      <c r="L111" s="53">
        <f t="array" ref="L111">Max(If(left($P111:$FL111,2)="12",column($P111:$FL111),0))</f>
        <v>0</v>
      </c>
      <c r="M111" s="53">
        <f t="array" ref="M111">Max(If(left($P111:$FL111,1)="X",column($P111:$FL111),0))</f>
        <v>0</v>
      </c>
      <c r="N111" s="53" t="str">
        <f t="shared" si="10"/>
        <v/>
      </c>
      <c r="O111" s="54">
        <f t="shared" si="9"/>
        <v>0</v>
      </c>
      <c r="P111" s="5"/>
      <c r="Q111" s="5"/>
      <c r="R111" s="5"/>
      <c r="S111" s="5"/>
      <c r="T111" s="5"/>
      <c r="U111" s="5"/>
      <c r="V111" s="5"/>
      <c r="W111" s="5"/>
      <c r="X111" s="5"/>
      <c r="Y111" s="5"/>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21" t="s">
        <v>62</v>
      </c>
      <c r="BC111" s="17"/>
      <c r="BD111" s="17"/>
      <c r="BE111" s="21" t="s">
        <v>62</v>
      </c>
      <c r="BF111" s="17"/>
      <c r="BG111" s="17"/>
      <c r="BH111" s="17"/>
      <c r="BI111" s="21" t="s">
        <v>62</v>
      </c>
      <c r="BJ111" s="17"/>
      <c r="BK111" s="17"/>
      <c r="BL111" s="21" t="s">
        <v>77</v>
      </c>
      <c r="BM111" s="21" t="s">
        <v>99</v>
      </c>
      <c r="BN111" s="17"/>
      <c r="BO111" s="17"/>
      <c r="BP111" s="21" t="s">
        <v>77</v>
      </c>
      <c r="BQ111" s="17"/>
      <c r="BR111" s="17"/>
      <c r="BS111" s="21" t="s">
        <v>77</v>
      </c>
      <c r="BT111" s="17"/>
      <c r="BU111" s="17"/>
      <c r="BV111" s="17"/>
      <c r="BW111" s="21" t="s">
        <v>77</v>
      </c>
      <c r="BX111" s="17"/>
      <c r="BY111" s="17"/>
      <c r="BZ111" s="21" t="s">
        <v>77</v>
      </c>
      <c r="CA111" s="17"/>
      <c r="CB111" s="17"/>
      <c r="CC111" s="17"/>
      <c r="CD111" s="21" t="s">
        <v>77</v>
      </c>
      <c r="CE111" s="17"/>
      <c r="CF111" s="17"/>
      <c r="CG111" s="21" t="s">
        <v>77</v>
      </c>
      <c r="CH111" s="17"/>
      <c r="CI111" s="17"/>
      <c r="CJ111" s="17"/>
      <c r="CK111" s="21" t="s">
        <v>77</v>
      </c>
      <c r="CL111" s="17"/>
      <c r="CM111" s="17"/>
      <c r="CN111" s="21" t="s">
        <v>77</v>
      </c>
      <c r="CO111" s="17"/>
      <c r="CP111" s="17"/>
      <c r="CQ111" s="17"/>
      <c r="CR111" s="21" t="s">
        <v>77</v>
      </c>
      <c r="CS111" s="17"/>
      <c r="CT111" s="17"/>
      <c r="CU111" s="21" t="s">
        <v>77</v>
      </c>
      <c r="CV111" s="17"/>
      <c r="CW111" s="17"/>
      <c r="CX111" s="17"/>
      <c r="CY111" s="21" t="s">
        <v>78</v>
      </c>
      <c r="CZ111" s="17"/>
      <c r="DA111" s="17"/>
      <c r="DB111" s="21" t="s">
        <v>77</v>
      </c>
      <c r="DC111" s="17"/>
      <c r="DD111" s="17"/>
      <c r="DE111" s="17"/>
      <c r="DF111" s="21" t="s">
        <v>77</v>
      </c>
      <c r="DG111" s="17"/>
      <c r="DH111" s="17"/>
      <c r="DI111" s="21" t="s">
        <v>77</v>
      </c>
      <c r="DJ111" s="17"/>
      <c r="DK111" s="17"/>
      <c r="DL111" s="17"/>
      <c r="DM111" s="21" t="s">
        <v>77</v>
      </c>
      <c r="DN111" s="17"/>
      <c r="DO111" s="17"/>
      <c r="DP111" s="21" t="s">
        <v>77</v>
      </c>
      <c r="DQ111" s="17"/>
      <c r="DR111" s="17"/>
      <c r="DS111" s="17"/>
      <c r="DT111" s="21" t="s">
        <v>77</v>
      </c>
      <c r="DU111" s="17"/>
      <c r="DV111" s="17"/>
      <c r="DW111" s="21" t="s">
        <v>77</v>
      </c>
      <c r="DX111" s="17"/>
      <c r="DY111" s="17"/>
      <c r="DZ111" s="17"/>
      <c r="EA111" s="21" t="s">
        <v>77</v>
      </c>
      <c r="EB111" s="17"/>
      <c r="EC111" s="17"/>
      <c r="ED111" s="21" t="s">
        <v>77</v>
      </c>
      <c r="EE111" s="17"/>
      <c r="EF111" s="17"/>
      <c r="EG111" s="17"/>
      <c r="EH111" s="17"/>
      <c r="EI111" s="21" t="s">
        <v>77</v>
      </c>
      <c r="EJ111" s="17"/>
      <c r="EK111" s="17"/>
      <c r="EL111" s="17"/>
      <c r="EM111" s="17"/>
      <c r="EN111" s="17"/>
      <c r="EO111" s="21" t="s">
        <v>77</v>
      </c>
      <c r="EP111" s="17"/>
      <c r="EQ111" s="17"/>
      <c r="ER111" s="17"/>
      <c r="ES111" s="17"/>
      <c r="ET111" s="17"/>
      <c r="EU111" s="17"/>
      <c r="EV111" s="21" t="s">
        <v>77</v>
      </c>
      <c r="EW111" s="17"/>
      <c r="EX111" s="17"/>
      <c r="EY111" s="17"/>
      <c r="EZ111" s="17"/>
      <c r="FA111" s="17"/>
      <c r="FB111" s="17"/>
      <c r="FC111" s="17"/>
      <c r="FD111" s="17"/>
      <c r="FE111" s="17"/>
      <c r="FF111" s="17"/>
      <c r="FG111" s="17"/>
      <c r="FH111" s="17"/>
      <c r="FI111" s="17"/>
      <c r="FJ111" s="17"/>
      <c r="FK111" s="17"/>
      <c r="FL111" s="17"/>
      <c r="FM111" s="5"/>
    </row>
    <row r="112">
      <c r="A112" s="48">
        <f t="shared" si="1"/>
        <v>106</v>
      </c>
      <c r="B112" s="50" t="str">
        <f t="shared" si="2"/>
        <v> </v>
      </c>
      <c r="C112" s="50" t="str">
        <f t="shared" si="3"/>
        <v> </v>
      </c>
      <c r="D112" s="65" t="str">
        <f t="shared" si="4"/>
        <v> </v>
      </c>
      <c r="E112" s="65" t="str">
        <f t="shared" si="5"/>
        <v> </v>
      </c>
      <c r="F112" s="65" t="str">
        <f t="shared" si="6"/>
        <v> </v>
      </c>
      <c r="G112" s="51" t="str">
        <f t="shared" si="7"/>
        <v/>
      </c>
      <c r="H112" s="52">
        <v>106.0</v>
      </c>
      <c r="I112" s="53">
        <f t="array" ref="I112">Max(If(left($P112:$FL112,2)="CI",column($P112:$FL112),0))</f>
        <v>0</v>
      </c>
      <c r="J112" s="53">
        <f t="array" ref="J112">Max(If(left($P112:$FL112,3)="EHD",column($P112:$FL112),0))</f>
        <v>0</v>
      </c>
      <c r="K112" s="53">
        <f t="array" ref="K112">Max(If(left($P112:$FL112,2)="CH",column($P112:$FL112),0))</f>
        <v>0</v>
      </c>
      <c r="L112" s="53">
        <f t="array" ref="L112">Max(If(left($P112:$FL112,2)="12",column($P112:$FL112),0))</f>
        <v>0</v>
      </c>
      <c r="M112" s="53">
        <f t="array" ref="M112">Max(If(left($P112:$FL112,1)="X",column($P112:$FL112),0))</f>
        <v>0</v>
      </c>
      <c r="N112" s="53" t="str">
        <f t="shared" si="10"/>
        <v/>
      </c>
      <c r="O112" s="54">
        <f t="shared" si="9"/>
        <v>0</v>
      </c>
      <c r="P112" s="5"/>
      <c r="Q112" s="5"/>
      <c r="R112" s="5"/>
      <c r="S112" s="5"/>
      <c r="T112" s="5"/>
      <c r="U112" s="5"/>
      <c r="V112" s="5"/>
      <c r="W112" s="5"/>
      <c r="X112" s="5"/>
      <c r="Y112" s="5"/>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21" t="s">
        <v>52</v>
      </c>
      <c r="BC112" s="17"/>
      <c r="BD112" s="17"/>
      <c r="BE112" s="21" t="s">
        <v>52</v>
      </c>
      <c r="BF112" s="17"/>
      <c r="BG112" s="17"/>
      <c r="BH112" s="17"/>
      <c r="BI112" s="21" t="s">
        <v>52</v>
      </c>
      <c r="BJ112" s="17"/>
      <c r="BK112" s="17"/>
      <c r="BL112" s="21" t="s">
        <v>52</v>
      </c>
      <c r="BM112" s="17"/>
      <c r="BN112" s="17"/>
      <c r="BO112" s="17"/>
      <c r="BP112" s="21" t="s">
        <v>52</v>
      </c>
      <c r="BQ112" s="17"/>
      <c r="BR112" s="17"/>
      <c r="BS112" s="21" t="s">
        <v>52</v>
      </c>
      <c r="BT112" s="17"/>
      <c r="BU112" s="17"/>
      <c r="BV112" s="17"/>
      <c r="BW112" s="21" t="s">
        <v>52</v>
      </c>
      <c r="BX112" s="17"/>
      <c r="BY112" s="17"/>
      <c r="BZ112" s="21" t="s">
        <v>52</v>
      </c>
      <c r="CA112" s="17"/>
      <c r="CB112" s="17"/>
      <c r="CC112" s="17"/>
      <c r="CD112" s="21" t="s">
        <v>52</v>
      </c>
      <c r="CE112" s="17"/>
      <c r="CF112" s="17"/>
      <c r="CG112" s="21" t="s">
        <v>52</v>
      </c>
      <c r="CH112" s="17"/>
      <c r="CI112" s="17"/>
      <c r="CJ112" s="17"/>
      <c r="CK112" s="21" t="s">
        <v>52</v>
      </c>
      <c r="CL112" s="17"/>
      <c r="CM112" s="17"/>
      <c r="CN112" s="21" t="s">
        <v>52</v>
      </c>
      <c r="CO112" s="17"/>
      <c r="CP112" s="17"/>
      <c r="CQ112" s="17"/>
      <c r="CR112" s="21" t="s">
        <v>52</v>
      </c>
      <c r="CS112" s="17"/>
      <c r="CT112" s="17"/>
      <c r="CU112" s="21" t="s">
        <v>52</v>
      </c>
      <c r="CV112" s="17"/>
      <c r="CW112" s="17"/>
      <c r="CX112" s="17"/>
      <c r="CY112" s="21" t="s">
        <v>52</v>
      </c>
      <c r="CZ112" s="17"/>
      <c r="DA112" s="17"/>
      <c r="DB112" s="21" t="s">
        <v>52</v>
      </c>
      <c r="DC112" s="17"/>
      <c r="DD112" s="17"/>
      <c r="DE112" s="17"/>
      <c r="DF112" s="21" t="s">
        <v>52</v>
      </c>
      <c r="DG112" s="17"/>
      <c r="DH112" s="17"/>
      <c r="DI112" s="21" t="s">
        <v>52</v>
      </c>
      <c r="DJ112" s="17"/>
      <c r="DK112" s="17"/>
      <c r="DL112" s="17"/>
      <c r="DM112" s="21" t="s">
        <v>52</v>
      </c>
      <c r="DN112" s="17"/>
      <c r="DO112" s="17"/>
      <c r="DP112" s="21" t="s">
        <v>52</v>
      </c>
      <c r="DQ112" s="17"/>
      <c r="DR112" s="17"/>
      <c r="DS112" s="17"/>
      <c r="DT112" s="21" t="s">
        <v>52</v>
      </c>
      <c r="DU112" s="17"/>
      <c r="DV112" s="17"/>
      <c r="DW112" s="21" t="s">
        <v>52</v>
      </c>
      <c r="DX112" s="17"/>
      <c r="DY112" s="17"/>
      <c r="DZ112" s="17"/>
      <c r="EA112" s="21" t="s">
        <v>52</v>
      </c>
      <c r="EB112" s="17"/>
      <c r="EC112" s="17"/>
      <c r="ED112" s="21" t="s">
        <v>52</v>
      </c>
      <c r="EE112" s="17"/>
      <c r="EF112" s="17"/>
      <c r="EG112" s="17"/>
      <c r="EH112" s="17"/>
      <c r="EI112" s="21" t="s">
        <v>52</v>
      </c>
      <c r="EJ112" s="17"/>
      <c r="EK112" s="17"/>
      <c r="EL112" s="17"/>
      <c r="EM112" s="17"/>
      <c r="EN112" s="17"/>
      <c r="EO112" s="21" t="s">
        <v>52</v>
      </c>
      <c r="EP112" s="17"/>
      <c r="EQ112" s="17"/>
      <c r="ER112" s="17"/>
      <c r="ES112" s="17"/>
      <c r="ET112" s="17"/>
      <c r="EU112" s="17"/>
      <c r="EV112" s="21" t="s">
        <v>52</v>
      </c>
      <c r="EW112" s="17"/>
      <c r="EX112" s="17"/>
      <c r="EY112" s="17"/>
      <c r="EZ112" s="17"/>
      <c r="FA112" s="17"/>
      <c r="FB112" s="17"/>
      <c r="FC112" s="17"/>
      <c r="FD112" s="17"/>
      <c r="FE112" s="17"/>
      <c r="FF112" s="17"/>
      <c r="FG112" s="17"/>
      <c r="FH112" s="17"/>
      <c r="FI112" s="17"/>
      <c r="FJ112" s="17"/>
      <c r="FK112" s="17"/>
      <c r="FL112" s="17"/>
      <c r="FM112" s="5"/>
    </row>
    <row r="113">
      <c r="A113" s="48">
        <f t="shared" si="1"/>
        <v>107</v>
      </c>
      <c r="B113" s="50" t="str">
        <f t="shared" si="2"/>
        <v> </v>
      </c>
      <c r="C113" s="50" t="str">
        <f t="shared" si="3"/>
        <v> </v>
      </c>
      <c r="D113" s="65" t="str">
        <f t="shared" si="4"/>
        <v> </v>
      </c>
      <c r="E113" s="65" t="str">
        <f t="shared" si="5"/>
        <v> </v>
      </c>
      <c r="F113" s="65" t="str">
        <f t="shared" si="6"/>
        <v> </v>
      </c>
      <c r="G113" s="51" t="str">
        <f t="shared" si="7"/>
        <v/>
      </c>
      <c r="H113" s="52">
        <v>107.0</v>
      </c>
      <c r="I113" s="53">
        <f t="array" ref="I113">Max(If(left($P113:$FL113,2)="CI",column($P113:$FL113),0))</f>
        <v>0</v>
      </c>
      <c r="J113" s="53">
        <f t="array" ref="J113">Max(If(left($P113:$FL113,3)="EHD",column($P113:$FL113),0))</f>
        <v>0</v>
      </c>
      <c r="K113" s="53">
        <f t="array" ref="K113">Max(If(left($P113:$FL113,2)="CH",column($P113:$FL113),0))</f>
        <v>0</v>
      </c>
      <c r="L113" s="53">
        <f t="array" ref="L113">Max(If(left($P113:$FL113,2)="12",column($P113:$FL113),0))</f>
        <v>0</v>
      </c>
      <c r="M113" s="53">
        <f t="array" ref="M113">Max(If(left($P113:$FL113,1)="X",column($P113:$FL113),0))</f>
        <v>0</v>
      </c>
      <c r="N113" s="53" t="str">
        <f t="shared" si="10"/>
        <v/>
      </c>
      <c r="O113" s="54">
        <f t="shared" si="9"/>
        <v>0</v>
      </c>
      <c r="P113" s="5"/>
      <c r="Q113" s="5"/>
      <c r="R113" s="5"/>
      <c r="S113" s="5"/>
      <c r="T113" s="5"/>
      <c r="U113" s="5"/>
      <c r="V113" s="5"/>
      <c r="W113" s="5"/>
      <c r="X113" s="5"/>
      <c r="Y113" s="5"/>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21" t="s">
        <v>62</v>
      </c>
      <c r="BC113" s="17"/>
      <c r="BD113" s="17"/>
      <c r="BE113" s="21" t="s">
        <v>62</v>
      </c>
      <c r="BF113" s="17"/>
      <c r="BG113" s="17"/>
      <c r="BH113" s="17"/>
      <c r="BI113" s="21" t="s">
        <v>62</v>
      </c>
      <c r="BJ113" s="17"/>
      <c r="BK113" s="17"/>
      <c r="BL113" s="21" t="s">
        <v>62</v>
      </c>
      <c r="BM113" s="17"/>
      <c r="BN113" s="17"/>
      <c r="BO113" s="17"/>
      <c r="BP113" s="21" t="s">
        <v>62</v>
      </c>
      <c r="BQ113" s="17"/>
      <c r="BR113" s="17"/>
      <c r="BS113" s="21" t="s">
        <v>62</v>
      </c>
      <c r="BT113" s="17"/>
      <c r="BU113" s="17"/>
      <c r="BV113" s="17"/>
      <c r="BW113" s="21" t="s">
        <v>62</v>
      </c>
      <c r="BX113" s="17"/>
      <c r="BY113" s="17"/>
      <c r="BZ113" s="21" t="s">
        <v>62</v>
      </c>
      <c r="CA113" s="17"/>
      <c r="CB113" s="17"/>
      <c r="CC113" s="17"/>
      <c r="CD113" s="21" t="s">
        <v>77</v>
      </c>
      <c r="CE113" s="17"/>
      <c r="CF113" s="17"/>
      <c r="CG113" s="21" t="s">
        <v>62</v>
      </c>
      <c r="CH113" s="17"/>
      <c r="CI113" s="17"/>
      <c r="CJ113" s="17"/>
      <c r="CK113" s="21" t="s">
        <v>62</v>
      </c>
      <c r="CL113" s="17"/>
      <c r="CM113" s="17"/>
      <c r="CN113" s="21" t="s">
        <v>62</v>
      </c>
      <c r="CO113" s="17"/>
      <c r="CP113" s="17"/>
      <c r="CQ113" s="17"/>
      <c r="CR113" s="21" t="s">
        <v>62</v>
      </c>
      <c r="CS113" s="17"/>
      <c r="CT113" s="17"/>
      <c r="CU113" s="21" t="s">
        <v>62</v>
      </c>
      <c r="CV113" s="17"/>
      <c r="CW113" s="17"/>
      <c r="CX113" s="17"/>
      <c r="CY113" s="21" t="s">
        <v>62</v>
      </c>
      <c r="CZ113" s="17"/>
      <c r="DA113" s="17"/>
      <c r="DB113" s="21" t="s">
        <v>62</v>
      </c>
      <c r="DC113" s="17"/>
      <c r="DD113" s="17"/>
      <c r="DE113" s="17"/>
      <c r="DF113" s="21" t="s">
        <v>62</v>
      </c>
      <c r="DG113" s="17"/>
      <c r="DH113" s="17"/>
      <c r="DI113" s="21" t="s">
        <v>62</v>
      </c>
      <c r="DJ113" s="17"/>
      <c r="DK113" s="17"/>
      <c r="DL113" s="17"/>
      <c r="DM113" s="21" t="s">
        <v>62</v>
      </c>
      <c r="DN113" s="17"/>
      <c r="DO113" s="17"/>
      <c r="DP113" s="21" t="s">
        <v>62</v>
      </c>
      <c r="DQ113" s="17"/>
      <c r="DR113" s="17"/>
      <c r="DS113" s="17"/>
      <c r="DT113" s="21" t="s">
        <v>62</v>
      </c>
      <c r="DU113" s="17"/>
      <c r="DV113" s="17"/>
      <c r="DW113" s="21" t="s">
        <v>62</v>
      </c>
      <c r="DX113" s="17"/>
      <c r="DY113" s="17"/>
      <c r="DZ113" s="17"/>
      <c r="EA113" s="21" t="s">
        <v>62</v>
      </c>
      <c r="EB113" s="17"/>
      <c r="EC113" s="17"/>
      <c r="ED113" s="21" t="s">
        <v>62</v>
      </c>
      <c r="EE113" s="17"/>
      <c r="EF113" s="17"/>
      <c r="EG113" s="17"/>
      <c r="EH113" s="17"/>
      <c r="EI113" s="21" t="s">
        <v>62</v>
      </c>
      <c r="EJ113" s="17"/>
      <c r="EK113" s="17"/>
      <c r="EL113" s="17"/>
      <c r="EM113" s="17"/>
      <c r="EN113" s="17"/>
      <c r="EO113" s="21" t="s">
        <v>77</v>
      </c>
      <c r="EP113" s="17"/>
      <c r="EQ113" s="17"/>
      <c r="ER113" s="17"/>
      <c r="ES113" s="17"/>
      <c r="ET113" s="17"/>
      <c r="EU113" s="17"/>
      <c r="EV113" s="21" t="s">
        <v>62</v>
      </c>
      <c r="EW113" s="17"/>
      <c r="EX113" s="17"/>
      <c r="EY113" s="17"/>
      <c r="EZ113" s="17"/>
      <c r="FA113" s="17"/>
      <c r="FB113" s="17"/>
      <c r="FC113" s="17"/>
      <c r="FD113" s="17"/>
      <c r="FE113" s="17"/>
      <c r="FF113" s="17"/>
      <c r="FG113" s="17"/>
      <c r="FH113" s="17"/>
      <c r="FI113" s="17"/>
      <c r="FJ113" s="17"/>
      <c r="FK113" s="17"/>
      <c r="FL113" s="17"/>
      <c r="FM113" s="5"/>
    </row>
    <row r="114">
      <c r="A114" s="48">
        <f t="shared" si="1"/>
        <v>108</v>
      </c>
      <c r="B114" s="50" t="str">
        <f t="shared" si="2"/>
        <v> </v>
      </c>
      <c r="C114" s="50" t="str">
        <f t="shared" si="3"/>
        <v> </v>
      </c>
      <c r="D114" s="65" t="str">
        <f t="shared" si="4"/>
        <v> </v>
      </c>
      <c r="E114" s="65" t="str">
        <f t="shared" si="5"/>
        <v> </v>
      </c>
      <c r="F114" s="65" t="str">
        <f t="shared" si="6"/>
        <v> </v>
      </c>
      <c r="G114" s="51" t="str">
        <f t="shared" si="7"/>
        <v/>
      </c>
      <c r="H114" s="52">
        <v>108.0</v>
      </c>
      <c r="I114" s="53">
        <f t="array" ref="I114">Max(If(left($P114:$FL114,2)="CI",column($P114:$FL114),0))</f>
        <v>0</v>
      </c>
      <c r="J114" s="53">
        <f t="array" ref="J114">Max(If(left($P114:$FL114,3)="EHD",column($P114:$FL114),0))</f>
        <v>0</v>
      </c>
      <c r="K114" s="53">
        <f t="array" ref="K114">Max(If(left($P114:$FL114,2)="CH",column($P114:$FL114),0))</f>
        <v>0</v>
      </c>
      <c r="L114" s="53">
        <f t="array" ref="L114">Max(If(left($P114:$FL114,2)="12",column($P114:$FL114),0))</f>
        <v>0</v>
      </c>
      <c r="M114" s="53">
        <f t="array" ref="M114">Max(If(left($P114:$FL114,1)="X",column($P114:$FL114),0))</f>
        <v>0</v>
      </c>
      <c r="N114" s="53" t="str">
        <f t="shared" si="10"/>
        <v/>
      </c>
      <c r="O114" s="54">
        <f t="shared" si="9"/>
        <v>0</v>
      </c>
      <c r="P114" s="5"/>
      <c r="Q114" s="5"/>
      <c r="R114" s="5"/>
      <c r="S114" s="5"/>
      <c r="T114" s="5"/>
      <c r="U114" s="5"/>
      <c r="V114" s="5"/>
      <c r="W114" s="5"/>
      <c r="X114" s="5"/>
      <c r="Y114" s="5"/>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21" t="s">
        <v>54</v>
      </c>
      <c r="BC114" s="17"/>
      <c r="BD114" s="17"/>
      <c r="BE114" s="21" t="s">
        <v>54</v>
      </c>
      <c r="BF114" s="17"/>
      <c r="BG114" s="17"/>
      <c r="BH114" s="17"/>
      <c r="BI114" s="21" t="s">
        <v>54</v>
      </c>
      <c r="BJ114" s="17"/>
      <c r="BK114" s="17"/>
      <c r="BL114" s="21" t="s">
        <v>54</v>
      </c>
      <c r="BM114" s="17"/>
      <c r="BN114" s="17"/>
      <c r="BO114" s="17"/>
      <c r="BP114" s="21" t="s">
        <v>54</v>
      </c>
      <c r="BQ114" s="17"/>
      <c r="BR114" s="17"/>
      <c r="BS114" s="21" t="s">
        <v>54</v>
      </c>
      <c r="BT114" s="17"/>
      <c r="BU114" s="17"/>
      <c r="BV114" s="17"/>
      <c r="BW114" s="21" t="s">
        <v>54</v>
      </c>
      <c r="BX114" s="17"/>
      <c r="BY114" s="17"/>
      <c r="BZ114" s="21" t="s">
        <v>54</v>
      </c>
      <c r="CA114" s="17"/>
      <c r="CB114" s="17"/>
      <c r="CC114" s="17"/>
      <c r="CD114" s="21" t="s">
        <v>54</v>
      </c>
      <c r="CE114" s="17"/>
      <c r="CF114" s="17"/>
      <c r="CG114" s="21" t="s">
        <v>54</v>
      </c>
      <c r="CH114" s="17"/>
      <c r="CI114" s="17"/>
      <c r="CJ114" s="17"/>
      <c r="CK114" s="21" t="s">
        <v>54</v>
      </c>
      <c r="CL114" s="17"/>
      <c r="CM114" s="17"/>
      <c r="CN114" s="21" t="s">
        <v>62</v>
      </c>
      <c r="CO114" s="17"/>
      <c r="CP114" s="17"/>
      <c r="CQ114" s="17"/>
      <c r="CR114" s="21" t="s">
        <v>54</v>
      </c>
      <c r="CS114" s="17"/>
      <c r="CT114" s="17"/>
      <c r="CU114" s="21" t="s">
        <v>54</v>
      </c>
      <c r="CV114" s="17"/>
      <c r="CW114" s="17"/>
      <c r="CX114" s="17"/>
      <c r="CY114" s="21" t="s">
        <v>54</v>
      </c>
      <c r="CZ114" s="17"/>
      <c r="DA114" s="17"/>
      <c r="DB114" s="21" t="s">
        <v>54</v>
      </c>
      <c r="DC114" s="17"/>
      <c r="DD114" s="17"/>
      <c r="DE114" s="17"/>
      <c r="DF114" s="21" t="s">
        <v>54</v>
      </c>
      <c r="DG114" s="17"/>
      <c r="DH114" s="17"/>
      <c r="DI114" s="21" t="s">
        <v>54</v>
      </c>
      <c r="DJ114" s="17"/>
      <c r="DK114" s="17"/>
      <c r="DL114" s="17"/>
      <c r="DM114" s="21" t="s">
        <v>54</v>
      </c>
      <c r="DN114" s="17"/>
      <c r="DO114" s="17"/>
      <c r="DP114" s="21" t="s">
        <v>54</v>
      </c>
      <c r="DQ114" s="17"/>
      <c r="DR114" s="17"/>
      <c r="DS114" s="17"/>
      <c r="DT114" s="21" t="s">
        <v>54</v>
      </c>
      <c r="DU114" s="17"/>
      <c r="DV114" s="17"/>
      <c r="DW114" s="21" t="s">
        <v>54</v>
      </c>
      <c r="DX114" s="17"/>
      <c r="DY114" s="17"/>
      <c r="DZ114" s="17"/>
      <c r="EA114" s="21" t="s">
        <v>54</v>
      </c>
      <c r="EB114" s="17"/>
      <c r="EC114" s="17"/>
      <c r="ED114" s="21" t="s">
        <v>54</v>
      </c>
      <c r="EE114" s="17"/>
      <c r="EF114" s="17"/>
      <c r="EG114" s="17"/>
      <c r="EH114" s="17"/>
      <c r="EI114" s="21" t="s">
        <v>54</v>
      </c>
      <c r="EJ114" s="17"/>
      <c r="EK114" s="17"/>
      <c r="EL114" s="17"/>
      <c r="EM114" s="17"/>
      <c r="EN114" s="17"/>
      <c r="EO114" s="21" t="s">
        <v>54</v>
      </c>
      <c r="EP114" s="17"/>
      <c r="EQ114" s="17"/>
      <c r="ER114" s="17"/>
      <c r="ES114" s="17"/>
      <c r="ET114" s="17"/>
      <c r="EU114" s="17"/>
      <c r="EV114" s="21" t="s">
        <v>54</v>
      </c>
      <c r="EW114" s="17"/>
      <c r="EX114" s="17"/>
      <c r="EY114" s="17"/>
      <c r="EZ114" s="17"/>
      <c r="FA114" s="17"/>
      <c r="FB114" s="17"/>
      <c r="FC114" s="17"/>
      <c r="FD114" s="17"/>
      <c r="FE114" s="17"/>
      <c r="FF114" s="17"/>
      <c r="FG114" s="17"/>
      <c r="FH114" s="17"/>
      <c r="FI114" s="17"/>
      <c r="FJ114" s="17"/>
      <c r="FK114" s="17"/>
      <c r="FL114" s="17"/>
      <c r="FM114" s="5"/>
    </row>
    <row r="115">
      <c r="A115" s="48" t="str">
        <f t="shared" si="1"/>
        <v>* 109</v>
      </c>
      <c r="B115" s="50" t="str">
        <f t="shared" si="2"/>
        <v>X</v>
      </c>
      <c r="C115" s="50" t="str">
        <f t="shared" si="3"/>
        <v>X</v>
      </c>
      <c r="D115" s="65" t="str">
        <f t="shared" si="4"/>
        <v>X</v>
      </c>
      <c r="E115" s="65" t="str">
        <f t="shared" si="5"/>
        <v>X</v>
      </c>
      <c r="F115" s="65">
        <f t="shared" si="6"/>
        <v>44771</v>
      </c>
      <c r="G115" s="51">
        <f t="shared" si="7"/>
        <v>109</v>
      </c>
      <c r="H115" s="52">
        <v>109.0</v>
      </c>
      <c r="I115" s="53">
        <f t="array" ref="I115">Max(If(left($P115:$FL115,2)="CI",column($P115:$FL115),0))</f>
        <v>92</v>
      </c>
      <c r="J115" s="53">
        <f t="array" ref="J115">Max(If(left($P115:$FL115,3)="EHD",column($P115:$FL115),0))</f>
        <v>119</v>
      </c>
      <c r="K115" s="53">
        <f t="array" ref="K115">Max(If(left($P115:$FL115,2)="CH",column($P115:$FL115),0))</f>
        <v>0</v>
      </c>
      <c r="L115" s="53">
        <f t="array" ref="L115">Max(If(left($P115:$FL115,2)="12",column($P115:$FL115),0))</f>
        <v>0</v>
      </c>
      <c r="M115" s="53">
        <f t="array" ref="M115">Max(If(left($P115:$FL115,1)="X",column($P115:$FL115),0))</f>
        <v>120</v>
      </c>
      <c r="N115" s="53" t="str">
        <f t="shared" si="10"/>
        <v>#109: X on 29-Jul</v>
      </c>
      <c r="O115" s="54">
        <f t="shared" si="9"/>
        <v>1</v>
      </c>
      <c r="P115" s="5"/>
      <c r="Q115" s="5"/>
      <c r="R115" s="5"/>
      <c r="S115" s="5"/>
      <c r="T115" s="5"/>
      <c r="U115" s="5"/>
      <c r="V115" s="5"/>
      <c r="W115" s="5"/>
      <c r="X115" s="5"/>
      <c r="Y115" s="5"/>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21" t="s">
        <v>54</v>
      </c>
      <c r="BC115" s="17"/>
      <c r="BD115" s="17"/>
      <c r="BE115" s="21" t="s">
        <v>54</v>
      </c>
      <c r="BF115" s="17"/>
      <c r="BG115" s="17"/>
      <c r="BH115" s="17"/>
      <c r="BI115" s="21" t="s">
        <v>54</v>
      </c>
      <c r="BJ115" s="17"/>
      <c r="BK115" s="17"/>
      <c r="BL115" s="21" t="s">
        <v>54</v>
      </c>
      <c r="BM115" s="17"/>
      <c r="BN115" s="17"/>
      <c r="BO115" s="17"/>
      <c r="BP115" s="21" t="s">
        <v>54</v>
      </c>
      <c r="BQ115" s="17"/>
      <c r="BR115" s="17"/>
      <c r="BS115" s="21" t="s">
        <v>54</v>
      </c>
      <c r="BT115" s="17"/>
      <c r="BU115" s="17"/>
      <c r="BV115" s="17"/>
      <c r="BW115" s="21" t="s">
        <v>54</v>
      </c>
      <c r="BX115" s="17"/>
      <c r="BY115" s="17"/>
      <c r="BZ115" s="21" t="s">
        <v>54</v>
      </c>
      <c r="CA115" s="17"/>
      <c r="CB115" s="17"/>
      <c r="CC115" s="17"/>
      <c r="CD115" s="21" t="s">
        <v>62</v>
      </c>
      <c r="CE115" s="21"/>
      <c r="CF115" s="17"/>
      <c r="CG115" s="21" t="s">
        <v>62</v>
      </c>
      <c r="CH115" s="17"/>
      <c r="CI115" s="17"/>
      <c r="CJ115" s="17"/>
      <c r="CK115" s="21" t="s">
        <v>65</v>
      </c>
      <c r="CL115" s="17"/>
      <c r="CM115" s="17"/>
      <c r="CN115" s="21" t="s">
        <v>40</v>
      </c>
      <c r="CO115" s="17"/>
      <c r="CP115" s="17"/>
      <c r="CQ115" s="17"/>
      <c r="CR115" s="21" t="s">
        <v>55</v>
      </c>
      <c r="CS115" s="17"/>
      <c r="CT115" s="17"/>
      <c r="CU115" s="21" t="s">
        <v>55</v>
      </c>
      <c r="CV115" s="17"/>
      <c r="CW115" s="17"/>
      <c r="CX115" s="17"/>
      <c r="CY115" s="21" t="s">
        <v>55</v>
      </c>
      <c r="CZ115" s="17"/>
      <c r="DA115" s="17"/>
      <c r="DB115" s="21" t="s">
        <v>55</v>
      </c>
      <c r="DC115" s="17"/>
      <c r="DD115" s="21" t="s">
        <v>41</v>
      </c>
      <c r="DE115" s="21" t="s">
        <v>41</v>
      </c>
      <c r="DF115" s="21" t="s">
        <v>41</v>
      </c>
      <c r="DG115" s="21" t="s">
        <v>41</v>
      </c>
      <c r="DH115" s="21" t="s">
        <v>41</v>
      </c>
      <c r="DI115" s="21" t="s">
        <v>41</v>
      </c>
      <c r="DJ115" s="21" t="s">
        <v>41</v>
      </c>
      <c r="DK115" s="21" t="s">
        <v>41</v>
      </c>
      <c r="DL115" s="21" t="s">
        <v>41</v>
      </c>
      <c r="DM115" s="21" t="s">
        <v>41</v>
      </c>
      <c r="DN115" s="21" t="s">
        <v>41</v>
      </c>
      <c r="DO115" s="21" t="s">
        <v>41</v>
      </c>
      <c r="DP115" s="21" t="s">
        <v>3</v>
      </c>
      <c r="DQ115" s="21"/>
      <c r="DR115" s="17"/>
      <c r="DS115" s="17"/>
      <c r="DT115" s="21" t="s">
        <v>73</v>
      </c>
      <c r="DU115" s="17"/>
      <c r="DV115" s="17"/>
      <c r="DW115" s="21" t="s">
        <v>73</v>
      </c>
      <c r="DX115" s="17"/>
      <c r="DY115" s="17"/>
      <c r="DZ115" s="17"/>
      <c r="EA115" s="21" t="s">
        <v>73</v>
      </c>
      <c r="EB115" s="17"/>
      <c r="EC115" s="17"/>
      <c r="ED115" s="21" t="s">
        <v>73</v>
      </c>
      <c r="EE115" s="17"/>
      <c r="EF115" s="17"/>
      <c r="EG115" s="17"/>
      <c r="EH115" s="17"/>
      <c r="EI115" s="21" t="s">
        <v>73</v>
      </c>
      <c r="EJ115" s="17"/>
      <c r="EK115" s="17"/>
      <c r="EL115" s="17"/>
      <c r="EM115" s="17"/>
      <c r="EN115" s="17"/>
      <c r="EO115" s="21" t="s">
        <v>54</v>
      </c>
      <c r="EP115" s="17"/>
      <c r="EQ115" s="17"/>
      <c r="ER115" s="17"/>
      <c r="ES115" s="17"/>
      <c r="ET115" s="17"/>
      <c r="EU115" s="17"/>
      <c r="EV115" s="21" t="s">
        <v>54</v>
      </c>
      <c r="EW115" s="17"/>
      <c r="EX115" s="17"/>
      <c r="EY115" s="17"/>
      <c r="EZ115" s="17"/>
      <c r="FA115" s="17"/>
      <c r="FB115" s="17"/>
      <c r="FC115" s="17"/>
      <c r="FD115" s="17"/>
      <c r="FE115" s="17"/>
      <c r="FF115" s="17"/>
      <c r="FG115" s="17"/>
      <c r="FH115" s="17"/>
      <c r="FI115" s="17"/>
      <c r="FJ115" s="17"/>
      <c r="FK115" s="17"/>
      <c r="FL115" s="17"/>
      <c r="FM115" s="5"/>
    </row>
    <row r="116">
      <c r="A116" s="48" t="str">
        <f t="shared" si="1"/>
        <v>* 110</v>
      </c>
      <c r="B116" s="50" t="str">
        <f t="shared" si="2"/>
        <v>X</v>
      </c>
      <c r="C116" s="50" t="str">
        <f t="shared" si="3"/>
        <v>X</v>
      </c>
      <c r="D116" s="66" t="str">
        <f t="shared" si="4"/>
        <v>X</v>
      </c>
      <c r="E116" s="66" t="str">
        <f t="shared" si="5"/>
        <v>X</v>
      </c>
      <c r="F116" s="65">
        <f t="shared" si="6"/>
        <v>44743</v>
      </c>
      <c r="G116" s="51">
        <f t="shared" si="7"/>
        <v>110</v>
      </c>
      <c r="H116" s="52">
        <v>110.0</v>
      </c>
      <c r="I116" s="53">
        <f t="array" ref="I116">Max(If(left($P116:$FL116,2)="CI",column($P116:$FL116),0))</f>
        <v>51</v>
      </c>
      <c r="J116" s="53">
        <f t="array" ref="J116">Max(If(left($P116:$FL116,3)="EHD",column($P116:$FL116),0))</f>
        <v>67</v>
      </c>
      <c r="K116" s="53">
        <f t="array" ref="K116">Max(If(left($P116:$FL116,2)="CH",column($P116:$FL116),0))</f>
        <v>68</v>
      </c>
      <c r="L116" s="53">
        <f t="array" ref="L116">Max(If(left($P116:$FL116,2)="12",column($P116:$FL116),0))</f>
        <v>80</v>
      </c>
      <c r="M116" s="53">
        <f t="array" ref="M116">Max(If(left($P116:$FL116,1)="X",column($P116:$FL116),0))</f>
        <v>92</v>
      </c>
      <c r="N116" s="53" t="str">
        <f t="shared" si="10"/>
        <v>#110: X on 01-Jul</v>
      </c>
      <c r="O116" s="54">
        <f t="shared" si="9"/>
        <v>1</v>
      </c>
      <c r="P116" s="5"/>
      <c r="Q116" s="5"/>
      <c r="R116" s="5"/>
      <c r="S116" s="5"/>
      <c r="T116" s="5"/>
      <c r="U116" s="5"/>
      <c r="V116" s="5"/>
      <c r="W116" s="5"/>
      <c r="X116" s="5"/>
      <c r="Y116" s="5"/>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21" t="s">
        <v>40</v>
      </c>
      <c r="AZ116" s="17"/>
      <c r="BA116" s="17"/>
      <c r="BB116" s="21" t="s">
        <v>55</v>
      </c>
      <c r="BC116" s="17"/>
      <c r="BD116" s="17"/>
      <c r="BE116" s="21" t="s">
        <v>55</v>
      </c>
      <c r="BF116" s="17"/>
      <c r="BG116" s="17"/>
      <c r="BH116" s="17"/>
      <c r="BI116" s="21" t="s">
        <v>55</v>
      </c>
      <c r="BJ116" s="17"/>
      <c r="BK116" s="17"/>
      <c r="BL116" s="21" t="s">
        <v>55</v>
      </c>
      <c r="BM116" s="17"/>
      <c r="BN116" s="17"/>
      <c r="BO116" s="21" t="s">
        <v>41</v>
      </c>
      <c r="BP116" s="21" t="s">
        <v>42</v>
      </c>
      <c r="BQ116" s="17"/>
      <c r="BR116" s="17"/>
      <c r="BS116" s="21" t="s">
        <v>59</v>
      </c>
      <c r="BT116" s="17"/>
      <c r="BU116" s="17"/>
      <c r="BV116" s="17"/>
      <c r="BW116" s="21" t="s">
        <v>59</v>
      </c>
      <c r="BX116" s="17"/>
      <c r="BY116" s="17"/>
      <c r="BZ116" s="21" t="s">
        <v>59</v>
      </c>
      <c r="CA116" s="17"/>
      <c r="CB116" s="21">
        <v>12.0</v>
      </c>
      <c r="CC116" s="17"/>
      <c r="CD116" s="21" t="s">
        <v>83</v>
      </c>
      <c r="CE116" s="21"/>
      <c r="CF116" s="17"/>
      <c r="CG116" s="21" t="s">
        <v>59</v>
      </c>
      <c r="CH116" s="17"/>
      <c r="CI116" s="17"/>
      <c r="CJ116" s="17"/>
      <c r="CK116" s="21" t="s">
        <v>61</v>
      </c>
      <c r="CL116" s="17"/>
      <c r="CM116" s="17"/>
      <c r="CN116" s="21" t="s">
        <v>3</v>
      </c>
      <c r="CO116" s="17"/>
      <c r="CP116" s="17"/>
      <c r="CQ116" s="17"/>
      <c r="CR116" s="21" t="s">
        <v>54</v>
      </c>
      <c r="CS116" s="17"/>
      <c r="CT116" s="17"/>
      <c r="CU116" s="21" t="s">
        <v>54</v>
      </c>
      <c r="CV116" s="17"/>
      <c r="CW116" s="17"/>
      <c r="CX116" s="17"/>
      <c r="CY116" s="21" t="s">
        <v>54</v>
      </c>
      <c r="CZ116" s="17"/>
      <c r="DA116" s="17"/>
      <c r="DB116" s="21" t="s">
        <v>54</v>
      </c>
      <c r="DC116" s="17"/>
      <c r="DD116" s="17"/>
      <c r="DE116" s="17"/>
      <c r="DF116" s="21" t="s">
        <v>54</v>
      </c>
      <c r="DG116" s="17"/>
      <c r="DH116" s="17"/>
      <c r="DI116" s="21" t="s">
        <v>54</v>
      </c>
      <c r="DJ116" s="17"/>
      <c r="DK116" s="17"/>
      <c r="DL116" s="17"/>
      <c r="DM116" s="21" t="s">
        <v>54</v>
      </c>
      <c r="DN116" s="17"/>
      <c r="DO116" s="17"/>
      <c r="DP116" s="21" t="s">
        <v>54</v>
      </c>
      <c r="DQ116" s="17"/>
      <c r="DR116" s="17"/>
      <c r="DS116" s="17"/>
      <c r="DT116" s="21" t="s">
        <v>54</v>
      </c>
      <c r="DU116" s="17"/>
      <c r="DV116" s="17"/>
      <c r="DW116" s="21" t="s">
        <v>54</v>
      </c>
      <c r="DX116" s="17"/>
      <c r="DY116" s="17"/>
      <c r="DZ116" s="17"/>
      <c r="EA116" s="21" t="s">
        <v>54</v>
      </c>
      <c r="EB116" s="17"/>
      <c r="EC116" s="17"/>
      <c r="ED116" s="21" t="s">
        <v>54</v>
      </c>
      <c r="EE116" s="17"/>
      <c r="EF116" s="17"/>
      <c r="EG116" s="17"/>
      <c r="EH116" s="17"/>
      <c r="EI116" s="21" t="s">
        <v>54</v>
      </c>
      <c r="EJ116" s="17"/>
      <c r="EK116" s="17"/>
      <c r="EL116" s="17"/>
      <c r="EM116" s="17"/>
      <c r="EN116" s="17"/>
      <c r="EO116" s="21" t="s">
        <v>54</v>
      </c>
      <c r="EP116" s="17"/>
      <c r="EQ116" s="17"/>
      <c r="ER116" s="17"/>
      <c r="ES116" s="17"/>
      <c r="ET116" s="17"/>
      <c r="EU116" s="17"/>
      <c r="EV116" s="21" t="s">
        <v>54</v>
      </c>
      <c r="EW116" s="17"/>
      <c r="EX116" s="17"/>
      <c r="EY116" s="17"/>
      <c r="EZ116" s="17"/>
      <c r="FA116" s="17"/>
      <c r="FB116" s="17"/>
      <c r="FC116" s="17"/>
      <c r="FD116" s="17"/>
      <c r="FE116" s="17"/>
      <c r="FF116" s="17"/>
      <c r="FG116" s="17"/>
      <c r="FH116" s="17"/>
      <c r="FI116" s="17"/>
      <c r="FJ116" s="17"/>
      <c r="FK116" s="17"/>
      <c r="FL116" s="17"/>
      <c r="FM116" s="5"/>
    </row>
    <row r="117">
      <c r="A117" s="48">
        <f t="shared" si="1"/>
        <v>111</v>
      </c>
      <c r="B117" s="50" t="str">
        <f t="shared" si="2"/>
        <v> </v>
      </c>
      <c r="C117" s="65" t="str">
        <f t="shared" si="3"/>
        <v> </v>
      </c>
      <c r="D117" s="65" t="str">
        <f t="shared" si="4"/>
        <v> </v>
      </c>
      <c r="E117" s="65" t="str">
        <f t="shared" si="5"/>
        <v> </v>
      </c>
      <c r="F117" s="65" t="str">
        <f t="shared" si="6"/>
        <v> </v>
      </c>
      <c r="G117" s="51" t="str">
        <f t="shared" si="7"/>
        <v/>
      </c>
      <c r="H117" s="52">
        <v>111.0</v>
      </c>
      <c r="I117" s="53">
        <f t="array" ref="I117">Max(If(left($P117:$FL117,2)="CI",column($P117:$FL117),0))</f>
        <v>0</v>
      </c>
      <c r="J117" s="53">
        <f t="array" ref="J117">Max(If(left($P117:$FL117,3)="EHD",column($P117:$FL117),0))</f>
        <v>0</v>
      </c>
      <c r="K117" s="53">
        <f t="array" ref="K117">Max(If(left($P117:$FL117,2)="CH",column($P117:$FL117),0))</f>
        <v>0</v>
      </c>
      <c r="L117" s="53">
        <f t="array" ref="L117">Max(If(left($P117:$FL117,2)="12",column($P117:$FL117),0))</f>
        <v>0</v>
      </c>
      <c r="M117" s="53">
        <f t="array" ref="M117">Max(If(left($P117:$FL117,1)="X",column($P117:$FL117),0))</f>
        <v>0</v>
      </c>
      <c r="N117" s="53" t="str">
        <f t="shared" si="10"/>
        <v/>
      </c>
      <c r="O117" s="54">
        <f t="shared" si="9"/>
        <v>0</v>
      </c>
      <c r="P117" s="5"/>
      <c r="Q117" s="5"/>
      <c r="R117" s="5"/>
      <c r="S117" s="5"/>
      <c r="T117" s="5"/>
      <c r="U117" s="5"/>
      <c r="V117" s="5"/>
      <c r="W117" s="5"/>
      <c r="X117" s="5"/>
      <c r="Y117" s="5"/>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21" t="s">
        <v>62</v>
      </c>
      <c r="BC117" s="17"/>
      <c r="BD117" s="17"/>
      <c r="BE117" s="21" t="s">
        <v>62</v>
      </c>
      <c r="BF117" s="17"/>
      <c r="BG117" s="17"/>
      <c r="BH117" s="17"/>
      <c r="BI117" s="21" t="s">
        <v>62</v>
      </c>
      <c r="BJ117" s="17"/>
      <c r="BK117" s="17"/>
      <c r="BL117" s="21" t="s">
        <v>62</v>
      </c>
      <c r="BM117" s="17"/>
      <c r="BN117" s="17"/>
      <c r="BO117" s="17"/>
      <c r="BP117" s="21" t="s">
        <v>62</v>
      </c>
      <c r="BQ117" s="17"/>
      <c r="BR117" s="17"/>
      <c r="BS117" s="21" t="s">
        <v>62</v>
      </c>
      <c r="BT117" s="17"/>
      <c r="BU117" s="17"/>
      <c r="BV117" s="17"/>
      <c r="BW117" s="21" t="s">
        <v>62</v>
      </c>
      <c r="BX117" s="17"/>
      <c r="BY117" s="17"/>
      <c r="BZ117" s="21" t="s">
        <v>62</v>
      </c>
      <c r="CA117" s="17"/>
      <c r="CB117" s="17"/>
      <c r="CC117" s="17"/>
      <c r="CD117" s="21" t="s">
        <v>62</v>
      </c>
      <c r="CE117" s="21"/>
      <c r="CF117" s="17"/>
      <c r="CG117" s="21" t="s">
        <v>62</v>
      </c>
      <c r="CH117" s="17"/>
      <c r="CI117" s="17"/>
      <c r="CJ117" s="17"/>
      <c r="CK117" s="21" t="s">
        <v>62</v>
      </c>
      <c r="CL117" s="17"/>
      <c r="CM117" s="17"/>
      <c r="CN117" s="21" t="s">
        <v>62</v>
      </c>
      <c r="CO117" s="17"/>
      <c r="CP117" s="17"/>
      <c r="CQ117" s="17"/>
      <c r="CR117" s="21" t="s">
        <v>62</v>
      </c>
      <c r="CS117" s="17"/>
      <c r="CT117" s="17"/>
      <c r="CU117" s="21" t="s">
        <v>62</v>
      </c>
      <c r="CV117" s="17"/>
      <c r="CW117" s="17"/>
      <c r="CX117" s="17"/>
      <c r="CY117" s="21" t="s">
        <v>62</v>
      </c>
      <c r="CZ117" s="17"/>
      <c r="DA117" s="17"/>
      <c r="DB117" s="21" t="s">
        <v>62</v>
      </c>
      <c r="DC117" s="17"/>
      <c r="DD117" s="17"/>
      <c r="DE117" s="17"/>
      <c r="DF117" s="21" t="s">
        <v>62</v>
      </c>
      <c r="DG117" s="17"/>
      <c r="DH117" s="17"/>
      <c r="DI117" s="21" t="s">
        <v>62</v>
      </c>
      <c r="DJ117" s="17"/>
      <c r="DK117" s="17"/>
      <c r="DL117" s="17"/>
      <c r="DM117" s="21" t="s">
        <v>62</v>
      </c>
      <c r="DN117" s="17"/>
      <c r="DO117" s="17"/>
      <c r="DP117" s="21" t="s">
        <v>62</v>
      </c>
      <c r="DQ117" s="17"/>
      <c r="DR117" s="17"/>
      <c r="DS117" s="17"/>
      <c r="DT117" s="21" t="s">
        <v>62</v>
      </c>
      <c r="DU117" s="17"/>
      <c r="DV117" s="17"/>
      <c r="DW117" s="21" t="s">
        <v>62</v>
      </c>
      <c r="DX117" s="17"/>
      <c r="DY117" s="17"/>
      <c r="DZ117" s="17"/>
      <c r="EA117" s="21" t="s">
        <v>62</v>
      </c>
      <c r="EB117" s="17"/>
      <c r="EC117" s="17"/>
      <c r="ED117" s="21" t="s">
        <v>62</v>
      </c>
      <c r="EE117" s="17"/>
      <c r="EF117" s="17"/>
      <c r="EG117" s="17"/>
      <c r="EH117" s="17"/>
      <c r="EI117" s="21" t="s">
        <v>62</v>
      </c>
      <c r="EJ117" s="17"/>
      <c r="EK117" s="17"/>
      <c r="EL117" s="17"/>
      <c r="EM117" s="17"/>
      <c r="EN117" s="17"/>
      <c r="EO117" s="21" t="s">
        <v>62</v>
      </c>
      <c r="EP117" s="17"/>
      <c r="EQ117" s="17"/>
      <c r="ER117" s="17"/>
      <c r="ES117" s="17"/>
      <c r="ET117" s="17"/>
      <c r="EU117" s="17"/>
      <c r="EV117" s="21" t="s">
        <v>62</v>
      </c>
      <c r="EW117" s="17"/>
      <c r="EX117" s="17"/>
      <c r="EY117" s="17"/>
      <c r="EZ117" s="17"/>
      <c r="FA117" s="17"/>
      <c r="FB117" s="17"/>
      <c r="FC117" s="17"/>
      <c r="FD117" s="17"/>
      <c r="FE117" s="17"/>
      <c r="FF117" s="17"/>
      <c r="FG117" s="17"/>
      <c r="FH117" s="17"/>
      <c r="FI117" s="17"/>
      <c r="FJ117" s="17"/>
      <c r="FK117" s="17"/>
      <c r="FL117" s="17"/>
      <c r="FM117" s="5"/>
    </row>
    <row r="118">
      <c r="A118" s="48" t="str">
        <f t="shared" si="1"/>
        <v>* 112</v>
      </c>
      <c r="B118" s="50" t="str">
        <f t="shared" si="2"/>
        <v>X</v>
      </c>
      <c r="C118" s="65" t="str">
        <f t="shared" si="3"/>
        <v>X</v>
      </c>
      <c r="D118" s="65" t="str">
        <f t="shared" si="4"/>
        <v>X</v>
      </c>
      <c r="E118" s="65" t="str">
        <f t="shared" si="5"/>
        <v>X</v>
      </c>
      <c r="F118" s="65">
        <f t="shared" si="6"/>
        <v>44814</v>
      </c>
      <c r="G118" s="51" t="str">
        <f t="shared" si="7"/>
        <v>112.2</v>
      </c>
      <c r="H118" s="52">
        <v>112.0</v>
      </c>
      <c r="I118" s="53">
        <f t="array" ref="I118">Max(If(left($P118:$FL118,2)="CI",column($P118:$FL118),0))</f>
        <v>120</v>
      </c>
      <c r="J118" s="53">
        <f t="array" ref="J118">Max(If(left($P118:$FL118,3)="EHD",column($P118:$FL118),0))</f>
        <v>137</v>
      </c>
      <c r="K118" s="53">
        <f t="array" ref="K118">Max(If(left($P118:$FL118,2)="CH",column($P118:$FL118),0))</f>
        <v>133</v>
      </c>
      <c r="L118" s="53">
        <f t="array" ref="L118">Max(If(left($P118:$FL118,2)="12",column($P118:$FL118),0))</f>
        <v>145</v>
      </c>
      <c r="M118" s="53">
        <f t="array" ref="M118">Max(If(left($P118:$FL118,1)="X",column($P118:$FL118),0))</f>
        <v>163</v>
      </c>
      <c r="N118" s="53" t="str">
        <f t="shared" si="10"/>
        <v>#112: X on 10-Sep</v>
      </c>
      <c r="O118" s="54">
        <f t="shared" si="9"/>
        <v>2</v>
      </c>
      <c r="P118" s="5"/>
      <c r="Q118" s="5"/>
      <c r="R118" s="5"/>
      <c r="S118" s="5"/>
      <c r="T118" s="5"/>
      <c r="U118" s="5"/>
      <c r="V118" s="5"/>
      <c r="W118" s="5"/>
      <c r="X118" s="5"/>
      <c r="Y118" s="5"/>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21" t="s">
        <v>54</v>
      </c>
      <c r="BC118" s="17"/>
      <c r="BD118" s="17"/>
      <c r="BE118" s="21" t="s">
        <v>62</v>
      </c>
      <c r="BF118" s="17"/>
      <c r="BG118" s="17"/>
      <c r="BH118" s="17"/>
      <c r="BI118" s="21" t="s">
        <v>65</v>
      </c>
      <c r="BJ118" s="17"/>
      <c r="BK118" s="17"/>
      <c r="BL118" s="21" t="s">
        <v>65</v>
      </c>
      <c r="BM118" s="17"/>
      <c r="BN118" s="21" t="s">
        <v>40</v>
      </c>
      <c r="BO118" s="17"/>
      <c r="BP118" s="21" t="s">
        <v>73</v>
      </c>
      <c r="BQ118" s="17"/>
      <c r="BR118" s="17"/>
      <c r="BS118" s="21" t="s">
        <v>64</v>
      </c>
      <c r="BT118" s="17"/>
      <c r="BU118" s="17"/>
      <c r="BV118" s="17"/>
      <c r="BW118" s="21" t="s">
        <v>64</v>
      </c>
      <c r="BX118" s="21" t="s">
        <v>64</v>
      </c>
      <c r="BY118" s="17"/>
      <c r="BZ118" s="21" t="s">
        <v>64</v>
      </c>
      <c r="CA118" s="17"/>
      <c r="CB118" s="17"/>
      <c r="CC118" s="17"/>
      <c r="CD118" s="21" t="s">
        <v>64</v>
      </c>
      <c r="CE118" s="21" t="s">
        <v>41</v>
      </c>
      <c r="CF118" s="21" t="s">
        <v>42</v>
      </c>
      <c r="CG118" s="21" t="s">
        <v>77</v>
      </c>
      <c r="CH118" s="17"/>
      <c r="CI118" s="17"/>
      <c r="CJ118" s="17"/>
      <c r="CK118" s="21" t="s">
        <v>105</v>
      </c>
      <c r="CL118" s="17"/>
      <c r="CM118" s="17"/>
      <c r="CN118" s="21" t="s">
        <v>59</v>
      </c>
      <c r="CO118" s="17"/>
      <c r="CP118" s="17"/>
      <c r="CQ118" s="17"/>
      <c r="CR118" s="21">
        <v>12.0</v>
      </c>
      <c r="CS118" s="17"/>
      <c r="CT118" s="17"/>
      <c r="CU118" s="21" t="s">
        <v>61</v>
      </c>
      <c r="CV118" s="17"/>
      <c r="CW118" s="17"/>
      <c r="CX118" s="17"/>
      <c r="CY118" s="21" t="s">
        <v>81</v>
      </c>
      <c r="CZ118" s="17"/>
      <c r="DA118" s="17"/>
      <c r="DB118" s="21" t="s">
        <v>3</v>
      </c>
      <c r="DC118" s="17"/>
      <c r="DD118" s="17"/>
      <c r="DE118" s="17"/>
      <c r="DF118" s="21" t="s">
        <v>54</v>
      </c>
      <c r="DG118" s="17"/>
      <c r="DH118" s="17"/>
      <c r="DI118" s="21" t="s">
        <v>54</v>
      </c>
      <c r="DJ118" s="17"/>
      <c r="DK118" s="17"/>
      <c r="DL118" s="17"/>
      <c r="DM118" s="21" t="s">
        <v>65</v>
      </c>
      <c r="DN118" s="17"/>
      <c r="DO118" s="17"/>
      <c r="DP118" s="21" t="s">
        <v>40</v>
      </c>
      <c r="DQ118" s="17"/>
      <c r="DR118" s="17"/>
      <c r="DS118" s="17"/>
      <c r="DT118" s="21" t="s">
        <v>64</v>
      </c>
      <c r="DU118" s="17"/>
      <c r="DV118" s="17"/>
      <c r="DW118" s="21" t="s">
        <v>64</v>
      </c>
      <c r="DX118" s="17"/>
      <c r="DY118" s="17"/>
      <c r="DZ118" s="17"/>
      <c r="EA118" s="21" t="s">
        <v>64</v>
      </c>
      <c r="EB118" s="17"/>
      <c r="EC118" s="21" t="s">
        <v>42</v>
      </c>
      <c r="ED118" s="21" t="s">
        <v>80</v>
      </c>
      <c r="EE118" s="17"/>
      <c r="EF118" s="17"/>
      <c r="EG118" s="21" t="s">
        <v>41</v>
      </c>
      <c r="EH118" s="17"/>
      <c r="EI118" s="21" t="s">
        <v>59</v>
      </c>
      <c r="EJ118" s="17"/>
      <c r="EK118" s="17"/>
      <c r="EL118" s="17"/>
      <c r="EM118" s="17"/>
      <c r="EN118" s="17"/>
      <c r="EO118" s="21">
        <v>12.0</v>
      </c>
      <c r="EP118" s="17"/>
      <c r="EQ118" s="17"/>
      <c r="ER118" s="17"/>
      <c r="ES118" s="17"/>
      <c r="ET118" s="17"/>
      <c r="EU118" s="17"/>
      <c r="EV118" s="21" t="s">
        <v>71</v>
      </c>
      <c r="EW118" s="17"/>
      <c r="EX118" s="17"/>
      <c r="EY118" s="17"/>
      <c r="EZ118" s="17"/>
      <c r="FA118" s="21" t="s">
        <v>57</v>
      </c>
      <c r="FB118" s="17"/>
      <c r="FC118" s="17"/>
      <c r="FD118" s="17"/>
      <c r="FE118" s="17"/>
      <c r="FF118" s="17"/>
      <c r="FG118" s="21" t="s">
        <v>4</v>
      </c>
      <c r="FH118" s="17"/>
      <c r="FI118" s="17"/>
      <c r="FJ118" s="17"/>
      <c r="FK118" s="17"/>
      <c r="FL118" s="17"/>
      <c r="FM118" s="5"/>
    </row>
    <row r="119">
      <c r="A119" s="48">
        <f t="shared" si="1"/>
        <v>113</v>
      </c>
      <c r="B119" s="50" t="str">
        <f t="shared" si="2"/>
        <v> </v>
      </c>
      <c r="C119" s="65" t="str">
        <f t="shared" si="3"/>
        <v> </v>
      </c>
      <c r="D119" s="65" t="str">
        <f t="shared" si="4"/>
        <v> </v>
      </c>
      <c r="E119" s="65" t="str">
        <f t="shared" si="5"/>
        <v> </v>
      </c>
      <c r="F119" s="65" t="str">
        <f t="shared" si="6"/>
        <v> </v>
      </c>
      <c r="G119" s="51" t="str">
        <f t="shared" si="7"/>
        <v/>
      </c>
      <c r="H119" s="52">
        <v>113.0</v>
      </c>
      <c r="I119" s="53">
        <f t="array" ref="I119">Max(If(left($P119:$FL119,2)="CI",column($P119:$FL119),0))</f>
        <v>0</v>
      </c>
      <c r="J119" s="53">
        <f t="array" ref="J119">Max(If(left($P119:$FL119,3)="EHD",column($P119:$FL119),0))</f>
        <v>0</v>
      </c>
      <c r="K119" s="53">
        <f t="array" ref="K119">Max(If(left($P119:$FL119,2)="CH",column($P119:$FL119),0))</f>
        <v>0</v>
      </c>
      <c r="L119" s="53">
        <f t="array" ref="L119">Max(If(left($P119:$FL119,2)="12",column($P119:$FL119),0))</f>
        <v>0</v>
      </c>
      <c r="M119" s="53">
        <f t="array" ref="M119">Max(If(left($P119:$FL119,1)="X",column($P119:$FL119),0))</f>
        <v>0</v>
      </c>
      <c r="N119" s="53" t="str">
        <f t="shared" si="10"/>
        <v/>
      </c>
      <c r="O119" s="54">
        <f t="shared" si="9"/>
        <v>0</v>
      </c>
      <c r="P119" s="5"/>
      <c r="Q119" s="5"/>
      <c r="R119" s="5"/>
      <c r="S119" s="5"/>
      <c r="T119" s="5"/>
      <c r="U119" s="5"/>
      <c r="V119" s="5"/>
      <c r="W119" s="5"/>
      <c r="X119" s="5"/>
      <c r="Y119" s="5"/>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21" t="s">
        <v>52</v>
      </c>
      <c r="BC119" s="17"/>
      <c r="BD119" s="17"/>
      <c r="BE119" s="21" t="s">
        <v>52</v>
      </c>
      <c r="BF119" s="17"/>
      <c r="BG119" s="17"/>
      <c r="BH119" s="17"/>
      <c r="BI119" s="21" t="s">
        <v>52</v>
      </c>
      <c r="BJ119" s="17"/>
      <c r="BK119" s="17"/>
      <c r="BL119" s="21" t="s">
        <v>52</v>
      </c>
      <c r="BM119" s="17"/>
      <c r="BN119" s="17"/>
      <c r="BO119" s="17"/>
      <c r="BP119" s="21" t="s">
        <v>52</v>
      </c>
      <c r="BQ119" s="17"/>
      <c r="BR119" s="17"/>
      <c r="BS119" s="21" t="s">
        <v>52</v>
      </c>
      <c r="BT119" s="17"/>
      <c r="BU119" s="17"/>
      <c r="BV119" s="17"/>
      <c r="BW119" s="21" t="s">
        <v>52</v>
      </c>
      <c r="BX119" s="17"/>
      <c r="BY119" s="17"/>
      <c r="BZ119" s="21" t="s">
        <v>52</v>
      </c>
      <c r="CA119" s="17"/>
      <c r="CB119" s="17"/>
      <c r="CC119" s="17"/>
      <c r="CD119" s="21" t="s">
        <v>52</v>
      </c>
      <c r="CE119" s="21"/>
      <c r="CF119" s="17"/>
      <c r="CG119" s="21" t="s">
        <v>52</v>
      </c>
      <c r="CH119" s="17"/>
      <c r="CI119" s="17"/>
      <c r="CJ119" s="17"/>
      <c r="CK119" s="21" t="s">
        <v>52</v>
      </c>
      <c r="CL119" s="17"/>
      <c r="CM119" s="17"/>
      <c r="CN119" s="21" t="s">
        <v>52</v>
      </c>
      <c r="CO119" s="17"/>
      <c r="CP119" s="17"/>
      <c r="CQ119" s="17"/>
      <c r="CR119" s="21" t="s">
        <v>52</v>
      </c>
      <c r="CS119" s="17"/>
      <c r="CT119" s="17"/>
      <c r="CU119" s="21" t="s">
        <v>52</v>
      </c>
      <c r="CV119" s="17"/>
      <c r="CW119" s="17"/>
      <c r="CX119" s="17"/>
      <c r="CY119" s="21" t="s">
        <v>52</v>
      </c>
      <c r="CZ119" s="17"/>
      <c r="DA119" s="17"/>
      <c r="DB119" s="67" t="s">
        <v>52</v>
      </c>
      <c r="DC119" s="17"/>
      <c r="DD119" s="17"/>
      <c r="DE119" s="17"/>
      <c r="DF119" s="21" t="s">
        <v>52</v>
      </c>
      <c r="DG119" s="17"/>
      <c r="DH119" s="17"/>
      <c r="DI119" s="21" t="s">
        <v>52</v>
      </c>
      <c r="DJ119" s="17"/>
      <c r="DK119" s="17"/>
      <c r="DL119" s="17"/>
      <c r="DM119" s="21" t="s">
        <v>52</v>
      </c>
      <c r="DN119" s="17"/>
      <c r="DO119" s="17"/>
      <c r="DP119" s="21" t="s">
        <v>52</v>
      </c>
      <c r="DQ119" s="17"/>
      <c r="DR119" s="17"/>
      <c r="DS119" s="17"/>
      <c r="DT119" s="21" t="s">
        <v>52</v>
      </c>
      <c r="DU119" s="17"/>
      <c r="DV119" s="17"/>
      <c r="DW119" s="21" t="s">
        <v>52</v>
      </c>
      <c r="DX119" s="17"/>
      <c r="DY119" s="17"/>
      <c r="DZ119" s="17"/>
      <c r="EA119" s="21" t="s">
        <v>52</v>
      </c>
      <c r="EB119" s="17"/>
      <c r="EC119" s="17"/>
      <c r="ED119" s="21" t="s">
        <v>52</v>
      </c>
      <c r="EE119" s="17"/>
      <c r="EF119" s="17"/>
      <c r="EG119" s="17"/>
      <c r="EH119" s="17"/>
      <c r="EI119" s="21" t="s">
        <v>52</v>
      </c>
      <c r="EJ119" s="17"/>
      <c r="EK119" s="17"/>
      <c r="EL119" s="17"/>
      <c r="EM119" s="17"/>
      <c r="EN119" s="17"/>
      <c r="EO119" s="21" t="s">
        <v>52</v>
      </c>
      <c r="EP119" s="17"/>
      <c r="EQ119" s="17"/>
      <c r="ER119" s="17"/>
      <c r="ES119" s="17"/>
      <c r="ET119" s="17"/>
      <c r="EU119" s="17"/>
      <c r="EV119" s="21" t="s">
        <v>52</v>
      </c>
      <c r="EW119" s="17"/>
      <c r="EX119" s="17"/>
      <c r="EY119" s="17"/>
      <c r="EZ119" s="17"/>
      <c r="FA119" s="17"/>
      <c r="FB119" s="17"/>
      <c r="FC119" s="17"/>
      <c r="FD119" s="17"/>
      <c r="FE119" s="17"/>
      <c r="FF119" s="17"/>
      <c r="FG119" s="17"/>
      <c r="FH119" s="17"/>
      <c r="FI119" s="17"/>
      <c r="FJ119" s="17"/>
      <c r="FK119" s="17"/>
      <c r="FL119" s="17"/>
      <c r="FM119" s="5"/>
    </row>
    <row r="120">
      <c r="A120" s="48">
        <f t="shared" si="1"/>
        <v>114</v>
      </c>
      <c r="B120" s="50" t="str">
        <f t="shared" si="2"/>
        <v> </v>
      </c>
      <c r="C120" s="65" t="str">
        <f t="shared" si="3"/>
        <v> </v>
      </c>
      <c r="D120" s="65" t="str">
        <f t="shared" si="4"/>
        <v> </v>
      </c>
      <c r="E120" s="65" t="str">
        <f t="shared" si="5"/>
        <v> </v>
      </c>
      <c r="F120" s="65" t="str">
        <f t="shared" si="6"/>
        <v> </v>
      </c>
      <c r="G120" s="51" t="str">
        <f t="shared" si="7"/>
        <v/>
      </c>
      <c r="H120" s="52">
        <v>114.0</v>
      </c>
      <c r="I120" s="53">
        <f t="array" ref="I120">Max(If(left($P120:$FL120,2)="CI",column($P120:$FL120),0))</f>
        <v>0</v>
      </c>
      <c r="J120" s="53">
        <f t="array" ref="J120">Max(If(left($P120:$FL120,3)="EHD",column($P120:$FL120),0))</f>
        <v>0</v>
      </c>
      <c r="K120" s="53">
        <f t="array" ref="K120">Max(If(left($P120:$FL120,2)="CH",column($P120:$FL120),0))</f>
        <v>0</v>
      </c>
      <c r="L120" s="53">
        <f t="array" ref="L120">Max(If(left($P120:$FL120,2)="12",column($P120:$FL120),0))</f>
        <v>0</v>
      </c>
      <c r="M120" s="53">
        <f t="array" ref="M120">Max(If(left($P120:$FL120,1)="X",column($P120:$FL120),0))</f>
        <v>0</v>
      </c>
      <c r="N120" s="53" t="str">
        <f t="shared" si="10"/>
        <v/>
      </c>
      <c r="O120" s="54">
        <f t="shared" si="9"/>
        <v>0</v>
      </c>
      <c r="P120" s="5"/>
      <c r="Q120" s="5"/>
      <c r="R120" s="5"/>
      <c r="S120" s="5"/>
      <c r="T120" s="5"/>
      <c r="U120" s="5"/>
      <c r="V120" s="5"/>
      <c r="W120" s="5"/>
      <c r="X120" s="5"/>
      <c r="Y120" s="5"/>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21" t="s">
        <v>52</v>
      </c>
      <c r="BC120" s="17"/>
      <c r="BD120" s="17"/>
      <c r="BE120" s="21" t="s">
        <v>52</v>
      </c>
      <c r="BF120" s="17"/>
      <c r="BG120" s="17"/>
      <c r="BH120" s="17"/>
      <c r="BI120" s="21" t="s">
        <v>52</v>
      </c>
      <c r="BJ120" s="17"/>
      <c r="BK120" s="17"/>
      <c r="BL120" s="21" t="s">
        <v>52</v>
      </c>
      <c r="BM120" s="17"/>
      <c r="BN120" s="17"/>
      <c r="BO120" s="17"/>
      <c r="BP120" s="21" t="s">
        <v>52</v>
      </c>
      <c r="BQ120" s="17"/>
      <c r="BR120" s="17"/>
      <c r="BS120" s="21" t="s">
        <v>52</v>
      </c>
      <c r="BT120" s="17"/>
      <c r="BU120" s="17"/>
      <c r="BV120" s="17"/>
      <c r="BW120" s="21" t="s">
        <v>52</v>
      </c>
      <c r="BX120" s="17"/>
      <c r="BY120" s="17"/>
      <c r="BZ120" s="21" t="s">
        <v>52</v>
      </c>
      <c r="CA120" s="17"/>
      <c r="CB120" s="17"/>
      <c r="CC120" s="17"/>
      <c r="CD120" s="21" t="s">
        <v>52</v>
      </c>
      <c r="CE120" s="21"/>
      <c r="CF120" s="17"/>
      <c r="CG120" s="21" t="s">
        <v>52</v>
      </c>
      <c r="CH120" s="17"/>
      <c r="CI120" s="17"/>
      <c r="CJ120" s="17"/>
      <c r="CK120" s="21" t="s">
        <v>52</v>
      </c>
      <c r="CL120" s="17"/>
      <c r="CM120" s="17"/>
      <c r="CN120" s="21" t="s">
        <v>52</v>
      </c>
      <c r="CO120" s="17"/>
      <c r="CP120" s="17"/>
      <c r="CQ120" s="17"/>
      <c r="CR120" s="21" t="s">
        <v>52</v>
      </c>
      <c r="CS120" s="17"/>
      <c r="CT120" s="17"/>
      <c r="CU120" s="21" t="s">
        <v>52</v>
      </c>
      <c r="CV120" s="17"/>
      <c r="CW120" s="17"/>
      <c r="CX120" s="17"/>
      <c r="CY120" s="21" t="s">
        <v>52</v>
      </c>
      <c r="CZ120" s="17"/>
      <c r="DA120" s="17"/>
      <c r="DB120" s="21" t="s">
        <v>52</v>
      </c>
      <c r="DC120" s="17"/>
      <c r="DD120" s="17"/>
      <c r="DE120" s="17"/>
      <c r="DF120" s="21" t="s">
        <v>52</v>
      </c>
      <c r="DG120" s="17"/>
      <c r="DH120" s="17"/>
      <c r="DI120" s="21" t="s">
        <v>52</v>
      </c>
      <c r="DJ120" s="17"/>
      <c r="DK120" s="17"/>
      <c r="DL120" s="17"/>
      <c r="DM120" s="21" t="s">
        <v>52</v>
      </c>
      <c r="DN120" s="17"/>
      <c r="DO120" s="17"/>
      <c r="DP120" s="21" t="s">
        <v>52</v>
      </c>
      <c r="DQ120" s="17"/>
      <c r="DR120" s="17"/>
      <c r="DS120" s="17"/>
      <c r="DT120" s="21" t="s">
        <v>52</v>
      </c>
      <c r="DU120" s="17"/>
      <c r="DV120" s="17"/>
      <c r="DW120" s="21" t="s">
        <v>52</v>
      </c>
      <c r="DX120" s="17"/>
      <c r="DY120" s="17"/>
      <c r="DZ120" s="17"/>
      <c r="EA120" s="21" t="s">
        <v>52</v>
      </c>
      <c r="EB120" s="17"/>
      <c r="EC120" s="17"/>
      <c r="ED120" s="21" t="s">
        <v>52</v>
      </c>
      <c r="EE120" s="17"/>
      <c r="EF120" s="17"/>
      <c r="EG120" s="17"/>
      <c r="EH120" s="17"/>
      <c r="EI120" s="21" t="s">
        <v>52</v>
      </c>
      <c r="EJ120" s="17"/>
      <c r="EK120" s="17"/>
      <c r="EL120" s="17"/>
      <c r="EM120" s="17"/>
      <c r="EN120" s="17"/>
      <c r="EO120" s="21" t="s">
        <v>52</v>
      </c>
      <c r="EP120" s="17"/>
      <c r="EQ120" s="17"/>
      <c r="ER120" s="17"/>
      <c r="ES120" s="17"/>
      <c r="ET120" s="17"/>
      <c r="EU120" s="17"/>
      <c r="EV120" s="21" t="s">
        <v>52</v>
      </c>
      <c r="EW120" s="17"/>
      <c r="EX120" s="17"/>
      <c r="EY120" s="17"/>
      <c r="EZ120" s="17"/>
      <c r="FA120" s="17"/>
      <c r="FB120" s="17"/>
      <c r="FC120" s="17"/>
      <c r="FD120" s="17"/>
      <c r="FE120" s="17"/>
      <c r="FF120" s="17"/>
      <c r="FG120" s="17"/>
      <c r="FH120" s="17"/>
      <c r="FI120" s="17"/>
      <c r="FJ120" s="17"/>
      <c r="FK120" s="17"/>
      <c r="FL120" s="17"/>
      <c r="FM120" s="5"/>
    </row>
    <row r="121">
      <c r="A121" s="48" t="str">
        <f t="shared" si="1"/>
        <v>* 115</v>
      </c>
      <c r="B121" s="50" t="str">
        <f t="shared" si="2"/>
        <v>X</v>
      </c>
      <c r="C121" s="65" t="str">
        <f t="shared" si="3"/>
        <v>X</v>
      </c>
      <c r="D121" s="65" t="str">
        <f t="shared" si="4"/>
        <v>X</v>
      </c>
      <c r="E121" s="65" t="str">
        <f t="shared" si="5"/>
        <v>X</v>
      </c>
      <c r="F121" s="65">
        <f t="shared" si="6"/>
        <v>44771</v>
      </c>
      <c r="G121" s="51">
        <f t="shared" si="7"/>
        <v>115</v>
      </c>
      <c r="H121" s="52">
        <v>115.0</v>
      </c>
      <c r="I121" s="53">
        <f t="array" ref="I121">Max(If(left($P121:$FL121,2)="CI",column($P121:$FL121),0))</f>
        <v>91</v>
      </c>
      <c r="J121" s="53">
        <f t="array" ref="J121">Max(If(left($P121:$FL121,3)="EHD",column($P121:$FL121),0))</f>
        <v>114</v>
      </c>
      <c r="K121" s="53">
        <f t="array" ref="K121">Max(If(left($P121:$FL121,2)="CH",column($P121:$FL121),0))</f>
        <v>0</v>
      </c>
      <c r="L121" s="53">
        <f t="array" ref="L121">Max(If(left($P121:$FL121,2)="12",column($P121:$FL121),0))</f>
        <v>0</v>
      </c>
      <c r="M121" s="53">
        <f t="array" ref="M121">Max(If(left($P121:$FL121,1)="X",column($P121:$FL121),0))</f>
        <v>120</v>
      </c>
      <c r="N121" s="53" t="str">
        <f t="shared" si="10"/>
        <v>#115: X on 29-Jul</v>
      </c>
      <c r="O121" s="54">
        <f t="shared" si="9"/>
        <v>1</v>
      </c>
      <c r="P121" s="5"/>
      <c r="Q121" s="5"/>
      <c r="R121" s="5"/>
      <c r="S121" s="5"/>
      <c r="T121" s="5"/>
      <c r="U121" s="5"/>
      <c r="V121" s="5"/>
      <c r="W121" s="5"/>
      <c r="X121" s="5"/>
      <c r="Y121" s="5"/>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21" t="s">
        <v>62</v>
      </c>
      <c r="BC121" s="17"/>
      <c r="BD121" s="17"/>
      <c r="BE121" s="21" t="s">
        <v>62</v>
      </c>
      <c r="BF121" s="17"/>
      <c r="BG121" s="17"/>
      <c r="BH121" s="17"/>
      <c r="BI121" s="21" t="s">
        <v>62</v>
      </c>
      <c r="BJ121" s="17"/>
      <c r="BK121" s="17"/>
      <c r="BL121" s="21" t="s">
        <v>77</v>
      </c>
      <c r="BM121" s="21" t="s">
        <v>62</v>
      </c>
      <c r="BN121" s="17"/>
      <c r="BO121" s="17"/>
      <c r="BP121" s="21" t="s">
        <v>62</v>
      </c>
      <c r="BQ121" s="17"/>
      <c r="BR121" s="17"/>
      <c r="BS121" s="21" t="s">
        <v>62</v>
      </c>
      <c r="BT121" s="17"/>
      <c r="BU121" s="17"/>
      <c r="BV121" s="17"/>
      <c r="BW121" s="21" t="s">
        <v>62</v>
      </c>
      <c r="BX121" s="17"/>
      <c r="BY121" s="17"/>
      <c r="BZ121" s="21" t="s">
        <v>62</v>
      </c>
      <c r="CA121" s="17"/>
      <c r="CB121" s="17"/>
      <c r="CC121" s="17"/>
      <c r="CD121" s="21" t="s">
        <v>62</v>
      </c>
      <c r="CE121" s="21"/>
      <c r="CF121" s="17"/>
      <c r="CG121" s="21" t="s">
        <v>62</v>
      </c>
      <c r="CH121" s="17"/>
      <c r="CI121" s="17"/>
      <c r="CJ121" s="17"/>
      <c r="CK121" s="21" t="s">
        <v>65</v>
      </c>
      <c r="CL121" s="17"/>
      <c r="CM121" s="21" t="s">
        <v>40</v>
      </c>
      <c r="CN121" s="21" t="s">
        <v>63</v>
      </c>
      <c r="CO121" s="17"/>
      <c r="CP121" s="17"/>
      <c r="CQ121" s="17"/>
      <c r="CR121" s="21" t="s">
        <v>73</v>
      </c>
      <c r="CS121" s="17"/>
      <c r="CT121" s="17"/>
      <c r="CU121" s="21" t="s">
        <v>73</v>
      </c>
      <c r="CV121" s="17"/>
      <c r="CW121" s="17"/>
      <c r="CX121" s="17"/>
      <c r="CY121" s="21" t="s">
        <v>73</v>
      </c>
      <c r="CZ121" s="17"/>
      <c r="DA121" s="17"/>
      <c r="DB121" s="21" t="s">
        <v>41</v>
      </c>
      <c r="DC121" s="21" t="s">
        <v>41</v>
      </c>
      <c r="DD121" s="21" t="s">
        <v>41</v>
      </c>
      <c r="DE121" s="21" t="s">
        <v>41</v>
      </c>
      <c r="DF121" s="21" t="s">
        <v>41</v>
      </c>
      <c r="DG121" s="21" t="s">
        <v>41</v>
      </c>
      <c r="DH121" s="21" t="s">
        <v>41</v>
      </c>
      <c r="DI121" s="21" t="s">
        <v>41</v>
      </c>
      <c r="DJ121" s="21" t="s">
        <v>41</v>
      </c>
      <c r="DK121" s="17"/>
      <c r="DL121" s="17"/>
      <c r="DM121" s="21" t="s">
        <v>77</v>
      </c>
      <c r="DN121" s="21" t="s">
        <v>73</v>
      </c>
      <c r="DO121" s="17"/>
      <c r="DP121" s="21" t="s">
        <v>3</v>
      </c>
      <c r="DQ121" s="17"/>
      <c r="DR121" s="17"/>
      <c r="DS121" s="17"/>
      <c r="DT121" s="21" t="s">
        <v>73</v>
      </c>
      <c r="DU121" s="17"/>
      <c r="DV121" s="17"/>
      <c r="DW121" s="21" t="s">
        <v>73</v>
      </c>
      <c r="DX121" s="17"/>
      <c r="DY121" s="17"/>
      <c r="DZ121" s="17"/>
      <c r="EA121" s="21" t="s">
        <v>77</v>
      </c>
      <c r="EB121" s="17"/>
      <c r="EC121" s="17"/>
      <c r="ED121" s="21" t="s">
        <v>73</v>
      </c>
      <c r="EE121" s="17"/>
      <c r="EF121" s="17"/>
      <c r="EG121" s="17"/>
      <c r="EH121" s="17"/>
      <c r="EI121" s="21" t="s">
        <v>73</v>
      </c>
      <c r="EJ121" s="17"/>
      <c r="EK121" s="17"/>
      <c r="EL121" s="17"/>
      <c r="EM121" s="17"/>
      <c r="EN121" s="17"/>
      <c r="EO121" s="21" t="s">
        <v>73</v>
      </c>
      <c r="EP121" s="17"/>
      <c r="EQ121" s="17"/>
      <c r="ER121" s="17"/>
      <c r="ES121" s="17"/>
      <c r="ET121" s="17"/>
      <c r="EU121" s="17"/>
      <c r="EV121" s="21" t="s">
        <v>76</v>
      </c>
      <c r="EW121" s="17"/>
      <c r="EX121" s="17"/>
      <c r="EY121" s="17"/>
      <c r="EZ121" s="17"/>
      <c r="FA121" s="17"/>
      <c r="FB121" s="17"/>
      <c r="FC121" s="17"/>
      <c r="FD121" s="17"/>
      <c r="FE121" s="17"/>
      <c r="FF121" s="17"/>
      <c r="FG121" s="17"/>
      <c r="FH121" s="17"/>
      <c r="FI121" s="17"/>
      <c r="FJ121" s="17"/>
      <c r="FK121" s="17"/>
      <c r="FL121" s="17"/>
      <c r="FM121" s="5"/>
    </row>
    <row r="122">
      <c r="A122" s="48">
        <f t="shared" si="1"/>
        <v>116</v>
      </c>
      <c r="B122" s="50" t="str">
        <f t="shared" si="2"/>
        <v> </v>
      </c>
      <c r="C122" s="65" t="str">
        <f t="shared" si="3"/>
        <v> </v>
      </c>
      <c r="D122" s="65" t="str">
        <f t="shared" si="4"/>
        <v> </v>
      </c>
      <c r="E122" s="65" t="str">
        <f t="shared" si="5"/>
        <v> </v>
      </c>
      <c r="F122" s="65" t="str">
        <f t="shared" si="6"/>
        <v> </v>
      </c>
      <c r="G122" s="51" t="str">
        <f t="shared" si="7"/>
        <v/>
      </c>
      <c r="H122" s="52">
        <v>116.0</v>
      </c>
      <c r="I122" s="53">
        <f t="array" ref="I122">Max(If(left($P122:$FL122,2)="CI",column($P122:$FL122),0))</f>
        <v>0</v>
      </c>
      <c r="J122" s="53">
        <f t="array" ref="J122">Max(If(left($P122:$FL122,3)="EHD",column($P122:$FL122),0))</f>
        <v>0</v>
      </c>
      <c r="K122" s="53">
        <f t="array" ref="K122">Max(If(left($P122:$FL122,2)="CH",column($P122:$FL122),0))</f>
        <v>0</v>
      </c>
      <c r="L122" s="53">
        <f t="array" ref="L122">Max(If(left($P122:$FL122,2)="12",column($P122:$FL122),0))</f>
        <v>0</v>
      </c>
      <c r="M122" s="53">
        <f t="array" ref="M122">Max(If(left($P122:$FL122,1)="X",column($P122:$FL122),0))</f>
        <v>0</v>
      </c>
      <c r="N122" s="53" t="str">
        <f t="shared" si="10"/>
        <v/>
      </c>
      <c r="O122" s="54">
        <f t="shared" si="9"/>
        <v>0</v>
      </c>
      <c r="P122" s="5"/>
      <c r="Q122" s="5"/>
      <c r="R122" s="5"/>
      <c r="S122" s="5"/>
      <c r="T122" s="5"/>
      <c r="U122" s="5"/>
      <c r="V122" s="5"/>
      <c r="W122" s="5"/>
      <c r="X122" s="5"/>
      <c r="Y122" s="5"/>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21" t="s">
        <v>52</v>
      </c>
      <c r="BC122" s="17"/>
      <c r="BD122" s="17"/>
      <c r="BE122" s="21" t="s">
        <v>52</v>
      </c>
      <c r="BF122" s="17"/>
      <c r="BG122" s="17"/>
      <c r="BH122" s="17"/>
      <c r="BI122" s="21" t="s">
        <v>52</v>
      </c>
      <c r="BJ122" s="17"/>
      <c r="BK122" s="17"/>
      <c r="BL122" s="21" t="s">
        <v>52</v>
      </c>
      <c r="BM122" s="21"/>
      <c r="BN122" s="17"/>
      <c r="BO122" s="17"/>
      <c r="BP122" s="21" t="s">
        <v>52</v>
      </c>
      <c r="BQ122" s="17"/>
      <c r="BR122" s="17"/>
      <c r="BS122" s="21" t="s">
        <v>52</v>
      </c>
      <c r="BT122" s="17"/>
      <c r="BU122" s="17"/>
      <c r="BV122" s="17"/>
      <c r="BW122" s="21" t="s">
        <v>52</v>
      </c>
      <c r="BX122" s="17"/>
      <c r="BY122" s="17"/>
      <c r="BZ122" s="21" t="s">
        <v>52</v>
      </c>
      <c r="CA122" s="17"/>
      <c r="CB122" s="17"/>
      <c r="CC122" s="17"/>
      <c r="CD122" s="21" t="s">
        <v>52</v>
      </c>
      <c r="CE122" s="21"/>
      <c r="CF122" s="17"/>
      <c r="CG122" s="21" t="s">
        <v>52</v>
      </c>
      <c r="CH122" s="17"/>
      <c r="CI122" s="17"/>
      <c r="CJ122" s="17"/>
      <c r="CK122" s="21" t="s">
        <v>52</v>
      </c>
      <c r="CL122" s="17"/>
      <c r="CM122" s="17"/>
      <c r="CN122" s="21" t="s">
        <v>52</v>
      </c>
      <c r="CO122" s="17"/>
      <c r="CP122" s="17"/>
      <c r="CQ122" s="17"/>
      <c r="CR122" s="21" t="s">
        <v>52</v>
      </c>
      <c r="CS122" s="17"/>
      <c r="CT122" s="17"/>
      <c r="CU122" s="21" t="s">
        <v>52</v>
      </c>
      <c r="CV122" s="17"/>
      <c r="CW122" s="17"/>
      <c r="CX122" s="17"/>
      <c r="CY122" s="21" t="s">
        <v>52</v>
      </c>
      <c r="CZ122" s="17"/>
      <c r="DA122" s="17"/>
      <c r="DB122" s="21" t="s">
        <v>52</v>
      </c>
      <c r="DC122" s="17"/>
      <c r="DD122" s="17"/>
      <c r="DE122" s="17"/>
      <c r="DF122" s="21" t="s">
        <v>52</v>
      </c>
      <c r="DG122" s="17"/>
      <c r="DH122" s="17"/>
      <c r="DI122" s="21" t="s">
        <v>52</v>
      </c>
      <c r="DJ122" s="17"/>
      <c r="DK122" s="17"/>
      <c r="DL122" s="17"/>
      <c r="DM122" s="21" t="s">
        <v>52</v>
      </c>
      <c r="DN122" s="17"/>
      <c r="DO122" s="17"/>
      <c r="DP122" s="21" t="s">
        <v>52</v>
      </c>
      <c r="DQ122" s="17"/>
      <c r="DR122" s="17"/>
      <c r="DS122" s="17"/>
      <c r="DT122" s="21" t="s">
        <v>52</v>
      </c>
      <c r="DU122" s="17"/>
      <c r="DV122" s="17"/>
      <c r="DW122" s="21" t="s">
        <v>52</v>
      </c>
      <c r="DX122" s="17"/>
      <c r="DY122" s="17"/>
      <c r="DZ122" s="17"/>
      <c r="EA122" s="21" t="s">
        <v>52</v>
      </c>
      <c r="EB122" s="17"/>
      <c r="EC122" s="17"/>
      <c r="ED122" s="21" t="s">
        <v>52</v>
      </c>
      <c r="EE122" s="17"/>
      <c r="EF122" s="17"/>
      <c r="EG122" s="17"/>
      <c r="EH122" s="17"/>
      <c r="EI122" s="21" t="s">
        <v>52</v>
      </c>
      <c r="EJ122" s="17"/>
      <c r="EK122" s="17"/>
      <c r="EL122" s="17"/>
      <c r="EM122" s="17"/>
      <c r="EN122" s="17"/>
      <c r="EO122" s="21" t="s">
        <v>52</v>
      </c>
      <c r="EP122" s="17"/>
      <c r="EQ122" s="17"/>
      <c r="ER122" s="17"/>
      <c r="ES122" s="17"/>
      <c r="ET122" s="17"/>
      <c r="EU122" s="17"/>
      <c r="EV122" s="21" t="s">
        <v>52</v>
      </c>
      <c r="EW122" s="17"/>
      <c r="EX122" s="17"/>
      <c r="EY122" s="17"/>
      <c r="EZ122" s="17"/>
      <c r="FA122" s="17"/>
      <c r="FB122" s="17"/>
      <c r="FC122" s="17"/>
      <c r="FD122" s="17"/>
      <c r="FE122" s="17"/>
      <c r="FF122" s="17"/>
      <c r="FG122" s="17"/>
      <c r="FH122" s="17"/>
      <c r="FI122" s="17"/>
      <c r="FJ122" s="17"/>
      <c r="FK122" s="17"/>
      <c r="FL122" s="17"/>
      <c r="FM122" s="5"/>
    </row>
    <row r="123">
      <c r="A123" s="48">
        <f t="shared" si="1"/>
        <v>117</v>
      </c>
      <c r="B123" s="50" t="str">
        <f t="shared" si="2"/>
        <v> </v>
      </c>
      <c r="C123" s="65" t="str">
        <f t="shared" si="3"/>
        <v> </v>
      </c>
      <c r="D123" s="65" t="str">
        <f t="shared" si="4"/>
        <v> </v>
      </c>
      <c r="E123" s="65" t="str">
        <f t="shared" si="5"/>
        <v> </v>
      </c>
      <c r="F123" s="65" t="str">
        <f t="shared" si="6"/>
        <v> </v>
      </c>
      <c r="G123" s="51" t="str">
        <f t="shared" si="7"/>
        <v/>
      </c>
      <c r="H123" s="52">
        <v>117.0</v>
      </c>
      <c r="I123" s="53">
        <f t="array" ref="I123">Max(If(left($P123:$FL123,2)="CI",column($P123:$FL123),0))</f>
        <v>0</v>
      </c>
      <c r="J123" s="53">
        <f t="array" ref="J123">Max(If(left($P123:$FL123,3)="EHD",column($P123:$FL123),0))</f>
        <v>0</v>
      </c>
      <c r="K123" s="53">
        <f t="array" ref="K123">Max(If(left($P123:$FL123,2)="CH",column($P123:$FL123),0))</f>
        <v>0</v>
      </c>
      <c r="L123" s="53">
        <f t="array" ref="L123">Max(If(left($P123:$FL123,2)="12",column($P123:$FL123),0))</f>
        <v>0</v>
      </c>
      <c r="M123" s="53">
        <f t="array" ref="M123">Max(If(left($P123:$FL123,1)="X",column($P123:$FL123),0))</f>
        <v>0</v>
      </c>
      <c r="N123" s="53" t="str">
        <f t="shared" si="10"/>
        <v/>
      </c>
      <c r="O123" s="54">
        <f t="shared" si="9"/>
        <v>0</v>
      </c>
      <c r="P123" s="5"/>
      <c r="Q123" s="5"/>
      <c r="R123" s="5"/>
      <c r="S123" s="5"/>
      <c r="T123" s="5"/>
      <c r="U123" s="5"/>
      <c r="V123" s="5"/>
      <c r="W123" s="5"/>
      <c r="X123" s="5"/>
      <c r="Y123" s="5"/>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21" t="s">
        <v>62</v>
      </c>
      <c r="BC123" s="17"/>
      <c r="BD123" s="17"/>
      <c r="BE123" s="21" t="s">
        <v>62</v>
      </c>
      <c r="BF123" s="17"/>
      <c r="BG123" s="17"/>
      <c r="BH123" s="17"/>
      <c r="BI123" s="21" t="s">
        <v>62</v>
      </c>
      <c r="BJ123" s="17"/>
      <c r="BK123" s="17"/>
      <c r="BL123" s="21" t="s">
        <v>77</v>
      </c>
      <c r="BM123" s="21" t="s">
        <v>62</v>
      </c>
      <c r="BN123" s="17"/>
      <c r="BO123" s="17"/>
      <c r="BP123" s="21" t="s">
        <v>62</v>
      </c>
      <c r="BQ123" s="17"/>
      <c r="BR123" s="17"/>
      <c r="BS123" s="21" t="s">
        <v>62</v>
      </c>
      <c r="BT123" s="17"/>
      <c r="BU123" s="17"/>
      <c r="BV123" s="17"/>
      <c r="BW123" s="21" t="s">
        <v>62</v>
      </c>
      <c r="BX123" s="17"/>
      <c r="BY123" s="17"/>
      <c r="BZ123" s="21" t="s">
        <v>62</v>
      </c>
      <c r="CA123" s="17"/>
      <c r="CB123" s="17"/>
      <c r="CC123" s="17"/>
      <c r="CD123" s="21" t="s">
        <v>62</v>
      </c>
      <c r="CE123" s="21"/>
      <c r="CF123" s="17"/>
      <c r="CG123" s="21" t="s">
        <v>62</v>
      </c>
      <c r="CH123" s="17"/>
      <c r="CI123" s="17"/>
      <c r="CJ123" s="17"/>
      <c r="CK123" s="21" t="s">
        <v>62</v>
      </c>
      <c r="CL123" s="17"/>
      <c r="CM123" s="17"/>
      <c r="CN123" s="21" t="s">
        <v>65</v>
      </c>
      <c r="CO123" s="17"/>
      <c r="CP123" s="17"/>
      <c r="CQ123" s="17"/>
      <c r="CR123" s="21" t="s">
        <v>62</v>
      </c>
      <c r="CS123" s="17"/>
      <c r="CT123" s="17"/>
      <c r="CU123" s="21" t="s">
        <v>62</v>
      </c>
      <c r="CV123" s="17"/>
      <c r="CW123" s="17"/>
      <c r="CX123" s="17"/>
      <c r="CY123" s="21" t="s">
        <v>62</v>
      </c>
      <c r="CZ123" s="17"/>
      <c r="DA123" s="17"/>
      <c r="DB123" s="21" t="s">
        <v>62</v>
      </c>
      <c r="DC123" s="17"/>
      <c r="DD123" s="17"/>
      <c r="DE123" s="17"/>
      <c r="DF123" s="21" t="s">
        <v>65</v>
      </c>
      <c r="DG123" s="17"/>
      <c r="DH123" s="17"/>
      <c r="DI123" s="21" t="s">
        <v>62</v>
      </c>
      <c r="DJ123" s="17"/>
      <c r="DK123" s="17"/>
      <c r="DL123" s="17"/>
      <c r="DM123" s="21" t="s">
        <v>62</v>
      </c>
      <c r="DN123" s="17"/>
      <c r="DO123" s="17"/>
      <c r="DP123" s="21" t="s">
        <v>77</v>
      </c>
      <c r="DQ123" s="17"/>
      <c r="DR123" s="17"/>
      <c r="DS123" s="17"/>
      <c r="DT123" s="21" t="s">
        <v>77</v>
      </c>
      <c r="DU123" s="17"/>
      <c r="DV123" s="17"/>
      <c r="DW123" s="21" t="s">
        <v>77</v>
      </c>
      <c r="DX123" s="17"/>
      <c r="DY123" s="17"/>
      <c r="DZ123" s="17"/>
      <c r="EA123" s="21" t="s">
        <v>77</v>
      </c>
      <c r="EB123" s="17"/>
      <c r="EC123" s="17"/>
      <c r="ED123" s="21" t="s">
        <v>65</v>
      </c>
      <c r="EE123" s="17"/>
      <c r="EF123" s="17"/>
      <c r="EG123" s="17"/>
      <c r="EH123" s="17"/>
      <c r="EI123" s="21" t="s">
        <v>77</v>
      </c>
      <c r="EJ123" s="17"/>
      <c r="EK123" s="17"/>
      <c r="EL123" s="17"/>
      <c r="EM123" s="17"/>
      <c r="EN123" s="17"/>
      <c r="EO123" s="21" t="s">
        <v>77</v>
      </c>
      <c r="EP123" s="17"/>
      <c r="EQ123" s="17"/>
      <c r="ER123" s="17"/>
      <c r="ES123" s="17"/>
      <c r="ET123" s="17"/>
      <c r="EU123" s="17"/>
      <c r="EV123" s="21" t="s">
        <v>77</v>
      </c>
      <c r="EW123" s="17"/>
      <c r="EX123" s="17"/>
      <c r="EY123" s="17"/>
      <c r="EZ123" s="17"/>
      <c r="FA123" s="17"/>
      <c r="FB123" s="17"/>
      <c r="FC123" s="17"/>
      <c r="FD123" s="17"/>
      <c r="FE123" s="17"/>
      <c r="FF123" s="17"/>
      <c r="FG123" s="17"/>
      <c r="FH123" s="17"/>
      <c r="FI123" s="17"/>
      <c r="FJ123" s="17"/>
      <c r="FK123" s="17"/>
      <c r="FL123" s="17"/>
      <c r="FM123" s="5"/>
    </row>
    <row r="124">
      <c r="A124" s="48">
        <f t="shared" si="1"/>
        <v>118</v>
      </c>
      <c r="B124" s="50" t="str">
        <f t="shared" si="2"/>
        <v> </v>
      </c>
      <c r="C124" s="65" t="str">
        <f t="shared" si="3"/>
        <v> </v>
      </c>
      <c r="D124" s="65" t="str">
        <f t="shared" si="4"/>
        <v> </v>
      </c>
      <c r="E124" s="65" t="str">
        <f t="shared" si="5"/>
        <v> </v>
      </c>
      <c r="F124" s="65" t="str">
        <f t="shared" si="6"/>
        <v> </v>
      </c>
      <c r="G124" s="51" t="str">
        <f t="shared" si="7"/>
        <v/>
      </c>
      <c r="H124" s="52">
        <v>118.0</v>
      </c>
      <c r="I124" s="53">
        <f t="array" ref="I124">Max(If(left($P124:$FL124,2)="CI",column($P124:$FL124),0))</f>
        <v>0</v>
      </c>
      <c r="J124" s="53">
        <f t="array" ref="J124">Max(If(left($P124:$FL124,3)="EHD",column($P124:$FL124),0))</f>
        <v>0</v>
      </c>
      <c r="K124" s="53">
        <f t="array" ref="K124">Max(If(left($P124:$FL124,2)="CH",column($P124:$FL124),0))</f>
        <v>0</v>
      </c>
      <c r="L124" s="53">
        <f t="array" ref="L124">Max(If(left($P124:$FL124,2)="12",column($P124:$FL124),0))</f>
        <v>0</v>
      </c>
      <c r="M124" s="53">
        <f t="array" ref="M124">Max(If(left($P124:$FL124,1)="X",column($P124:$FL124),0))</f>
        <v>0</v>
      </c>
      <c r="N124" s="53" t="str">
        <f t="shared" si="10"/>
        <v/>
      </c>
      <c r="O124" s="54">
        <f t="shared" si="9"/>
        <v>0</v>
      </c>
      <c r="P124" s="5"/>
      <c r="Q124" s="5"/>
      <c r="R124" s="5"/>
      <c r="S124" s="5"/>
      <c r="T124" s="5"/>
      <c r="U124" s="5"/>
      <c r="V124" s="5"/>
      <c r="W124" s="5"/>
      <c r="X124" s="5"/>
      <c r="Y124" s="5"/>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21" t="s">
        <v>62</v>
      </c>
      <c r="BC124" s="17"/>
      <c r="BD124" s="17"/>
      <c r="BE124" s="21" t="s">
        <v>62</v>
      </c>
      <c r="BF124" s="17"/>
      <c r="BG124" s="17"/>
      <c r="BH124" s="17"/>
      <c r="BI124" s="21" t="s">
        <v>62</v>
      </c>
      <c r="BJ124" s="17"/>
      <c r="BK124" s="17"/>
      <c r="BL124" s="21" t="s">
        <v>62</v>
      </c>
      <c r="BM124" s="17"/>
      <c r="BN124" s="17"/>
      <c r="BO124" s="17"/>
      <c r="BP124" s="21" t="s">
        <v>62</v>
      </c>
      <c r="BQ124" s="17"/>
      <c r="BR124" s="17"/>
      <c r="BS124" s="21" t="s">
        <v>62</v>
      </c>
      <c r="BT124" s="17"/>
      <c r="BU124" s="17"/>
      <c r="BV124" s="17"/>
      <c r="BW124" s="21" t="s">
        <v>62</v>
      </c>
      <c r="BX124" s="17"/>
      <c r="BY124" s="17"/>
      <c r="BZ124" s="21" t="s">
        <v>62</v>
      </c>
      <c r="CA124" s="17"/>
      <c r="CB124" s="17"/>
      <c r="CC124" s="17"/>
      <c r="CD124" s="21" t="s">
        <v>62</v>
      </c>
      <c r="CE124" s="21"/>
      <c r="CF124" s="17"/>
      <c r="CG124" s="21" t="s">
        <v>62</v>
      </c>
      <c r="CH124" s="17"/>
      <c r="CI124" s="17"/>
      <c r="CJ124" s="17"/>
      <c r="CK124" s="21" t="s">
        <v>62</v>
      </c>
      <c r="CL124" s="17"/>
      <c r="CM124" s="17"/>
      <c r="CN124" s="21" t="s">
        <v>62</v>
      </c>
      <c r="CO124" s="17"/>
      <c r="CP124" s="17"/>
      <c r="CQ124" s="17"/>
      <c r="CR124" s="21" t="s">
        <v>62</v>
      </c>
      <c r="CS124" s="17"/>
      <c r="CT124" s="17"/>
      <c r="CU124" s="21" t="s">
        <v>62</v>
      </c>
      <c r="CV124" s="17"/>
      <c r="CW124" s="17"/>
      <c r="CX124" s="17"/>
      <c r="CY124" s="21" t="s">
        <v>62</v>
      </c>
      <c r="CZ124" s="17"/>
      <c r="DA124" s="17"/>
      <c r="DB124" s="21" t="s">
        <v>62</v>
      </c>
      <c r="DC124" s="17"/>
      <c r="DD124" s="17"/>
      <c r="DE124" s="17"/>
      <c r="DF124" s="21" t="s">
        <v>62</v>
      </c>
      <c r="DG124" s="17"/>
      <c r="DH124" s="17"/>
      <c r="DI124" s="21" t="s">
        <v>62</v>
      </c>
      <c r="DJ124" s="17"/>
      <c r="DK124" s="17"/>
      <c r="DL124" s="17"/>
      <c r="DM124" s="21" t="s">
        <v>62</v>
      </c>
      <c r="DN124" s="17"/>
      <c r="DO124" s="17"/>
      <c r="DP124" s="21" t="s">
        <v>62</v>
      </c>
      <c r="DQ124" s="17"/>
      <c r="DR124" s="17"/>
      <c r="DS124" s="17"/>
      <c r="DT124" s="21" t="s">
        <v>62</v>
      </c>
      <c r="DU124" s="17"/>
      <c r="DV124" s="17"/>
      <c r="DW124" s="21" t="s">
        <v>62</v>
      </c>
      <c r="DX124" s="17"/>
      <c r="DY124" s="17"/>
      <c r="DZ124" s="17"/>
      <c r="EA124" s="21" t="s">
        <v>62</v>
      </c>
      <c r="EB124" s="17"/>
      <c r="EC124" s="17"/>
      <c r="ED124" s="21" t="s">
        <v>62</v>
      </c>
      <c r="EE124" s="17"/>
      <c r="EF124" s="17"/>
      <c r="EG124" s="17"/>
      <c r="EH124" s="17"/>
      <c r="EI124" s="21" t="s">
        <v>62</v>
      </c>
      <c r="EJ124" s="17"/>
      <c r="EK124" s="17"/>
      <c r="EL124" s="17"/>
      <c r="EM124" s="17"/>
      <c r="EN124" s="17"/>
      <c r="EO124" s="21" t="s">
        <v>77</v>
      </c>
      <c r="EP124" s="17"/>
      <c r="EQ124" s="17"/>
      <c r="ER124" s="17"/>
      <c r="ES124" s="17"/>
      <c r="ET124" s="17"/>
      <c r="EU124" s="17"/>
      <c r="EV124" s="21" t="s">
        <v>62</v>
      </c>
      <c r="EW124" s="17"/>
      <c r="EX124" s="17"/>
      <c r="EY124" s="17"/>
      <c r="EZ124" s="17"/>
      <c r="FA124" s="17"/>
      <c r="FB124" s="17"/>
      <c r="FC124" s="17"/>
      <c r="FD124" s="17"/>
      <c r="FE124" s="17"/>
      <c r="FF124" s="17"/>
      <c r="FG124" s="17"/>
      <c r="FH124" s="17"/>
      <c r="FI124" s="17"/>
      <c r="FJ124" s="17"/>
      <c r="FK124" s="17"/>
      <c r="FL124" s="17"/>
      <c r="FM124" s="5"/>
    </row>
    <row r="125">
      <c r="A125" s="48" t="str">
        <f t="shared" si="1"/>
        <v>* 119</v>
      </c>
      <c r="B125" s="50" t="str">
        <f t="shared" si="2"/>
        <v>X</v>
      </c>
      <c r="C125" s="65" t="str">
        <f t="shared" si="3"/>
        <v>X</v>
      </c>
      <c r="D125" s="65" t="str">
        <f t="shared" si="4"/>
        <v>X</v>
      </c>
      <c r="E125" s="65" t="str">
        <f t="shared" si="5"/>
        <v>X</v>
      </c>
      <c r="F125" s="65">
        <f t="shared" si="6"/>
        <v>44785</v>
      </c>
      <c r="G125" s="51">
        <f t="shared" si="7"/>
        <v>119</v>
      </c>
      <c r="H125" s="52">
        <v>119.0</v>
      </c>
      <c r="I125" s="53">
        <f t="array" ref="I125">Max(If(left($P125:$FL125,2)="CI",column($P125:$FL125),0))</f>
        <v>100</v>
      </c>
      <c r="J125" s="53">
        <f t="array" ref="J125">Max(If(left($P125:$FL125,3)="EHD",column($P125:$FL125),0))</f>
        <v>116</v>
      </c>
      <c r="K125" s="53">
        <f t="array" ref="K125">Max(If(left($P125:$FL125,2)="CH",column($P125:$FL125),0))</f>
        <v>115</v>
      </c>
      <c r="L125" s="53">
        <f t="array" ref="L125">Max(If(left($P125:$FL125,2)="12",column($P125:$FL125),0))</f>
        <v>127</v>
      </c>
      <c r="M125" s="53">
        <f t="array" ref="M125">Max(If(left($P125:$FL125,1)="X",column($P125:$FL125),0))</f>
        <v>134</v>
      </c>
      <c r="N125" s="53" t="str">
        <f t="shared" si="10"/>
        <v>#119: X on 12-Aug</v>
      </c>
      <c r="O125" s="54">
        <f t="shared" si="9"/>
        <v>1</v>
      </c>
      <c r="P125" s="5"/>
      <c r="Q125" s="5"/>
      <c r="R125" s="5"/>
      <c r="S125" s="5"/>
      <c r="T125" s="5"/>
      <c r="U125" s="5"/>
      <c r="V125" s="5"/>
      <c r="W125" s="5"/>
      <c r="X125" s="5"/>
      <c r="Y125" s="5"/>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21" t="s">
        <v>62</v>
      </c>
      <c r="BC125" s="17"/>
      <c r="BD125" s="17"/>
      <c r="BE125" s="21" t="s">
        <v>62</v>
      </c>
      <c r="BF125" s="17"/>
      <c r="BG125" s="17"/>
      <c r="BH125" s="17"/>
      <c r="BI125" s="21" t="s">
        <v>62</v>
      </c>
      <c r="BJ125" s="17"/>
      <c r="BK125" s="17"/>
      <c r="BL125" s="21" t="s">
        <v>62</v>
      </c>
      <c r="BM125" s="17"/>
      <c r="BN125" s="17"/>
      <c r="BO125" s="17"/>
      <c r="BP125" s="21" t="s">
        <v>62</v>
      </c>
      <c r="BQ125" s="17"/>
      <c r="BR125" s="17"/>
      <c r="BS125" s="21" t="s">
        <v>62</v>
      </c>
      <c r="BT125" s="17"/>
      <c r="BU125" s="17"/>
      <c r="BV125" s="17"/>
      <c r="BW125" s="21" t="s">
        <v>62</v>
      </c>
      <c r="BX125" s="17"/>
      <c r="BY125" s="17"/>
      <c r="BZ125" s="21" t="s">
        <v>62</v>
      </c>
      <c r="CA125" s="17"/>
      <c r="CB125" s="17"/>
      <c r="CC125" s="17"/>
      <c r="CD125" s="21" t="s">
        <v>62</v>
      </c>
      <c r="CE125" s="21"/>
      <c r="CF125" s="17"/>
      <c r="CG125" s="21" t="s">
        <v>62</v>
      </c>
      <c r="CH125" s="17"/>
      <c r="CI125" s="17"/>
      <c r="CJ125" s="17"/>
      <c r="CK125" s="21" t="s">
        <v>62</v>
      </c>
      <c r="CL125" s="17"/>
      <c r="CM125" s="17"/>
      <c r="CN125" s="21" t="s">
        <v>62</v>
      </c>
      <c r="CO125" s="17"/>
      <c r="CP125" s="17"/>
      <c r="CQ125" s="17"/>
      <c r="CR125" s="21" t="s">
        <v>62</v>
      </c>
      <c r="CS125" s="17"/>
      <c r="CT125" s="17"/>
      <c r="CU125" s="21" t="s">
        <v>62</v>
      </c>
      <c r="CV125" s="21" t="s">
        <v>40</v>
      </c>
      <c r="CW125" s="17"/>
      <c r="CX125" s="17"/>
      <c r="CY125" s="21" t="s">
        <v>55</v>
      </c>
      <c r="CZ125" s="17"/>
      <c r="DA125" s="17"/>
      <c r="DB125" s="21" t="s">
        <v>55</v>
      </c>
      <c r="DC125" s="17"/>
      <c r="DD125" s="17"/>
      <c r="DE125" s="17"/>
      <c r="DF125" s="21" t="s">
        <v>55</v>
      </c>
      <c r="DG125" s="17"/>
      <c r="DH125" s="17"/>
      <c r="DI125" s="21" t="s">
        <v>55</v>
      </c>
      <c r="DJ125" s="17"/>
      <c r="DK125" s="21" t="s">
        <v>42</v>
      </c>
      <c r="DL125" s="21" t="s">
        <v>41</v>
      </c>
      <c r="DM125" s="21" t="s">
        <v>70</v>
      </c>
      <c r="DN125" s="17"/>
      <c r="DO125" s="17"/>
      <c r="DP125" s="21" t="s">
        <v>70</v>
      </c>
      <c r="DQ125" s="17"/>
      <c r="DR125" s="17"/>
      <c r="DS125" s="17"/>
      <c r="DT125" s="21" t="s">
        <v>70</v>
      </c>
      <c r="DU125" s="17"/>
      <c r="DV125" s="17"/>
      <c r="DW125" s="21">
        <v>12.0</v>
      </c>
      <c r="DX125" s="17"/>
      <c r="DY125" s="17"/>
      <c r="DZ125" s="17"/>
      <c r="EA125" s="21" t="s">
        <v>75</v>
      </c>
      <c r="EB125" s="17"/>
      <c r="EC125" s="17"/>
      <c r="ED125" s="21" t="s">
        <v>3</v>
      </c>
      <c r="EE125" s="17"/>
      <c r="EF125" s="17"/>
      <c r="EG125" s="17"/>
      <c r="EH125" s="17"/>
      <c r="EI125" s="21" t="s">
        <v>54</v>
      </c>
      <c r="EJ125" s="17"/>
      <c r="EK125" s="17"/>
      <c r="EL125" s="17"/>
      <c r="EM125" s="17"/>
      <c r="EN125" s="17"/>
      <c r="EO125" s="21" t="s">
        <v>54</v>
      </c>
      <c r="EP125" s="17"/>
      <c r="EQ125" s="17"/>
      <c r="ER125" s="17"/>
      <c r="ES125" s="17"/>
      <c r="ET125" s="17"/>
      <c r="EU125" s="17"/>
      <c r="EV125" s="21" t="s">
        <v>54</v>
      </c>
      <c r="EW125" s="17"/>
      <c r="EX125" s="17"/>
      <c r="EY125" s="17"/>
      <c r="EZ125" s="17"/>
      <c r="FA125" s="17"/>
      <c r="FB125" s="17"/>
      <c r="FC125" s="17"/>
      <c r="FD125" s="17"/>
      <c r="FE125" s="17"/>
      <c r="FF125" s="17"/>
      <c r="FG125" s="17"/>
      <c r="FH125" s="17"/>
      <c r="FI125" s="17"/>
      <c r="FJ125" s="17"/>
      <c r="FK125" s="17"/>
      <c r="FL125" s="17"/>
      <c r="FM125" s="5"/>
    </row>
    <row r="126">
      <c r="A126" s="48" t="str">
        <f t="shared" si="1"/>
        <v>* 120</v>
      </c>
      <c r="B126" s="58" t="str">
        <f t="shared" si="2"/>
        <v>X</v>
      </c>
      <c r="C126" s="65" t="str">
        <f t="shared" si="3"/>
        <v>X</v>
      </c>
      <c r="D126" s="65" t="str">
        <f t="shared" si="4"/>
        <v>X</v>
      </c>
      <c r="E126" s="65" t="str">
        <f t="shared" si="5"/>
        <v>X</v>
      </c>
      <c r="F126" s="65">
        <f t="shared" si="6"/>
        <v>44754</v>
      </c>
      <c r="G126" s="51" t="str">
        <f t="shared" si="7"/>
        <v>120.2</v>
      </c>
      <c r="H126" s="52">
        <v>120.0</v>
      </c>
      <c r="I126" s="53">
        <f t="array" ref="I126">Max(If(left($P126:$FL126,2)="CI",column($P126:$FL126),0))</f>
        <v>89</v>
      </c>
      <c r="J126" s="53">
        <f t="array" ref="J126">Max(If(left($P126:$FL126,3)="EHD",column($P126:$FL126),0))</f>
        <v>102</v>
      </c>
      <c r="K126" s="53">
        <f t="array" ref="K126">Max(If(left($P126:$FL126,2)="CH",column($P126:$FL126),0))</f>
        <v>0</v>
      </c>
      <c r="L126" s="53">
        <f t="array" ref="L126">Max(If(left($P126:$FL126,2)="12",column($P126:$FL126),0))</f>
        <v>0</v>
      </c>
      <c r="M126" s="53">
        <f t="array" ref="M126">Max(If(left($P126:$FL126,1)="X",column($P126:$FL126),0))</f>
        <v>103</v>
      </c>
      <c r="N126" s="53" t="str">
        <f t="shared" si="10"/>
        <v>#120: X on 12-Jul</v>
      </c>
      <c r="O126" s="54">
        <f t="shared" si="9"/>
        <v>2</v>
      </c>
      <c r="P126" s="5"/>
      <c r="Q126" s="5"/>
      <c r="R126" s="5"/>
      <c r="S126" s="5"/>
      <c r="T126" s="5"/>
      <c r="U126" s="5"/>
      <c r="V126" s="5"/>
      <c r="W126" s="5"/>
      <c r="X126" s="5"/>
      <c r="Y126" s="5"/>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21" t="s">
        <v>40</v>
      </c>
      <c r="AZ126" s="17"/>
      <c r="BA126" s="17"/>
      <c r="BB126" s="21" t="s">
        <v>55</v>
      </c>
      <c r="BC126" s="17"/>
      <c r="BD126" s="17"/>
      <c r="BE126" s="21" t="s">
        <v>76</v>
      </c>
      <c r="BF126" s="17"/>
      <c r="BG126" s="17"/>
      <c r="BH126" s="17"/>
      <c r="BI126" s="21" t="s">
        <v>76</v>
      </c>
      <c r="BJ126" s="17"/>
      <c r="BK126" s="17"/>
      <c r="BL126" s="21" t="s">
        <v>3</v>
      </c>
      <c r="BM126" s="17"/>
      <c r="BN126" s="17"/>
      <c r="BO126" s="21"/>
      <c r="BP126" s="21" t="s">
        <v>54</v>
      </c>
      <c r="BQ126" s="17"/>
      <c r="BR126" s="17"/>
      <c r="BS126" s="21" t="s">
        <v>54</v>
      </c>
      <c r="BT126" s="17"/>
      <c r="BU126" s="17"/>
      <c r="BV126" s="17"/>
      <c r="BW126" s="21" t="s">
        <v>54</v>
      </c>
      <c r="BX126" s="17"/>
      <c r="BY126" s="17"/>
      <c r="BZ126" s="21" t="s">
        <v>54</v>
      </c>
      <c r="CA126" s="17"/>
      <c r="CB126" s="17"/>
      <c r="CC126" s="17"/>
      <c r="CD126" s="21" t="s">
        <v>54</v>
      </c>
      <c r="CE126" s="21"/>
      <c r="CF126" s="17"/>
      <c r="CG126" s="21" t="s">
        <v>62</v>
      </c>
      <c r="CH126" s="17"/>
      <c r="CI126" s="17"/>
      <c r="CJ126" s="17"/>
      <c r="CK126" s="21" t="s">
        <v>40</v>
      </c>
      <c r="CL126" s="17"/>
      <c r="CM126" s="17"/>
      <c r="CN126" s="21" t="s">
        <v>76</v>
      </c>
      <c r="CO126" s="17"/>
      <c r="CP126" s="17"/>
      <c r="CQ126" s="17"/>
      <c r="CR126" s="21" t="s">
        <v>76</v>
      </c>
      <c r="CS126" s="17"/>
      <c r="CT126" s="17"/>
      <c r="CU126" s="21" t="s">
        <v>76</v>
      </c>
      <c r="CV126" s="17"/>
      <c r="CW126" s="17"/>
      <c r="CX126" s="21" t="s">
        <v>41</v>
      </c>
      <c r="CY126" s="21" t="s">
        <v>3</v>
      </c>
      <c r="CZ126" s="17"/>
      <c r="DA126" s="17"/>
      <c r="DB126" s="21" t="s">
        <v>77</v>
      </c>
      <c r="DC126" s="17"/>
      <c r="DD126" s="17"/>
      <c r="DE126" s="17"/>
      <c r="DF126" s="21" t="s">
        <v>77</v>
      </c>
      <c r="DG126" s="17"/>
      <c r="DH126" s="17"/>
      <c r="DI126" s="21" t="s">
        <v>77</v>
      </c>
      <c r="DJ126" s="17"/>
      <c r="DK126" s="17"/>
      <c r="DL126" s="17"/>
      <c r="DM126" s="21" t="s">
        <v>77</v>
      </c>
      <c r="DN126" s="21" t="s">
        <v>54</v>
      </c>
      <c r="DO126" s="17"/>
      <c r="DP126" s="21" t="s">
        <v>77</v>
      </c>
      <c r="DQ126" s="17"/>
      <c r="DR126" s="17"/>
      <c r="DS126" s="17"/>
      <c r="DT126" s="21" t="s">
        <v>77</v>
      </c>
      <c r="DU126" s="17"/>
      <c r="DV126" s="17"/>
      <c r="DW126" s="21" t="s">
        <v>77</v>
      </c>
      <c r="DX126" s="17"/>
      <c r="DY126" s="17"/>
      <c r="DZ126" s="17"/>
      <c r="EA126" s="21" t="s">
        <v>77</v>
      </c>
      <c r="EB126" s="17"/>
      <c r="EC126" s="17"/>
      <c r="ED126" s="21" t="s">
        <v>77</v>
      </c>
      <c r="EE126" s="17"/>
      <c r="EF126" s="17"/>
      <c r="EG126" s="17"/>
      <c r="EH126" s="17"/>
      <c r="EI126" s="21" t="s">
        <v>77</v>
      </c>
      <c r="EJ126" s="17"/>
      <c r="EK126" s="17"/>
      <c r="EL126" s="17"/>
      <c r="EM126" s="17"/>
      <c r="EN126" s="17"/>
      <c r="EO126" s="21" t="s">
        <v>77</v>
      </c>
      <c r="EP126" s="17"/>
      <c r="EQ126" s="17"/>
      <c r="ER126" s="17"/>
      <c r="ES126" s="17"/>
      <c r="ET126" s="17"/>
      <c r="EU126" s="17"/>
      <c r="EV126" s="21" t="s">
        <v>77</v>
      </c>
      <c r="EW126" s="17"/>
      <c r="EX126" s="17"/>
      <c r="EY126" s="17"/>
      <c r="EZ126" s="17"/>
      <c r="FA126" s="17"/>
      <c r="FB126" s="17"/>
      <c r="FC126" s="17"/>
      <c r="FD126" s="17"/>
      <c r="FE126" s="17"/>
      <c r="FF126" s="17"/>
      <c r="FG126" s="17"/>
      <c r="FH126" s="17"/>
      <c r="FI126" s="17"/>
      <c r="FJ126" s="17"/>
      <c r="FK126" s="17"/>
      <c r="FL126" s="17"/>
      <c r="FM126" s="5"/>
    </row>
    <row r="127">
      <c r="A127" s="48">
        <f t="shared" si="1"/>
        <v>121</v>
      </c>
      <c r="B127" s="65" t="str">
        <f t="shared" si="2"/>
        <v> </v>
      </c>
      <c r="C127" s="65" t="str">
        <f t="shared" si="3"/>
        <v> </v>
      </c>
      <c r="D127" s="65" t="str">
        <f t="shared" si="4"/>
        <v> </v>
      </c>
      <c r="E127" s="65" t="str">
        <f t="shared" si="5"/>
        <v> </v>
      </c>
      <c r="F127" s="65" t="str">
        <f t="shared" si="6"/>
        <v> </v>
      </c>
      <c r="G127" s="51" t="str">
        <f t="shared" si="7"/>
        <v/>
      </c>
      <c r="H127" s="52">
        <v>121.0</v>
      </c>
      <c r="I127" s="53">
        <f t="array" ref="I127">Max(If(left($P127:$FL127,2)="CI",column($P127:$FL127),0))</f>
        <v>0</v>
      </c>
      <c r="J127" s="53">
        <f t="array" ref="J127">Max(If(left($P127:$FL127,3)="EHD",column($P127:$FL127),0))</f>
        <v>0</v>
      </c>
      <c r="K127" s="53">
        <f t="array" ref="K127">Max(If(left($P127:$FL127,2)="CH",column($P127:$FL127),0))</f>
        <v>0</v>
      </c>
      <c r="L127" s="53">
        <f t="array" ref="L127">Max(If(left($P127:$FL127,2)="12",column($P127:$FL127),0))</f>
        <v>0</v>
      </c>
      <c r="M127" s="53">
        <f t="array" ref="M127">Max(If(left($P127:$FL127,1)="X",column($P127:$FL127),0))</f>
        <v>0</v>
      </c>
      <c r="N127" s="53" t="str">
        <f t="shared" si="10"/>
        <v/>
      </c>
      <c r="O127" s="54">
        <f t="shared" si="9"/>
        <v>0</v>
      </c>
      <c r="P127" s="5"/>
      <c r="Q127" s="5"/>
      <c r="R127" s="5"/>
      <c r="S127" s="5"/>
      <c r="T127" s="5"/>
      <c r="U127" s="5"/>
      <c r="V127" s="5"/>
      <c r="W127" s="5"/>
      <c r="X127" s="5"/>
      <c r="Y127" s="5"/>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21" t="s">
        <v>62</v>
      </c>
      <c r="BC127" s="17"/>
      <c r="BD127" s="17"/>
      <c r="BE127" s="21" t="s">
        <v>62</v>
      </c>
      <c r="BF127" s="17"/>
      <c r="BG127" s="17"/>
      <c r="BH127" s="17"/>
      <c r="BI127" s="21" t="s">
        <v>62</v>
      </c>
      <c r="BJ127" s="17"/>
      <c r="BK127" s="17"/>
      <c r="BL127" s="21" t="s">
        <v>62</v>
      </c>
      <c r="BM127" s="17"/>
      <c r="BN127" s="17"/>
      <c r="BO127" s="17"/>
      <c r="BP127" s="21" t="s">
        <v>62</v>
      </c>
      <c r="BQ127" s="17"/>
      <c r="BR127" s="17"/>
      <c r="BS127" s="21" t="s">
        <v>62</v>
      </c>
      <c r="BT127" s="17"/>
      <c r="BU127" s="17"/>
      <c r="BV127" s="17"/>
      <c r="BW127" s="21" t="s">
        <v>62</v>
      </c>
      <c r="BX127" s="17"/>
      <c r="BY127" s="17"/>
      <c r="BZ127" s="21" t="s">
        <v>62</v>
      </c>
      <c r="CA127" s="17"/>
      <c r="CB127" s="17"/>
      <c r="CC127" s="17"/>
      <c r="CD127" s="21" t="s">
        <v>62</v>
      </c>
      <c r="CE127" s="21"/>
      <c r="CF127" s="17"/>
      <c r="CG127" s="21" t="s">
        <v>62</v>
      </c>
      <c r="CH127" s="17"/>
      <c r="CI127" s="17"/>
      <c r="CJ127" s="17"/>
      <c r="CK127" s="21" t="s">
        <v>62</v>
      </c>
      <c r="CL127" s="17"/>
      <c r="CM127" s="17"/>
      <c r="CN127" s="21" t="s">
        <v>62</v>
      </c>
      <c r="CO127" s="17"/>
      <c r="CP127" s="17"/>
      <c r="CQ127" s="17"/>
      <c r="CR127" s="21" t="s">
        <v>62</v>
      </c>
      <c r="CS127" s="17"/>
      <c r="CT127" s="17"/>
      <c r="CU127" s="21" t="s">
        <v>62</v>
      </c>
      <c r="CV127" s="17"/>
      <c r="CW127" s="17"/>
      <c r="CX127" s="17"/>
      <c r="CY127" s="21" t="s">
        <v>62</v>
      </c>
      <c r="CZ127" s="17"/>
      <c r="DA127" s="17"/>
      <c r="DB127" s="21" t="s">
        <v>62</v>
      </c>
      <c r="DC127" s="17"/>
      <c r="DD127" s="17"/>
      <c r="DE127" s="17"/>
      <c r="DF127" s="21" t="s">
        <v>62</v>
      </c>
      <c r="DG127" s="17"/>
      <c r="DH127" s="17"/>
      <c r="DI127" s="21" t="s">
        <v>62</v>
      </c>
      <c r="DJ127" s="17"/>
      <c r="DK127" s="17"/>
      <c r="DL127" s="17"/>
      <c r="DM127" s="21" t="s">
        <v>62</v>
      </c>
      <c r="DN127" s="17"/>
      <c r="DO127" s="17"/>
      <c r="DP127" s="21" t="s">
        <v>62</v>
      </c>
      <c r="DQ127" s="17"/>
      <c r="DR127" s="17"/>
      <c r="DS127" s="17"/>
      <c r="DT127" s="21" t="s">
        <v>62</v>
      </c>
      <c r="DU127" s="17"/>
      <c r="DV127" s="17"/>
      <c r="DW127" s="21" t="s">
        <v>62</v>
      </c>
      <c r="DX127" s="17"/>
      <c r="DY127" s="17"/>
      <c r="DZ127" s="17"/>
      <c r="EA127" s="21" t="s">
        <v>62</v>
      </c>
      <c r="EB127" s="17"/>
      <c r="EC127" s="17"/>
      <c r="ED127" s="21" t="s">
        <v>62</v>
      </c>
      <c r="EE127" s="17"/>
      <c r="EF127" s="17"/>
      <c r="EG127" s="17"/>
      <c r="EH127" s="17"/>
      <c r="EI127" s="21" t="s">
        <v>62</v>
      </c>
      <c r="EJ127" s="17"/>
      <c r="EK127" s="17"/>
      <c r="EL127" s="17"/>
      <c r="EM127" s="17"/>
      <c r="EN127" s="17"/>
      <c r="EO127" s="21" t="s">
        <v>62</v>
      </c>
      <c r="EP127" s="17"/>
      <c r="EQ127" s="17"/>
      <c r="ER127" s="17"/>
      <c r="ES127" s="17"/>
      <c r="ET127" s="17"/>
      <c r="EU127" s="17"/>
      <c r="EV127" s="21" t="s">
        <v>62</v>
      </c>
      <c r="EW127" s="17"/>
      <c r="EX127" s="17"/>
      <c r="EY127" s="17"/>
      <c r="EZ127" s="17"/>
      <c r="FA127" s="17"/>
      <c r="FB127" s="17"/>
      <c r="FC127" s="17"/>
      <c r="FD127" s="17"/>
      <c r="FE127" s="17"/>
      <c r="FF127" s="17"/>
      <c r="FG127" s="17"/>
      <c r="FH127" s="17"/>
      <c r="FI127" s="17"/>
      <c r="FJ127" s="17"/>
      <c r="FK127" s="17"/>
      <c r="FL127" s="17"/>
      <c r="FM127" s="5"/>
    </row>
    <row r="128">
      <c r="A128" s="48" t="str">
        <f t="shared" si="1"/>
        <v>* 122</v>
      </c>
      <c r="B128" s="65" t="str">
        <f t="shared" si="2"/>
        <v>X</v>
      </c>
      <c r="C128" s="65" t="str">
        <f t="shared" si="3"/>
        <v>X</v>
      </c>
      <c r="D128" s="65" t="str">
        <f t="shared" si="4"/>
        <v>X</v>
      </c>
      <c r="E128" s="65" t="str">
        <f t="shared" si="5"/>
        <v>X</v>
      </c>
      <c r="F128" s="65">
        <f t="shared" si="6"/>
        <v>44750</v>
      </c>
      <c r="G128" s="51">
        <f t="shared" si="7"/>
        <v>122</v>
      </c>
      <c r="H128" s="52">
        <v>122.0</v>
      </c>
      <c r="I128" s="53">
        <f t="array" ref="I128">Max(If(left($P128:$FL128,2)="CI",column($P128:$FL128),0))</f>
        <v>96</v>
      </c>
      <c r="J128" s="53">
        <f t="array" ref="J128">Max(If(left($P128:$FL128,3)="EHD",column($P128:$FL128),0))</f>
        <v>0</v>
      </c>
      <c r="K128" s="53">
        <f t="array" ref="K128">Max(If(left($P128:$FL128,2)="CH",column($P128:$FL128),0))</f>
        <v>0</v>
      </c>
      <c r="L128" s="53">
        <f t="array" ref="L128">Max(If(left($P128:$FL128,2)="12",column($P128:$FL128),0))</f>
        <v>0</v>
      </c>
      <c r="M128" s="53">
        <f t="array" ref="M128">Max(If(left($P128:$FL128,1)="X",column($P128:$FL128),0))</f>
        <v>99</v>
      </c>
      <c r="N128" s="53" t="str">
        <f t="shared" si="10"/>
        <v>#122: X on 08-Jul</v>
      </c>
      <c r="O128" s="54">
        <f t="shared" si="9"/>
        <v>1</v>
      </c>
      <c r="P128" s="5"/>
      <c r="Q128" s="5"/>
      <c r="R128" s="5"/>
      <c r="S128" s="5"/>
      <c r="T128" s="5"/>
      <c r="U128" s="5"/>
      <c r="V128" s="5"/>
      <c r="W128" s="5"/>
      <c r="X128" s="5"/>
      <c r="Y128" s="5"/>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21" t="s">
        <v>62</v>
      </c>
      <c r="BC128" s="17"/>
      <c r="BD128" s="17"/>
      <c r="BE128" s="21" t="s">
        <v>62</v>
      </c>
      <c r="BF128" s="17"/>
      <c r="BG128" s="17"/>
      <c r="BH128" s="17"/>
      <c r="BI128" s="21" t="s">
        <v>62</v>
      </c>
      <c r="BJ128" s="17"/>
      <c r="BK128" s="17"/>
      <c r="BL128" s="21" t="s">
        <v>62</v>
      </c>
      <c r="BM128" s="17"/>
      <c r="BN128" s="17"/>
      <c r="BO128" s="17"/>
      <c r="BP128" s="21" t="s">
        <v>62</v>
      </c>
      <c r="BQ128" s="17"/>
      <c r="BR128" s="17"/>
      <c r="BS128" s="21" t="s">
        <v>62</v>
      </c>
      <c r="BT128" s="17"/>
      <c r="BU128" s="17"/>
      <c r="BV128" s="17"/>
      <c r="BW128" s="21" t="s">
        <v>62</v>
      </c>
      <c r="BX128" s="17"/>
      <c r="BY128" s="17"/>
      <c r="BZ128" s="21" t="s">
        <v>62</v>
      </c>
      <c r="CA128" s="17"/>
      <c r="CB128" s="17"/>
      <c r="CC128" s="17"/>
      <c r="CD128" s="21" t="s">
        <v>62</v>
      </c>
      <c r="CE128" s="21"/>
      <c r="CF128" s="17"/>
      <c r="CG128" s="21" t="s">
        <v>62</v>
      </c>
      <c r="CH128" s="17"/>
      <c r="CI128" s="17"/>
      <c r="CJ128" s="17"/>
      <c r="CK128" s="21" t="s">
        <v>62</v>
      </c>
      <c r="CL128" s="17"/>
      <c r="CM128" s="17"/>
      <c r="CN128" s="21" t="s">
        <v>62</v>
      </c>
      <c r="CO128" s="17"/>
      <c r="CP128" s="17"/>
      <c r="CQ128" s="17"/>
      <c r="CR128" s="21" t="s">
        <v>40</v>
      </c>
      <c r="CS128" s="17"/>
      <c r="CT128" s="17"/>
      <c r="CU128" s="21" t="s">
        <v>4</v>
      </c>
      <c r="CV128" s="17"/>
      <c r="CW128" s="17"/>
      <c r="CX128" s="17"/>
      <c r="CY128" s="21" t="s">
        <v>54</v>
      </c>
      <c r="CZ128" s="17"/>
      <c r="DA128" s="17"/>
      <c r="DB128" s="21" t="s">
        <v>54</v>
      </c>
      <c r="DC128" s="17"/>
      <c r="DD128" s="17"/>
      <c r="DE128" s="17"/>
      <c r="DF128" s="21" t="s">
        <v>54</v>
      </c>
      <c r="DG128" s="17"/>
      <c r="DH128" s="17"/>
      <c r="DI128" s="21" t="s">
        <v>54</v>
      </c>
      <c r="DJ128" s="17"/>
      <c r="DK128" s="17"/>
      <c r="DL128" s="17"/>
      <c r="DM128" s="21" t="s">
        <v>54</v>
      </c>
      <c r="DN128" s="17"/>
      <c r="DO128" s="17"/>
      <c r="DP128" s="21" t="s">
        <v>54</v>
      </c>
      <c r="DQ128" s="17"/>
      <c r="DR128" s="17"/>
      <c r="DS128" s="17"/>
      <c r="DT128" s="21" t="s">
        <v>54</v>
      </c>
      <c r="DU128" s="17"/>
      <c r="DV128" s="17"/>
      <c r="DW128" s="21" t="s">
        <v>54</v>
      </c>
      <c r="DX128" s="17"/>
      <c r="DY128" s="17"/>
      <c r="DZ128" s="17"/>
      <c r="EA128" s="21" t="s">
        <v>54</v>
      </c>
      <c r="EB128" s="17"/>
      <c r="EC128" s="17"/>
      <c r="ED128" s="21" t="s">
        <v>54</v>
      </c>
      <c r="EE128" s="17"/>
      <c r="EF128" s="17"/>
      <c r="EG128" s="17"/>
      <c r="EH128" s="17"/>
      <c r="EI128" s="21" t="s">
        <v>65</v>
      </c>
      <c r="EJ128" s="17"/>
      <c r="EK128" s="17"/>
      <c r="EL128" s="17"/>
      <c r="EM128" s="17"/>
      <c r="EN128" s="17"/>
      <c r="EO128" s="21" t="s">
        <v>54</v>
      </c>
      <c r="EP128" s="17"/>
      <c r="EQ128" s="17"/>
      <c r="ER128" s="17"/>
      <c r="ES128" s="17"/>
      <c r="ET128" s="17"/>
      <c r="EU128" s="17"/>
      <c r="EV128" s="21" t="s">
        <v>54</v>
      </c>
      <c r="EW128" s="17"/>
      <c r="EX128" s="17"/>
      <c r="EY128" s="17"/>
      <c r="EZ128" s="17"/>
      <c r="FA128" s="17"/>
      <c r="FB128" s="17"/>
      <c r="FC128" s="17"/>
      <c r="FD128" s="17"/>
      <c r="FE128" s="17"/>
      <c r="FF128" s="17"/>
      <c r="FG128" s="17"/>
      <c r="FH128" s="17"/>
      <c r="FI128" s="17"/>
      <c r="FJ128" s="17"/>
      <c r="FK128" s="17"/>
      <c r="FL128" s="17"/>
      <c r="FM128" s="5"/>
    </row>
    <row r="129">
      <c r="A129" s="48" t="str">
        <f t="shared" si="1"/>
        <v>* 123</v>
      </c>
      <c r="B129" s="65" t="str">
        <f t="shared" si="2"/>
        <v>X</v>
      </c>
      <c r="C129" s="65" t="str">
        <f t="shared" si="3"/>
        <v>X</v>
      </c>
      <c r="D129" s="65" t="str">
        <f t="shared" si="4"/>
        <v>X</v>
      </c>
      <c r="E129" s="65" t="str">
        <f t="shared" si="5"/>
        <v>X</v>
      </c>
      <c r="F129" s="65">
        <f t="shared" si="6"/>
        <v>44771</v>
      </c>
      <c r="G129" s="51">
        <f t="shared" si="7"/>
        <v>123</v>
      </c>
      <c r="H129" s="52">
        <v>123.0</v>
      </c>
      <c r="I129" s="53">
        <f t="array" ref="I129">Max(If(left($P129:$FL129,2)="CI",column($P129:$FL129),0))</f>
        <v>95</v>
      </c>
      <c r="J129" s="53">
        <f t="array" ref="J129">Max(If(left($P129:$FL129,3)="EHD",column($P129:$FL129),0))</f>
        <v>118</v>
      </c>
      <c r="K129" s="53">
        <f t="array" ref="K129">Max(If(left($P129:$FL129,2)="CH",column($P129:$FL129),0))</f>
        <v>0</v>
      </c>
      <c r="L129" s="53">
        <f t="array" ref="L129">Max(If(left($P129:$FL129,2)="12",column($P129:$FL129),0))</f>
        <v>0</v>
      </c>
      <c r="M129" s="53">
        <f t="array" ref="M129">Max(If(left($P129:$FL129,1)="X",column($P129:$FL129),0))</f>
        <v>120</v>
      </c>
      <c r="N129" s="53" t="str">
        <f t="shared" si="10"/>
        <v>#123: X on 29-Jul</v>
      </c>
      <c r="O129" s="54">
        <f t="shared" si="9"/>
        <v>1</v>
      </c>
      <c r="P129" s="5"/>
      <c r="Q129" s="5"/>
      <c r="R129" s="5"/>
      <c r="S129" s="5"/>
      <c r="T129" s="5"/>
      <c r="U129" s="5"/>
      <c r="V129" s="5"/>
      <c r="W129" s="5"/>
      <c r="X129" s="5"/>
      <c r="Y129" s="5"/>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21" t="s">
        <v>62</v>
      </c>
      <c r="BC129" s="17"/>
      <c r="BD129" s="17"/>
      <c r="BE129" s="21" t="s">
        <v>62</v>
      </c>
      <c r="BF129" s="17"/>
      <c r="BG129" s="17"/>
      <c r="BH129" s="17"/>
      <c r="BI129" s="21" t="s">
        <v>62</v>
      </c>
      <c r="BJ129" s="17"/>
      <c r="BK129" s="17"/>
      <c r="BL129" s="21" t="s">
        <v>62</v>
      </c>
      <c r="BM129" s="17"/>
      <c r="BN129" s="17"/>
      <c r="BO129" s="17"/>
      <c r="BP129" s="21" t="s">
        <v>62</v>
      </c>
      <c r="BQ129" s="17"/>
      <c r="BR129" s="17"/>
      <c r="BS129" s="21" t="s">
        <v>62</v>
      </c>
      <c r="BT129" s="17"/>
      <c r="BU129" s="17"/>
      <c r="BV129" s="17"/>
      <c r="BW129" s="21" t="s">
        <v>62</v>
      </c>
      <c r="BX129" s="17"/>
      <c r="BY129" s="17"/>
      <c r="BZ129" s="21" t="s">
        <v>62</v>
      </c>
      <c r="CA129" s="17"/>
      <c r="CB129" s="17"/>
      <c r="CC129" s="17"/>
      <c r="CD129" s="21" t="s">
        <v>62</v>
      </c>
      <c r="CE129" s="21"/>
      <c r="CF129" s="17"/>
      <c r="CG129" s="21" t="s">
        <v>62</v>
      </c>
      <c r="CH129" s="17"/>
      <c r="CI129" s="17"/>
      <c r="CJ129" s="17"/>
      <c r="CK129" s="21" t="s">
        <v>62</v>
      </c>
      <c r="CL129" s="17"/>
      <c r="CM129" s="17"/>
      <c r="CN129" s="21" t="s">
        <v>65</v>
      </c>
      <c r="CO129" s="17"/>
      <c r="CP129" s="17"/>
      <c r="CQ129" s="21" t="s">
        <v>40</v>
      </c>
      <c r="CR129" s="21" t="s">
        <v>63</v>
      </c>
      <c r="CS129" s="17"/>
      <c r="CT129" s="17"/>
      <c r="CU129" s="21" t="s">
        <v>76</v>
      </c>
      <c r="CV129" s="17"/>
      <c r="CW129" s="17"/>
      <c r="CX129" s="17"/>
      <c r="CY129" s="21" t="s">
        <v>76</v>
      </c>
      <c r="CZ129" s="17"/>
      <c r="DA129" s="17"/>
      <c r="DB129" s="21" t="s">
        <v>76</v>
      </c>
      <c r="DC129" s="17"/>
      <c r="DD129" s="17"/>
      <c r="DE129" s="21" t="s">
        <v>41</v>
      </c>
      <c r="DF129" s="21" t="s">
        <v>41</v>
      </c>
      <c r="DG129" s="21" t="s">
        <v>41</v>
      </c>
      <c r="DH129" s="21" t="s">
        <v>41</v>
      </c>
      <c r="DI129" s="21" t="s">
        <v>41</v>
      </c>
      <c r="DJ129" s="21" t="s">
        <v>41</v>
      </c>
      <c r="DK129" s="17"/>
      <c r="DL129" s="17"/>
      <c r="DM129" s="21" t="s">
        <v>41</v>
      </c>
      <c r="DN129" s="21" t="s">
        <v>41</v>
      </c>
      <c r="DO129" s="17"/>
      <c r="DP129" s="21" t="s">
        <v>3</v>
      </c>
      <c r="DQ129" s="17"/>
      <c r="DR129" s="17"/>
      <c r="DS129" s="17"/>
      <c r="DT129" s="21" t="s">
        <v>76</v>
      </c>
      <c r="DU129" s="17"/>
      <c r="DV129" s="17"/>
      <c r="DW129" s="21" t="s">
        <v>76</v>
      </c>
      <c r="DX129" s="17"/>
      <c r="DY129" s="17"/>
      <c r="DZ129" s="17"/>
      <c r="EA129" s="21" t="s">
        <v>76</v>
      </c>
      <c r="EB129" s="17"/>
      <c r="EC129" s="17"/>
      <c r="ED129" s="21" t="s">
        <v>76</v>
      </c>
      <c r="EE129" s="17"/>
      <c r="EF129" s="17"/>
      <c r="EG129" s="17"/>
      <c r="EH129" s="17"/>
      <c r="EI129" s="21" t="s">
        <v>76</v>
      </c>
      <c r="EJ129" s="17"/>
      <c r="EK129" s="17"/>
      <c r="EL129" s="17"/>
      <c r="EM129" s="17"/>
      <c r="EN129" s="17"/>
      <c r="EO129" s="21" t="s">
        <v>54</v>
      </c>
      <c r="EP129" s="17"/>
      <c r="EQ129" s="17"/>
      <c r="ER129" s="17"/>
      <c r="ES129" s="17"/>
      <c r="ET129" s="17"/>
      <c r="EU129" s="17"/>
      <c r="EV129" s="21" t="s">
        <v>54</v>
      </c>
      <c r="EW129" s="17"/>
      <c r="EX129" s="17"/>
      <c r="EY129" s="17"/>
      <c r="EZ129" s="17"/>
      <c r="FA129" s="17"/>
      <c r="FB129" s="17"/>
      <c r="FC129" s="17"/>
      <c r="FD129" s="17"/>
      <c r="FE129" s="17"/>
      <c r="FF129" s="17"/>
      <c r="FG129" s="17"/>
      <c r="FH129" s="17"/>
      <c r="FI129" s="17"/>
      <c r="FJ129" s="17"/>
      <c r="FK129" s="17"/>
      <c r="FL129" s="17"/>
      <c r="FM129" s="5"/>
    </row>
    <row r="130">
      <c r="A130" s="48">
        <f t="shared" si="1"/>
        <v>124</v>
      </c>
      <c r="B130" s="65" t="str">
        <f t="shared" si="2"/>
        <v> </v>
      </c>
      <c r="C130" s="65" t="str">
        <f t="shared" si="3"/>
        <v> </v>
      </c>
      <c r="D130" s="65" t="str">
        <f t="shared" si="4"/>
        <v> </v>
      </c>
      <c r="E130" s="65" t="str">
        <f t="shared" si="5"/>
        <v> </v>
      </c>
      <c r="F130" s="65" t="str">
        <f t="shared" si="6"/>
        <v> </v>
      </c>
      <c r="G130" s="51" t="str">
        <f t="shared" si="7"/>
        <v/>
      </c>
      <c r="H130" s="52">
        <v>124.0</v>
      </c>
      <c r="I130" s="53">
        <f t="array" ref="I130">Max(If(left($P130:$FL130,2)="CI",column($P130:$FL130),0))</f>
        <v>0</v>
      </c>
      <c r="J130" s="53">
        <f t="array" ref="J130">Max(If(left($P130:$FL130,3)="EHD",column($P130:$FL130),0))</f>
        <v>0</v>
      </c>
      <c r="K130" s="53">
        <f t="array" ref="K130">Max(If(left($P130:$FL130,2)="CH",column($P130:$FL130),0))</f>
        <v>0</v>
      </c>
      <c r="L130" s="53">
        <f t="array" ref="L130">Max(If(left($P130:$FL130,2)="12",column($P130:$FL130),0))</f>
        <v>0</v>
      </c>
      <c r="M130" s="53">
        <f t="array" ref="M130">Max(If(left($P130:$FL130,1)="X",column($P130:$FL130),0))</f>
        <v>0</v>
      </c>
      <c r="N130" s="53" t="str">
        <f t="shared" si="10"/>
        <v/>
      </c>
      <c r="O130" s="54">
        <f t="shared" si="9"/>
        <v>0</v>
      </c>
      <c r="P130" s="5"/>
      <c r="Q130" s="5"/>
      <c r="R130" s="5"/>
      <c r="S130" s="5"/>
      <c r="T130" s="5"/>
      <c r="U130" s="5"/>
      <c r="V130" s="5"/>
      <c r="W130" s="5"/>
      <c r="X130" s="5"/>
      <c r="Y130" s="5"/>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21" t="s">
        <v>52</v>
      </c>
      <c r="BC130" s="17"/>
      <c r="BD130" s="17"/>
      <c r="BE130" s="21" t="s">
        <v>52</v>
      </c>
      <c r="BF130" s="17"/>
      <c r="BG130" s="17"/>
      <c r="BH130" s="17"/>
      <c r="BI130" s="21" t="s">
        <v>52</v>
      </c>
      <c r="BJ130" s="17"/>
      <c r="BK130" s="17"/>
      <c r="BL130" s="21" t="s">
        <v>52</v>
      </c>
      <c r="BM130" s="17"/>
      <c r="BN130" s="17"/>
      <c r="BO130" s="17"/>
      <c r="BP130" s="21" t="s">
        <v>52</v>
      </c>
      <c r="BQ130" s="17"/>
      <c r="BR130" s="17"/>
      <c r="BS130" s="21" t="s">
        <v>52</v>
      </c>
      <c r="BT130" s="17"/>
      <c r="BU130" s="17"/>
      <c r="BV130" s="17"/>
      <c r="BW130" s="21" t="s">
        <v>52</v>
      </c>
      <c r="BX130" s="17"/>
      <c r="BY130" s="17"/>
      <c r="BZ130" s="21" t="s">
        <v>52</v>
      </c>
      <c r="CA130" s="17"/>
      <c r="CB130" s="17"/>
      <c r="CC130" s="17"/>
      <c r="CD130" s="21" t="s">
        <v>52</v>
      </c>
      <c r="CE130" s="21"/>
      <c r="CF130" s="17"/>
      <c r="CG130" s="21" t="s">
        <v>52</v>
      </c>
      <c r="CH130" s="17"/>
      <c r="CI130" s="17"/>
      <c r="CJ130" s="17"/>
      <c r="CK130" s="21" t="s">
        <v>52</v>
      </c>
      <c r="CL130" s="17"/>
      <c r="CM130" s="17"/>
      <c r="CN130" s="21" t="s">
        <v>52</v>
      </c>
      <c r="CO130" s="17"/>
      <c r="CP130" s="17"/>
      <c r="CQ130" s="17"/>
      <c r="CR130" s="21" t="s">
        <v>52</v>
      </c>
      <c r="CS130" s="17"/>
      <c r="CT130" s="17"/>
      <c r="CU130" s="21" t="s">
        <v>52</v>
      </c>
      <c r="CV130" s="17"/>
      <c r="CW130" s="17"/>
      <c r="CX130" s="17"/>
      <c r="CY130" s="21" t="s">
        <v>52</v>
      </c>
      <c r="CZ130" s="17"/>
      <c r="DA130" s="17"/>
      <c r="DB130" s="21" t="s">
        <v>52</v>
      </c>
      <c r="DC130" s="17"/>
      <c r="DD130" s="17"/>
      <c r="DE130" s="17"/>
      <c r="DF130" s="21" t="s">
        <v>52</v>
      </c>
      <c r="DG130" s="17"/>
      <c r="DH130" s="17"/>
      <c r="DI130" s="21" t="s">
        <v>52</v>
      </c>
      <c r="DJ130" s="17"/>
      <c r="DK130" s="17"/>
      <c r="DL130" s="17"/>
      <c r="DM130" s="21" t="s">
        <v>52</v>
      </c>
      <c r="DN130" s="17"/>
      <c r="DO130" s="17"/>
      <c r="DP130" s="21" t="s">
        <v>52</v>
      </c>
      <c r="DQ130" s="17"/>
      <c r="DR130" s="17"/>
      <c r="DS130" s="17"/>
      <c r="DT130" s="21" t="s">
        <v>52</v>
      </c>
      <c r="DU130" s="17"/>
      <c r="DV130" s="17"/>
      <c r="DW130" s="21" t="s">
        <v>52</v>
      </c>
      <c r="DX130" s="17"/>
      <c r="DY130" s="17"/>
      <c r="DZ130" s="17"/>
      <c r="EA130" s="21" t="s">
        <v>52</v>
      </c>
      <c r="EB130" s="17"/>
      <c r="EC130" s="17"/>
      <c r="ED130" s="21" t="s">
        <v>52</v>
      </c>
      <c r="EE130" s="17"/>
      <c r="EF130" s="17"/>
      <c r="EG130" s="17"/>
      <c r="EH130" s="17"/>
      <c r="EI130" s="21" t="s">
        <v>52</v>
      </c>
      <c r="EJ130" s="17"/>
      <c r="EK130" s="17"/>
      <c r="EL130" s="17"/>
      <c r="EM130" s="17"/>
      <c r="EN130" s="17"/>
      <c r="EO130" s="21" t="s">
        <v>52</v>
      </c>
      <c r="EP130" s="17"/>
      <c r="EQ130" s="17"/>
      <c r="ER130" s="17"/>
      <c r="ES130" s="17"/>
      <c r="ET130" s="17"/>
      <c r="EU130" s="17"/>
      <c r="EV130" s="21" t="s">
        <v>52</v>
      </c>
      <c r="EW130" s="17"/>
      <c r="EX130" s="17"/>
      <c r="EY130" s="17"/>
      <c r="EZ130" s="17"/>
      <c r="FA130" s="17"/>
      <c r="FB130" s="17"/>
      <c r="FC130" s="17"/>
      <c r="FD130" s="17"/>
      <c r="FE130" s="17"/>
      <c r="FF130" s="17"/>
      <c r="FG130" s="17"/>
      <c r="FH130" s="17"/>
      <c r="FI130" s="17"/>
      <c r="FJ130" s="17"/>
      <c r="FK130" s="17"/>
      <c r="FL130" s="17"/>
      <c r="FM130" s="5"/>
    </row>
    <row r="131">
      <c r="A131" s="48">
        <f t="shared" si="1"/>
        <v>125</v>
      </c>
      <c r="B131" s="65" t="str">
        <f t="shared" si="2"/>
        <v> </v>
      </c>
      <c r="C131" s="65" t="str">
        <f t="shared" si="3"/>
        <v> </v>
      </c>
      <c r="D131" s="65" t="str">
        <f t="shared" si="4"/>
        <v> </v>
      </c>
      <c r="E131" s="65" t="str">
        <f t="shared" si="5"/>
        <v> </v>
      </c>
      <c r="F131" s="65" t="str">
        <f t="shared" si="6"/>
        <v> </v>
      </c>
      <c r="G131" s="51" t="str">
        <f t="shared" si="7"/>
        <v/>
      </c>
      <c r="H131" s="52">
        <v>125.0</v>
      </c>
      <c r="I131" s="53">
        <f t="array" ref="I131">Max(If(left($P131:$FL131,2)="CI",column($P131:$FL131),0))</f>
        <v>0</v>
      </c>
      <c r="J131" s="53">
        <f t="array" ref="J131">Max(If(left($P131:$FL131,3)="EHD",column($P131:$FL131),0))</f>
        <v>0</v>
      </c>
      <c r="K131" s="53">
        <f t="array" ref="K131">Max(If(left($P131:$FL131,2)="CH",column($P131:$FL131),0))</f>
        <v>0</v>
      </c>
      <c r="L131" s="53">
        <f t="array" ref="L131">Max(If(left($P131:$FL131,2)="12",column($P131:$FL131),0))</f>
        <v>0</v>
      </c>
      <c r="M131" s="53">
        <f t="array" ref="M131">Max(If(left($P131:$FL131,1)="X",column($P131:$FL131),0))</f>
        <v>0</v>
      </c>
      <c r="N131" s="53" t="str">
        <f t="shared" si="10"/>
        <v/>
      </c>
      <c r="O131" s="54">
        <f t="shared" si="9"/>
        <v>0</v>
      </c>
      <c r="P131" s="5"/>
      <c r="Q131" s="5"/>
      <c r="R131" s="5"/>
      <c r="S131" s="5"/>
      <c r="T131" s="5"/>
      <c r="U131" s="5"/>
      <c r="V131" s="5"/>
      <c r="W131" s="5"/>
      <c r="X131" s="5"/>
      <c r="Y131" s="5"/>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21" t="s">
        <v>52</v>
      </c>
      <c r="BC131" s="17"/>
      <c r="BD131" s="17"/>
      <c r="BE131" s="21" t="s">
        <v>52</v>
      </c>
      <c r="BF131" s="17"/>
      <c r="BG131" s="17"/>
      <c r="BH131" s="17"/>
      <c r="BI131" s="21" t="s">
        <v>52</v>
      </c>
      <c r="BJ131" s="17"/>
      <c r="BK131" s="17"/>
      <c r="BL131" s="21" t="s">
        <v>52</v>
      </c>
      <c r="BM131" s="17"/>
      <c r="BN131" s="17"/>
      <c r="BO131" s="17"/>
      <c r="BP131" s="21" t="s">
        <v>52</v>
      </c>
      <c r="BQ131" s="17"/>
      <c r="BR131" s="17"/>
      <c r="BS131" s="21" t="s">
        <v>52</v>
      </c>
      <c r="BT131" s="17"/>
      <c r="BU131" s="17"/>
      <c r="BV131" s="17"/>
      <c r="BW131" s="21" t="s">
        <v>52</v>
      </c>
      <c r="BX131" s="17"/>
      <c r="BY131" s="17"/>
      <c r="BZ131" s="21" t="s">
        <v>52</v>
      </c>
      <c r="CA131" s="17"/>
      <c r="CB131" s="17"/>
      <c r="CC131" s="17"/>
      <c r="CD131" s="21" t="s">
        <v>52</v>
      </c>
      <c r="CE131" s="21"/>
      <c r="CF131" s="17"/>
      <c r="CG131" s="21" t="s">
        <v>52</v>
      </c>
      <c r="CH131" s="17"/>
      <c r="CI131" s="17"/>
      <c r="CJ131" s="17"/>
      <c r="CK131" s="21" t="s">
        <v>52</v>
      </c>
      <c r="CL131" s="17"/>
      <c r="CM131" s="17"/>
      <c r="CN131" s="21" t="s">
        <v>52</v>
      </c>
      <c r="CO131" s="17"/>
      <c r="CP131" s="17"/>
      <c r="CQ131" s="17"/>
      <c r="CR131" s="21" t="s">
        <v>52</v>
      </c>
      <c r="CS131" s="17"/>
      <c r="CT131" s="17"/>
      <c r="CU131" s="21" t="s">
        <v>52</v>
      </c>
      <c r="CV131" s="17"/>
      <c r="CW131" s="17"/>
      <c r="CX131" s="17"/>
      <c r="CY131" s="21" t="s">
        <v>52</v>
      </c>
      <c r="CZ131" s="17"/>
      <c r="DA131" s="17"/>
      <c r="DB131" s="21" t="s">
        <v>52</v>
      </c>
      <c r="DC131" s="17"/>
      <c r="DD131" s="17"/>
      <c r="DE131" s="17"/>
      <c r="DF131" s="21" t="s">
        <v>52</v>
      </c>
      <c r="DG131" s="17"/>
      <c r="DH131" s="17"/>
      <c r="DI131" s="21" t="s">
        <v>52</v>
      </c>
      <c r="DJ131" s="17"/>
      <c r="DK131" s="17"/>
      <c r="DL131" s="17"/>
      <c r="DM131" s="21" t="s">
        <v>52</v>
      </c>
      <c r="DN131" s="17"/>
      <c r="DO131" s="17"/>
      <c r="DP131" s="21" t="s">
        <v>52</v>
      </c>
      <c r="DQ131" s="17"/>
      <c r="DR131" s="17"/>
      <c r="DS131" s="17"/>
      <c r="DT131" s="21" t="s">
        <v>52</v>
      </c>
      <c r="DU131" s="17"/>
      <c r="DV131" s="17"/>
      <c r="DW131" s="21" t="s">
        <v>52</v>
      </c>
      <c r="DX131" s="17"/>
      <c r="DY131" s="17"/>
      <c r="DZ131" s="17"/>
      <c r="EA131" s="21" t="s">
        <v>52</v>
      </c>
      <c r="EB131" s="17"/>
      <c r="EC131" s="17"/>
      <c r="ED131" s="21" t="s">
        <v>52</v>
      </c>
      <c r="EE131" s="17"/>
      <c r="EF131" s="17"/>
      <c r="EG131" s="17"/>
      <c r="EH131" s="17"/>
      <c r="EI131" s="21" t="s">
        <v>52</v>
      </c>
      <c r="EJ131" s="17"/>
      <c r="EK131" s="17"/>
      <c r="EL131" s="17"/>
      <c r="EM131" s="17"/>
      <c r="EN131" s="17"/>
      <c r="EO131" s="21" t="s">
        <v>52</v>
      </c>
      <c r="EP131" s="17"/>
      <c r="EQ131" s="17"/>
      <c r="ER131" s="17"/>
      <c r="ES131" s="17"/>
      <c r="ET131" s="17"/>
      <c r="EU131" s="17"/>
      <c r="EV131" s="21" t="s">
        <v>52</v>
      </c>
      <c r="EW131" s="17"/>
      <c r="EX131" s="17"/>
      <c r="EY131" s="17"/>
      <c r="EZ131" s="17"/>
      <c r="FA131" s="17"/>
      <c r="FB131" s="17"/>
      <c r="FC131" s="17"/>
      <c r="FD131" s="17"/>
      <c r="FE131" s="17"/>
      <c r="FF131" s="17"/>
      <c r="FG131" s="17"/>
      <c r="FH131" s="17"/>
      <c r="FI131" s="17"/>
      <c r="FJ131" s="17"/>
      <c r="FK131" s="17"/>
      <c r="FL131" s="17"/>
      <c r="FM131" s="5"/>
    </row>
    <row r="132">
      <c r="A132" s="48">
        <f t="shared" si="1"/>
        <v>126</v>
      </c>
      <c r="B132" s="65" t="str">
        <f t="shared" si="2"/>
        <v> </v>
      </c>
      <c r="C132" s="65" t="str">
        <f t="shared" si="3"/>
        <v> </v>
      </c>
      <c r="D132" s="65" t="str">
        <f t="shared" si="4"/>
        <v> </v>
      </c>
      <c r="E132" s="65" t="str">
        <f t="shared" si="5"/>
        <v> </v>
      </c>
      <c r="F132" s="65" t="str">
        <f t="shared" si="6"/>
        <v> </v>
      </c>
      <c r="G132" s="51" t="str">
        <f t="shared" si="7"/>
        <v/>
      </c>
      <c r="H132" s="52">
        <v>126.0</v>
      </c>
      <c r="I132" s="53">
        <f t="array" ref="I132">Max(If(left($P132:$FL132,2)="CI",column($P132:$FL132),0))</f>
        <v>0</v>
      </c>
      <c r="J132" s="53">
        <f t="array" ref="J132">Max(If(left($P132:$FL132,3)="EHD",column($P132:$FL132),0))</f>
        <v>0</v>
      </c>
      <c r="K132" s="53">
        <f t="array" ref="K132">Max(If(left($P132:$FL132,2)="CH",column($P132:$FL132),0))</f>
        <v>0</v>
      </c>
      <c r="L132" s="53">
        <f t="array" ref="L132">Max(If(left($P132:$FL132,2)="12",column($P132:$FL132),0))</f>
        <v>0</v>
      </c>
      <c r="M132" s="53">
        <f t="array" ref="M132">Max(If(left($P132:$FL132,1)="X",column($P132:$FL132),0))</f>
        <v>0</v>
      </c>
      <c r="N132" s="53" t="str">
        <f t="shared" si="10"/>
        <v/>
      </c>
      <c r="O132" s="54">
        <f t="shared" si="9"/>
        <v>0</v>
      </c>
      <c r="P132" s="5"/>
      <c r="Q132" s="5"/>
      <c r="R132" s="5"/>
      <c r="S132" s="5"/>
      <c r="T132" s="5"/>
      <c r="U132" s="5"/>
      <c r="V132" s="5"/>
      <c r="W132" s="5"/>
      <c r="X132" s="5"/>
      <c r="Y132" s="5"/>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21" t="s">
        <v>62</v>
      </c>
      <c r="BC132" s="17"/>
      <c r="BD132" s="17"/>
      <c r="BE132" s="21" t="s">
        <v>62</v>
      </c>
      <c r="BF132" s="17"/>
      <c r="BG132" s="17"/>
      <c r="BH132" s="17"/>
      <c r="BI132" s="21" t="s">
        <v>62</v>
      </c>
      <c r="BJ132" s="17"/>
      <c r="BK132" s="17"/>
      <c r="BL132" s="21" t="s">
        <v>62</v>
      </c>
      <c r="BM132" s="17"/>
      <c r="BN132" s="17"/>
      <c r="BO132" s="17"/>
      <c r="BP132" s="21" t="s">
        <v>62</v>
      </c>
      <c r="BQ132" s="17"/>
      <c r="BR132" s="17"/>
      <c r="BS132" s="21" t="s">
        <v>62</v>
      </c>
      <c r="BT132" s="17"/>
      <c r="BU132" s="17"/>
      <c r="BV132" s="17"/>
      <c r="BW132" s="21" t="s">
        <v>62</v>
      </c>
      <c r="BX132" s="17"/>
      <c r="BY132" s="17"/>
      <c r="BZ132" s="21" t="s">
        <v>62</v>
      </c>
      <c r="CA132" s="17"/>
      <c r="CB132" s="17"/>
      <c r="CC132" s="17"/>
      <c r="CD132" s="21" t="s">
        <v>62</v>
      </c>
      <c r="CE132" s="21"/>
      <c r="CF132" s="17"/>
      <c r="CG132" s="21" t="s">
        <v>62</v>
      </c>
      <c r="CH132" s="17"/>
      <c r="CI132" s="17"/>
      <c r="CJ132" s="17"/>
      <c r="CK132" s="21" t="s">
        <v>62</v>
      </c>
      <c r="CL132" s="17"/>
      <c r="CM132" s="17"/>
      <c r="CN132" s="21" t="s">
        <v>62</v>
      </c>
      <c r="CO132" s="17"/>
      <c r="CP132" s="17"/>
      <c r="CQ132" s="17"/>
      <c r="CR132" s="21" t="s">
        <v>62</v>
      </c>
      <c r="CS132" s="17"/>
      <c r="CT132" s="17"/>
      <c r="CU132" s="21" t="s">
        <v>62</v>
      </c>
      <c r="CV132" s="17"/>
      <c r="CW132" s="17"/>
      <c r="CX132" s="17"/>
      <c r="CY132" s="21" t="s">
        <v>62</v>
      </c>
      <c r="CZ132" s="17"/>
      <c r="DA132" s="17"/>
      <c r="DB132" s="21" t="s">
        <v>62</v>
      </c>
      <c r="DC132" s="17"/>
      <c r="DD132" s="17"/>
      <c r="DE132" s="17"/>
      <c r="DF132" s="21" t="s">
        <v>62</v>
      </c>
      <c r="DG132" s="17"/>
      <c r="DH132" s="17"/>
      <c r="DI132" s="21" t="s">
        <v>62</v>
      </c>
      <c r="DJ132" s="17"/>
      <c r="DK132" s="17"/>
      <c r="DL132" s="17"/>
      <c r="DM132" s="21" t="s">
        <v>62</v>
      </c>
      <c r="DN132" s="17"/>
      <c r="DO132" s="17"/>
      <c r="DP132" s="21" t="s">
        <v>62</v>
      </c>
      <c r="DQ132" s="17"/>
      <c r="DR132" s="17"/>
      <c r="DS132" s="17"/>
      <c r="DT132" s="21" t="s">
        <v>62</v>
      </c>
      <c r="DU132" s="17"/>
      <c r="DV132" s="17"/>
      <c r="DW132" s="21" t="s">
        <v>62</v>
      </c>
      <c r="DX132" s="17"/>
      <c r="DY132" s="17"/>
      <c r="DZ132" s="17"/>
      <c r="EA132" s="21" t="s">
        <v>62</v>
      </c>
      <c r="EB132" s="17"/>
      <c r="EC132" s="17"/>
      <c r="ED132" s="21" t="s">
        <v>62</v>
      </c>
      <c r="EE132" s="17"/>
      <c r="EF132" s="17"/>
      <c r="EG132" s="17"/>
      <c r="EH132" s="17"/>
      <c r="EI132" s="21" t="s">
        <v>62</v>
      </c>
      <c r="EJ132" s="17"/>
      <c r="EK132" s="17"/>
      <c r="EL132" s="17"/>
      <c r="EM132" s="17"/>
      <c r="EN132" s="17"/>
      <c r="EO132" s="21" t="s">
        <v>62</v>
      </c>
      <c r="EP132" s="17"/>
      <c r="EQ132" s="17"/>
      <c r="ER132" s="17"/>
      <c r="ES132" s="17"/>
      <c r="ET132" s="17"/>
      <c r="EU132" s="17"/>
      <c r="EV132" s="21" t="s">
        <v>62</v>
      </c>
      <c r="EW132" s="17"/>
      <c r="EX132" s="17"/>
      <c r="EY132" s="17"/>
      <c r="EZ132" s="17"/>
      <c r="FA132" s="17"/>
      <c r="FB132" s="17"/>
      <c r="FC132" s="17"/>
      <c r="FD132" s="17"/>
      <c r="FE132" s="17"/>
      <c r="FF132" s="17"/>
      <c r="FG132" s="17"/>
      <c r="FH132" s="17"/>
      <c r="FI132" s="17"/>
      <c r="FJ132" s="17"/>
      <c r="FK132" s="17"/>
      <c r="FL132" s="17"/>
      <c r="FM132" s="5"/>
    </row>
    <row r="133">
      <c r="A133" s="48">
        <f t="shared" si="1"/>
        <v>127</v>
      </c>
      <c r="B133" s="65" t="str">
        <f t="shared" si="2"/>
        <v> </v>
      </c>
      <c r="C133" s="65" t="str">
        <f t="shared" si="3"/>
        <v> </v>
      </c>
      <c r="D133" s="65" t="str">
        <f t="shared" si="4"/>
        <v> </v>
      </c>
      <c r="E133" s="65" t="str">
        <f t="shared" si="5"/>
        <v> </v>
      </c>
      <c r="F133" s="65" t="str">
        <f t="shared" si="6"/>
        <v> </v>
      </c>
      <c r="G133" s="51" t="str">
        <f t="shared" si="7"/>
        <v/>
      </c>
      <c r="H133" s="52">
        <v>127.0</v>
      </c>
      <c r="I133" s="53">
        <f t="array" ref="I133">Max(If(left($P133:$FL133,2)="CI",column($P133:$FL133),0))</f>
        <v>0</v>
      </c>
      <c r="J133" s="53">
        <f t="array" ref="J133">Max(If(left($P133:$FL133,3)="EHD",column($P133:$FL133),0))</f>
        <v>0</v>
      </c>
      <c r="K133" s="53">
        <f t="array" ref="K133">Max(If(left($P133:$FL133,2)="CH",column($P133:$FL133),0))</f>
        <v>0</v>
      </c>
      <c r="L133" s="53">
        <f t="array" ref="L133">Max(If(left($P133:$FL133,2)="12",column($P133:$FL133),0))</f>
        <v>0</v>
      </c>
      <c r="M133" s="53">
        <f t="array" ref="M133">Max(If(left($P133:$FL133,1)="X",column($P133:$FL133),0))</f>
        <v>0</v>
      </c>
      <c r="N133" s="53" t="str">
        <f t="shared" si="10"/>
        <v/>
      </c>
      <c r="O133" s="54">
        <f t="shared" si="9"/>
        <v>0</v>
      </c>
      <c r="P133" s="5"/>
      <c r="Q133" s="5"/>
      <c r="R133" s="5"/>
      <c r="S133" s="5"/>
      <c r="T133" s="5"/>
      <c r="U133" s="5"/>
      <c r="V133" s="5"/>
      <c r="W133" s="5"/>
      <c r="X133" s="5"/>
      <c r="Y133" s="5"/>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21" t="s">
        <v>62</v>
      </c>
      <c r="BC133" s="17"/>
      <c r="BD133" s="17"/>
      <c r="BE133" s="21" t="s">
        <v>62</v>
      </c>
      <c r="BF133" s="17"/>
      <c r="BG133" s="17"/>
      <c r="BH133" s="17"/>
      <c r="BI133" s="21" t="s">
        <v>62</v>
      </c>
      <c r="BJ133" s="17"/>
      <c r="BK133" s="17"/>
      <c r="BL133" s="21" t="s">
        <v>62</v>
      </c>
      <c r="BM133" s="17"/>
      <c r="BN133" s="17"/>
      <c r="BO133" s="17"/>
      <c r="BP133" s="21" t="s">
        <v>62</v>
      </c>
      <c r="BQ133" s="17"/>
      <c r="BR133" s="17"/>
      <c r="BS133" s="21" t="s">
        <v>62</v>
      </c>
      <c r="BT133" s="17"/>
      <c r="BU133" s="17"/>
      <c r="BV133" s="17"/>
      <c r="BW133" s="21" t="s">
        <v>62</v>
      </c>
      <c r="BX133" s="17"/>
      <c r="BY133" s="17"/>
      <c r="BZ133" s="21" t="s">
        <v>62</v>
      </c>
      <c r="CA133" s="17"/>
      <c r="CB133" s="17"/>
      <c r="CC133" s="17"/>
      <c r="CD133" s="21" t="s">
        <v>62</v>
      </c>
      <c r="CE133" s="21"/>
      <c r="CF133" s="17"/>
      <c r="CG133" s="21" t="s">
        <v>62</v>
      </c>
      <c r="CH133" s="17"/>
      <c r="CI133" s="17"/>
      <c r="CJ133" s="17"/>
      <c r="CK133" s="21" t="s">
        <v>62</v>
      </c>
      <c r="CL133" s="17"/>
      <c r="CM133" s="17"/>
      <c r="CN133" s="21" t="s">
        <v>62</v>
      </c>
      <c r="CO133" s="17"/>
      <c r="CP133" s="17"/>
      <c r="CQ133" s="17"/>
      <c r="CR133" s="21" t="s">
        <v>62</v>
      </c>
      <c r="CS133" s="17"/>
      <c r="CT133" s="17"/>
      <c r="CU133" s="21" t="s">
        <v>62</v>
      </c>
      <c r="CV133" s="17"/>
      <c r="CW133" s="17"/>
      <c r="CX133" s="17"/>
      <c r="CY133" s="21" t="s">
        <v>62</v>
      </c>
      <c r="CZ133" s="17"/>
      <c r="DA133" s="17"/>
      <c r="DB133" s="21" t="s">
        <v>62</v>
      </c>
      <c r="DC133" s="17"/>
      <c r="DD133" s="17"/>
      <c r="DE133" s="17"/>
      <c r="DF133" s="21" t="s">
        <v>62</v>
      </c>
      <c r="DG133" s="17"/>
      <c r="DH133" s="17"/>
      <c r="DI133" s="21" t="s">
        <v>62</v>
      </c>
      <c r="DJ133" s="17"/>
      <c r="DK133" s="17"/>
      <c r="DL133" s="17"/>
      <c r="DM133" s="21" t="s">
        <v>62</v>
      </c>
      <c r="DN133" s="17"/>
      <c r="DO133" s="17"/>
      <c r="DP133" s="21" t="s">
        <v>62</v>
      </c>
      <c r="DQ133" s="17"/>
      <c r="DR133" s="17"/>
      <c r="DS133" s="17"/>
      <c r="DT133" s="21" t="s">
        <v>62</v>
      </c>
      <c r="DU133" s="17"/>
      <c r="DV133" s="17"/>
      <c r="DW133" s="21" t="s">
        <v>62</v>
      </c>
      <c r="DX133" s="17"/>
      <c r="DY133" s="17"/>
      <c r="DZ133" s="17"/>
      <c r="EA133" s="21" t="s">
        <v>62</v>
      </c>
      <c r="EB133" s="17"/>
      <c r="EC133" s="17"/>
      <c r="ED133" s="21" t="s">
        <v>62</v>
      </c>
      <c r="EE133" s="17"/>
      <c r="EF133" s="17"/>
      <c r="EG133" s="17"/>
      <c r="EH133" s="17"/>
      <c r="EI133" s="21" t="s">
        <v>62</v>
      </c>
      <c r="EJ133" s="17"/>
      <c r="EK133" s="17"/>
      <c r="EL133" s="17"/>
      <c r="EM133" s="17"/>
      <c r="EN133" s="17"/>
      <c r="EO133" s="21" t="s">
        <v>62</v>
      </c>
      <c r="EP133" s="17"/>
      <c r="EQ133" s="17"/>
      <c r="ER133" s="17"/>
      <c r="ES133" s="17"/>
      <c r="ET133" s="17"/>
      <c r="EU133" s="17"/>
      <c r="EV133" s="21" t="s">
        <v>62</v>
      </c>
      <c r="EW133" s="17"/>
      <c r="EX133" s="17"/>
      <c r="EY133" s="17"/>
      <c r="EZ133" s="17"/>
      <c r="FA133" s="17"/>
      <c r="FB133" s="17"/>
      <c r="FC133" s="17"/>
      <c r="FD133" s="17"/>
      <c r="FE133" s="17"/>
      <c r="FF133" s="17"/>
      <c r="FG133" s="17"/>
      <c r="FH133" s="17"/>
      <c r="FI133" s="17"/>
      <c r="FJ133" s="17"/>
      <c r="FK133" s="17"/>
      <c r="FL133" s="17"/>
      <c r="FM133" s="5"/>
    </row>
    <row r="134">
      <c r="A134" s="48" t="str">
        <f t="shared" si="1"/>
        <v>* 128</v>
      </c>
      <c r="B134" s="65" t="str">
        <f t="shared" si="2"/>
        <v>X</v>
      </c>
      <c r="C134" s="65" t="str">
        <f t="shared" si="3"/>
        <v>X</v>
      </c>
      <c r="D134" s="65" t="str">
        <f t="shared" si="4"/>
        <v>X</v>
      </c>
      <c r="E134" s="65" t="str">
        <f t="shared" si="5"/>
        <v>X</v>
      </c>
      <c r="F134" s="65">
        <f t="shared" si="6"/>
        <v>44761</v>
      </c>
      <c r="G134" s="51">
        <f t="shared" si="7"/>
        <v>128</v>
      </c>
      <c r="H134" s="52">
        <v>128.0</v>
      </c>
      <c r="I134" s="53">
        <f t="array" ref="I134">Max(If(left($P134:$FL134,2)="CI",column($P134:$FL134),0))</f>
        <v>71</v>
      </c>
      <c r="J134" s="53">
        <f t="array" ref="J134">Max(If(left($P134:$FL134,3)="EHD",column($P134:$FL134),0))</f>
        <v>87</v>
      </c>
      <c r="K134" s="53">
        <f t="array" ref="K134">Max(If(left($P134:$FL134,2)="CH",column($P134:$FL134),0))</f>
        <v>88</v>
      </c>
      <c r="L134" s="53">
        <f t="array" ref="L134">Max(If(left($P134:$FL134,2)="12",column($P134:$FL134),0))</f>
        <v>100</v>
      </c>
      <c r="M134" s="53">
        <f t="array" ref="M134">Max(If(left($P134:$FL134,1)="X",column($P134:$FL134),0))</f>
        <v>110</v>
      </c>
      <c r="N134" s="53" t="str">
        <f t="shared" si="10"/>
        <v>#128: X on 19-Jul</v>
      </c>
      <c r="O134" s="54">
        <f t="shared" si="9"/>
        <v>1</v>
      </c>
      <c r="P134" s="5"/>
      <c r="Q134" s="5"/>
      <c r="R134" s="5"/>
      <c r="S134" s="5"/>
      <c r="T134" s="5"/>
      <c r="U134" s="5"/>
      <c r="V134" s="5"/>
      <c r="W134" s="5"/>
      <c r="X134" s="5"/>
      <c r="Y134" s="5"/>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21" t="s">
        <v>62</v>
      </c>
      <c r="BC134" s="17"/>
      <c r="BD134" s="17"/>
      <c r="BE134" s="21" t="s">
        <v>62</v>
      </c>
      <c r="BF134" s="17"/>
      <c r="BG134" s="17"/>
      <c r="BH134" s="17"/>
      <c r="BI134" s="21" t="s">
        <v>62</v>
      </c>
      <c r="BJ134" s="17"/>
      <c r="BK134" s="17"/>
      <c r="BL134" s="21" t="s">
        <v>77</v>
      </c>
      <c r="BM134" s="21" t="s">
        <v>62</v>
      </c>
      <c r="BN134" s="17"/>
      <c r="BO134" s="17"/>
      <c r="BP134" s="21" t="s">
        <v>65</v>
      </c>
      <c r="BQ134" s="17"/>
      <c r="BR134" s="17"/>
      <c r="BS134" s="21" t="s">
        <v>40</v>
      </c>
      <c r="BT134" s="17"/>
      <c r="BU134" s="17"/>
      <c r="BV134" s="17"/>
      <c r="BW134" s="21" t="s">
        <v>55</v>
      </c>
      <c r="BX134" s="17"/>
      <c r="BY134" s="17"/>
      <c r="BZ134" s="21" t="s">
        <v>55</v>
      </c>
      <c r="CA134" s="17"/>
      <c r="CB134" s="17"/>
      <c r="CC134" s="21" t="s">
        <v>55</v>
      </c>
      <c r="CD134" s="21" t="s">
        <v>55</v>
      </c>
      <c r="CE134" s="21"/>
      <c r="CF134" s="17"/>
      <c r="CG134" s="21" t="s">
        <v>55</v>
      </c>
      <c r="CH134" s="17"/>
      <c r="CI134" s="21" t="s">
        <v>41</v>
      </c>
      <c r="CJ134" s="21" t="s">
        <v>42</v>
      </c>
      <c r="CK134" s="21" t="s">
        <v>59</v>
      </c>
      <c r="CL134" s="17"/>
      <c r="CM134" s="17"/>
      <c r="CN134" s="21" t="s">
        <v>59</v>
      </c>
      <c r="CO134" s="17"/>
      <c r="CP134" s="17"/>
      <c r="CQ134" s="17"/>
      <c r="CR134" s="21" t="s">
        <v>59</v>
      </c>
      <c r="CS134" s="17"/>
      <c r="CT134" s="17"/>
      <c r="CU134" s="21" t="s">
        <v>59</v>
      </c>
      <c r="CV134" s="21">
        <v>12.0</v>
      </c>
      <c r="CW134" s="21" t="s">
        <v>59</v>
      </c>
      <c r="CX134" s="17"/>
      <c r="CY134" s="21" t="s">
        <v>88</v>
      </c>
      <c r="CZ134" s="17"/>
      <c r="DA134" s="17"/>
      <c r="DB134" s="21" t="s">
        <v>59</v>
      </c>
      <c r="DC134" s="17"/>
      <c r="DD134" s="17"/>
      <c r="DE134" s="17"/>
      <c r="DF134" s="21" t="s">
        <v>3</v>
      </c>
      <c r="DG134" s="17"/>
      <c r="DH134" s="17"/>
      <c r="DI134" s="21" t="s">
        <v>54</v>
      </c>
      <c r="DJ134" s="17"/>
      <c r="DK134" s="17"/>
      <c r="DL134" s="17"/>
      <c r="DM134" s="21" t="s">
        <v>54</v>
      </c>
      <c r="DN134" s="17"/>
      <c r="DO134" s="17"/>
      <c r="DP134" s="21" t="s">
        <v>54</v>
      </c>
      <c r="DQ134" s="17"/>
      <c r="DR134" s="17"/>
      <c r="DS134" s="17"/>
      <c r="DT134" s="21" t="s">
        <v>54</v>
      </c>
      <c r="DU134" s="17"/>
      <c r="DV134" s="17"/>
      <c r="DW134" s="21" t="s">
        <v>54</v>
      </c>
      <c r="DX134" s="17"/>
      <c r="DY134" s="17"/>
      <c r="DZ134" s="17"/>
      <c r="EA134" s="21" t="s">
        <v>54</v>
      </c>
      <c r="EB134" s="17"/>
      <c r="EC134" s="17"/>
      <c r="ED134" s="21" t="s">
        <v>54</v>
      </c>
      <c r="EE134" s="17"/>
      <c r="EF134" s="17"/>
      <c r="EG134" s="17"/>
      <c r="EH134" s="17"/>
      <c r="EI134" s="21" t="s">
        <v>54</v>
      </c>
      <c r="EJ134" s="17"/>
      <c r="EK134" s="17"/>
      <c r="EL134" s="17"/>
      <c r="EM134" s="17"/>
      <c r="EN134" s="17"/>
      <c r="EO134" s="21" t="s">
        <v>54</v>
      </c>
      <c r="EP134" s="17"/>
      <c r="EQ134" s="17"/>
      <c r="ER134" s="17"/>
      <c r="ES134" s="17"/>
      <c r="ET134" s="17"/>
      <c r="EU134" s="17"/>
      <c r="EV134" s="21" t="s">
        <v>54</v>
      </c>
      <c r="EW134" s="17"/>
      <c r="EX134" s="17"/>
      <c r="EY134" s="17"/>
      <c r="EZ134" s="17"/>
      <c r="FA134" s="17"/>
      <c r="FB134" s="17"/>
      <c r="FC134" s="17"/>
      <c r="FD134" s="17"/>
      <c r="FE134" s="17"/>
      <c r="FF134" s="17"/>
      <c r="FG134" s="17"/>
      <c r="FH134" s="17"/>
      <c r="FI134" s="17"/>
      <c r="FJ134" s="17"/>
      <c r="FK134" s="17"/>
      <c r="FL134" s="17"/>
      <c r="FM134" s="5"/>
    </row>
    <row r="135">
      <c r="A135" s="48">
        <f t="shared" si="1"/>
        <v>129</v>
      </c>
      <c r="B135" s="65" t="str">
        <f t="shared" si="2"/>
        <v> </v>
      </c>
      <c r="C135" s="65" t="str">
        <f t="shared" si="3"/>
        <v> </v>
      </c>
      <c r="D135" s="65" t="str">
        <f t="shared" si="4"/>
        <v> </v>
      </c>
      <c r="E135" s="65" t="str">
        <f t="shared" si="5"/>
        <v> </v>
      </c>
      <c r="F135" s="65" t="str">
        <f t="shared" si="6"/>
        <v> </v>
      </c>
      <c r="G135" s="51" t="str">
        <f t="shared" si="7"/>
        <v/>
      </c>
      <c r="H135" s="52">
        <v>129.0</v>
      </c>
      <c r="I135" s="53">
        <f t="array" ref="I135">Max(If(left($P135:$FL135,2)="CI",column($P135:$FL135),0))</f>
        <v>0</v>
      </c>
      <c r="J135" s="53">
        <f t="array" ref="J135">Max(If(left($P135:$FL135,3)="EHD",column($P135:$FL135),0))</f>
        <v>0</v>
      </c>
      <c r="K135" s="53">
        <f t="array" ref="K135">Max(If(left($P135:$FL135,2)="CH",column($P135:$FL135),0))</f>
        <v>0</v>
      </c>
      <c r="L135" s="53">
        <f t="array" ref="L135">Max(If(left($P135:$FL135,2)="12",column($P135:$FL135),0))</f>
        <v>0</v>
      </c>
      <c r="M135" s="53">
        <f t="array" ref="M135">Max(If(left($P135:$FL135,1)="X",column($P135:$FL135),0))</f>
        <v>0</v>
      </c>
      <c r="N135" s="53" t="str">
        <f t="shared" si="10"/>
        <v/>
      </c>
      <c r="O135" s="54">
        <f t="shared" si="9"/>
        <v>0</v>
      </c>
      <c r="P135" s="5"/>
      <c r="Q135" s="5"/>
      <c r="R135" s="5"/>
      <c r="S135" s="5"/>
      <c r="T135" s="5"/>
      <c r="U135" s="5"/>
      <c r="V135" s="5"/>
      <c r="W135" s="5"/>
      <c r="X135" s="5"/>
      <c r="Y135" s="5"/>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21" t="s">
        <v>52</v>
      </c>
      <c r="BC135" s="17"/>
      <c r="BD135" s="17"/>
      <c r="BE135" s="21" t="s">
        <v>52</v>
      </c>
      <c r="BF135" s="17"/>
      <c r="BG135" s="17"/>
      <c r="BH135" s="17"/>
      <c r="BI135" s="21" t="s">
        <v>52</v>
      </c>
      <c r="BJ135" s="17"/>
      <c r="BK135" s="17"/>
      <c r="BL135" s="21" t="s">
        <v>52</v>
      </c>
      <c r="BM135" s="17"/>
      <c r="BN135" s="17"/>
      <c r="BO135" s="17"/>
      <c r="BP135" s="21" t="s">
        <v>52</v>
      </c>
      <c r="BQ135" s="17"/>
      <c r="BR135" s="17"/>
      <c r="BS135" s="21" t="s">
        <v>52</v>
      </c>
      <c r="BT135" s="17"/>
      <c r="BU135" s="17"/>
      <c r="BV135" s="17"/>
      <c r="BW135" s="21" t="s">
        <v>52</v>
      </c>
      <c r="BX135" s="17"/>
      <c r="BY135" s="17"/>
      <c r="BZ135" s="21" t="s">
        <v>52</v>
      </c>
      <c r="CA135" s="17"/>
      <c r="CB135" s="17"/>
      <c r="CC135" s="17"/>
      <c r="CD135" s="21" t="s">
        <v>52</v>
      </c>
      <c r="CE135" s="21"/>
      <c r="CF135" s="17"/>
      <c r="CG135" s="21" t="s">
        <v>52</v>
      </c>
      <c r="CH135" s="17"/>
      <c r="CI135" s="17"/>
      <c r="CJ135" s="17"/>
      <c r="CK135" s="21" t="s">
        <v>52</v>
      </c>
      <c r="CL135" s="17"/>
      <c r="CM135" s="17"/>
      <c r="CN135" s="21" t="s">
        <v>52</v>
      </c>
      <c r="CO135" s="17"/>
      <c r="CP135" s="17"/>
      <c r="CQ135" s="17"/>
      <c r="CR135" s="21" t="s">
        <v>52</v>
      </c>
      <c r="CS135" s="17"/>
      <c r="CT135" s="17"/>
      <c r="CU135" s="21" t="s">
        <v>52</v>
      </c>
      <c r="CV135" s="17"/>
      <c r="CW135" s="17"/>
      <c r="CX135" s="17"/>
      <c r="CY135" s="21" t="s">
        <v>52</v>
      </c>
      <c r="CZ135" s="17"/>
      <c r="DA135" s="17"/>
      <c r="DB135" s="21" t="s">
        <v>52</v>
      </c>
      <c r="DC135" s="17"/>
      <c r="DD135" s="17"/>
      <c r="DE135" s="17"/>
      <c r="DF135" s="21" t="s">
        <v>52</v>
      </c>
      <c r="DG135" s="17"/>
      <c r="DH135" s="17"/>
      <c r="DI135" s="21" t="s">
        <v>52</v>
      </c>
      <c r="DJ135" s="17"/>
      <c r="DK135" s="17"/>
      <c r="DL135" s="17"/>
      <c r="DM135" s="21" t="s">
        <v>52</v>
      </c>
      <c r="DN135" s="17"/>
      <c r="DO135" s="17"/>
      <c r="DP135" s="21" t="s">
        <v>52</v>
      </c>
      <c r="DQ135" s="17"/>
      <c r="DR135" s="17"/>
      <c r="DS135" s="17"/>
      <c r="DT135" s="21" t="s">
        <v>52</v>
      </c>
      <c r="DU135" s="17"/>
      <c r="DV135" s="17"/>
      <c r="DW135" s="21" t="s">
        <v>52</v>
      </c>
      <c r="DX135" s="17"/>
      <c r="DY135" s="17"/>
      <c r="DZ135" s="17"/>
      <c r="EA135" s="21" t="s">
        <v>52</v>
      </c>
      <c r="EB135" s="17"/>
      <c r="EC135" s="17"/>
      <c r="ED135" s="21" t="s">
        <v>52</v>
      </c>
      <c r="EE135" s="17"/>
      <c r="EF135" s="17"/>
      <c r="EG135" s="17"/>
      <c r="EH135" s="17"/>
      <c r="EI135" s="21" t="s">
        <v>52</v>
      </c>
      <c r="EJ135" s="17"/>
      <c r="EK135" s="17"/>
      <c r="EL135" s="17"/>
      <c r="EM135" s="17"/>
      <c r="EN135" s="17"/>
      <c r="EO135" s="21" t="s">
        <v>52</v>
      </c>
      <c r="EP135" s="17"/>
      <c r="EQ135" s="17"/>
      <c r="ER135" s="17"/>
      <c r="ES135" s="17"/>
      <c r="ET135" s="17"/>
      <c r="EU135" s="17"/>
      <c r="EV135" s="21" t="s">
        <v>52</v>
      </c>
      <c r="EW135" s="17"/>
      <c r="EX135" s="17"/>
      <c r="EY135" s="17"/>
      <c r="EZ135" s="17"/>
      <c r="FA135" s="17"/>
      <c r="FB135" s="17"/>
      <c r="FC135" s="17"/>
      <c r="FD135" s="17"/>
      <c r="FE135" s="17"/>
      <c r="FF135" s="17"/>
      <c r="FG135" s="17"/>
      <c r="FH135" s="17"/>
      <c r="FI135" s="17"/>
      <c r="FJ135" s="17"/>
      <c r="FK135" s="17"/>
      <c r="FL135" s="17"/>
      <c r="FM135" s="5"/>
    </row>
    <row r="136">
      <c r="A136" s="48">
        <f t="shared" si="1"/>
        <v>130</v>
      </c>
      <c r="B136" s="65" t="str">
        <f t="shared" si="2"/>
        <v> </v>
      </c>
      <c r="C136" s="65" t="str">
        <f t="shared" si="3"/>
        <v> </v>
      </c>
      <c r="D136" s="65" t="str">
        <f t="shared" si="4"/>
        <v> </v>
      </c>
      <c r="E136" s="65" t="str">
        <f t="shared" si="5"/>
        <v> </v>
      </c>
      <c r="F136" s="65" t="str">
        <f t="shared" si="6"/>
        <v> </v>
      </c>
      <c r="G136" s="51" t="str">
        <f t="shared" si="7"/>
        <v/>
      </c>
      <c r="H136" s="52">
        <v>130.0</v>
      </c>
      <c r="I136" s="53">
        <f t="array" ref="I136">Max(If(left($P136:$FL136,2)="CI",column($P136:$FL136),0))</f>
        <v>0</v>
      </c>
      <c r="J136" s="53">
        <f t="array" ref="J136">Max(If(left($P136:$FL136,3)="EHD",column($P136:$FL136),0))</f>
        <v>0</v>
      </c>
      <c r="K136" s="53">
        <f t="array" ref="K136">Max(If(left($P136:$FL136,2)="CH",column($P136:$FL136),0))</f>
        <v>0</v>
      </c>
      <c r="L136" s="53">
        <f t="array" ref="L136">Max(If(left($P136:$FL136,2)="12",column($P136:$FL136),0))</f>
        <v>0</v>
      </c>
      <c r="M136" s="53">
        <f t="array" ref="M136">Max(If(left($P136:$FL136,1)="X",column($P136:$FL136),0))</f>
        <v>0</v>
      </c>
      <c r="N136" s="53" t="str">
        <f t="shared" si="10"/>
        <v/>
      </c>
      <c r="O136" s="54">
        <f t="shared" si="9"/>
        <v>0</v>
      </c>
      <c r="P136" s="5"/>
      <c r="Q136" s="5"/>
      <c r="R136" s="5"/>
      <c r="S136" s="5"/>
      <c r="T136" s="5"/>
      <c r="U136" s="5"/>
      <c r="V136" s="5"/>
      <c r="W136" s="5"/>
      <c r="X136" s="5"/>
      <c r="Y136" s="5"/>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21" t="s">
        <v>52</v>
      </c>
      <c r="BC136" s="17"/>
      <c r="BD136" s="17"/>
      <c r="BE136" s="21" t="s">
        <v>52</v>
      </c>
      <c r="BF136" s="17"/>
      <c r="BG136" s="17"/>
      <c r="BH136" s="17"/>
      <c r="BI136" s="21" t="s">
        <v>52</v>
      </c>
      <c r="BJ136" s="17"/>
      <c r="BK136" s="17"/>
      <c r="BL136" s="21" t="s">
        <v>52</v>
      </c>
      <c r="BM136" s="17"/>
      <c r="BN136" s="17"/>
      <c r="BO136" s="17"/>
      <c r="BP136" s="21" t="s">
        <v>52</v>
      </c>
      <c r="BQ136" s="17"/>
      <c r="BR136" s="17"/>
      <c r="BS136" s="21" t="s">
        <v>52</v>
      </c>
      <c r="BT136" s="17"/>
      <c r="BU136" s="17"/>
      <c r="BV136" s="17"/>
      <c r="BW136" s="21" t="s">
        <v>52</v>
      </c>
      <c r="BX136" s="17"/>
      <c r="BY136" s="17"/>
      <c r="BZ136" s="21" t="s">
        <v>52</v>
      </c>
      <c r="CA136" s="17"/>
      <c r="CB136" s="17"/>
      <c r="CC136" s="17"/>
      <c r="CD136" s="21" t="s">
        <v>52</v>
      </c>
      <c r="CE136" s="21"/>
      <c r="CF136" s="17"/>
      <c r="CG136" s="21" t="s">
        <v>52</v>
      </c>
      <c r="CH136" s="17"/>
      <c r="CI136" s="17"/>
      <c r="CJ136" s="17"/>
      <c r="CK136" s="21" t="s">
        <v>52</v>
      </c>
      <c r="CL136" s="17"/>
      <c r="CM136" s="17"/>
      <c r="CN136" s="21" t="s">
        <v>52</v>
      </c>
      <c r="CO136" s="17"/>
      <c r="CP136" s="17"/>
      <c r="CQ136" s="17"/>
      <c r="CR136" s="21" t="s">
        <v>52</v>
      </c>
      <c r="CS136" s="17"/>
      <c r="CT136" s="17"/>
      <c r="CU136" s="21" t="s">
        <v>52</v>
      </c>
      <c r="CV136" s="17"/>
      <c r="CW136" s="17"/>
      <c r="CX136" s="17"/>
      <c r="CY136" s="21" t="s">
        <v>52</v>
      </c>
      <c r="CZ136" s="17"/>
      <c r="DA136" s="17"/>
      <c r="DB136" s="21" t="s">
        <v>52</v>
      </c>
      <c r="DC136" s="17"/>
      <c r="DD136" s="17"/>
      <c r="DE136" s="17"/>
      <c r="DF136" s="21" t="s">
        <v>52</v>
      </c>
      <c r="DG136" s="17"/>
      <c r="DH136" s="17"/>
      <c r="DI136" s="21" t="s">
        <v>52</v>
      </c>
      <c r="DJ136" s="17"/>
      <c r="DK136" s="17"/>
      <c r="DL136" s="17"/>
      <c r="DM136" s="21" t="s">
        <v>52</v>
      </c>
      <c r="DN136" s="17"/>
      <c r="DO136" s="17"/>
      <c r="DP136" s="21" t="s">
        <v>52</v>
      </c>
      <c r="DQ136" s="17"/>
      <c r="DR136" s="17"/>
      <c r="DS136" s="17"/>
      <c r="DT136" s="21" t="s">
        <v>52</v>
      </c>
      <c r="DU136" s="17"/>
      <c r="DV136" s="17"/>
      <c r="DW136" s="21" t="s">
        <v>52</v>
      </c>
      <c r="DX136" s="17"/>
      <c r="DY136" s="17"/>
      <c r="DZ136" s="17"/>
      <c r="EA136" s="21" t="s">
        <v>52</v>
      </c>
      <c r="EB136" s="17"/>
      <c r="EC136" s="17"/>
      <c r="ED136" s="21" t="s">
        <v>52</v>
      </c>
      <c r="EE136" s="17"/>
      <c r="EF136" s="17"/>
      <c r="EG136" s="17"/>
      <c r="EH136" s="17"/>
      <c r="EI136" s="21" t="s">
        <v>52</v>
      </c>
      <c r="EJ136" s="17"/>
      <c r="EK136" s="17"/>
      <c r="EL136" s="17"/>
      <c r="EM136" s="17"/>
      <c r="EN136" s="17"/>
      <c r="EO136" s="21" t="s">
        <v>52</v>
      </c>
      <c r="EP136" s="17"/>
      <c r="EQ136" s="17"/>
      <c r="ER136" s="17"/>
      <c r="ES136" s="17"/>
      <c r="ET136" s="17"/>
      <c r="EU136" s="17"/>
      <c r="EV136" s="21" t="s">
        <v>52</v>
      </c>
      <c r="EW136" s="17"/>
      <c r="EX136" s="17"/>
      <c r="EY136" s="17"/>
      <c r="EZ136" s="17"/>
      <c r="FA136" s="17"/>
      <c r="FB136" s="17"/>
      <c r="FC136" s="17"/>
      <c r="FD136" s="17"/>
      <c r="FE136" s="17"/>
      <c r="FF136" s="17"/>
      <c r="FG136" s="17"/>
      <c r="FH136" s="17"/>
      <c r="FI136" s="17"/>
      <c r="FJ136" s="17"/>
      <c r="FK136" s="17"/>
      <c r="FL136" s="17"/>
      <c r="FM136" s="5"/>
    </row>
    <row r="137">
      <c r="A137" s="48">
        <f t="shared" si="1"/>
        <v>131</v>
      </c>
      <c r="B137" s="65" t="str">
        <f t="shared" si="2"/>
        <v> </v>
      </c>
      <c r="C137" s="65" t="str">
        <f t="shared" si="3"/>
        <v> </v>
      </c>
      <c r="D137" s="65" t="str">
        <f t="shared" si="4"/>
        <v> </v>
      </c>
      <c r="E137" s="65" t="str">
        <f t="shared" si="5"/>
        <v> </v>
      </c>
      <c r="F137" s="65" t="str">
        <f t="shared" si="6"/>
        <v> </v>
      </c>
      <c r="G137" s="51" t="str">
        <f t="shared" si="7"/>
        <v/>
      </c>
      <c r="H137" s="52">
        <v>131.0</v>
      </c>
      <c r="I137" s="53">
        <f t="array" ref="I137">Max(If(left($P137:$FL137,2)="CI",column($P137:$FL137),0))</f>
        <v>0</v>
      </c>
      <c r="J137" s="53">
        <f t="array" ref="J137">Max(If(left($P137:$FL137,3)="EHD",column($P137:$FL137),0))</f>
        <v>0</v>
      </c>
      <c r="K137" s="53">
        <f t="array" ref="K137">Max(If(left($P137:$FL137,2)="CH",column($P137:$FL137),0))</f>
        <v>0</v>
      </c>
      <c r="L137" s="53">
        <f t="array" ref="L137">Max(If(left($P137:$FL137,2)="12",column($P137:$FL137),0))</f>
        <v>0</v>
      </c>
      <c r="M137" s="53">
        <f t="array" ref="M137">Max(If(left($P137:$FL137,1)="X",column($P137:$FL137),0))</f>
        <v>0</v>
      </c>
      <c r="N137" s="53" t="str">
        <f t="shared" si="10"/>
        <v/>
      </c>
      <c r="O137" s="54">
        <f t="shared" si="9"/>
        <v>0</v>
      </c>
      <c r="P137" s="5"/>
      <c r="Q137" s="5"/>
      <c r="R137" s="5"/>
      <c r="S137" s="5"/>
      <c r="T137" s="5"/>
      <c r="U137" s="5"/>
      <c r="V137" s="5"/>
      <c r="W137" s="5"/>
      <c r="X137" s="5"/>
      <c r="Y137" s="5"/>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21" t="s">
        <v>62</v>
      </c>
      <c r="BC137" s="17"/>
      <c r="BD137" s="17"/>
      <c r="BE137" s="21" t="s">
        <v>62</v>
      </c>
      <c r="BF137" s="17"/>
      <c r="BG137" s="17"/>
      <c r="BH137" s="17"/>
      <c r="BI137" s="21" t="s">
        <v>62</v>
      </c>
      <c r="BJ137" s="17"/>
      <c r="BK137" s="17"/>
      <c r="BL137" s="21" t="s">
        <v>62</v>
      </c>
      <c r="BM137" s="17"/>
      <c r="BN137" s="17"/>
      <c r="BO137" s="17"/>
      <c r="BP137" s="21" t="s">
        <v>62</v>
      </c>
      <c r="BQ137" s="17"/>
      <c r="BR137" s="17"/>
      <c r="BS137" s="21" t="s">
        <v>52</v>
      </c>
      <c r="BT137" s="17"/>
      <c r="BU137" s="17"/>
      <c r="BV137" s="17"/>
      <c r="BW137" s="21" t="s">
        <v>52</v>
      </c>
      <c r="BX137" s="17"/>
      <c r="BY137" s="17"/>
      <c r="BZ137" s="21" t="s">
        <v>52</v>
      </c>
      <c r="CA137" s="17"/>
      <c r="CB137" s="17"/>
      <c r="CC137" s="17"/>
      <c r="CD137" s="21" t="s">
        <v>52</v>
      </c>
      <c r="CE137" s="21"/>
      <c r="CF137" s="17"/>
      <c r="CG137" s="21" t="s">
        <v>52</v>
      </c>
      <c r="CH137" s="17"/>
      <c r="CI137" s="17"/>
      <c r="CJ137" s="17"/>
      <c r="CK137" s="21" t="s">
        <v>52</v>
      </c>
      <c r="CL137" s="17"/>
      <c r="CM137" s="17"/>
      <c r="CN137" s="21" t="s">
        <v>52</v>
      </c>
      <c r="CO137" s="17"/>
      <c r="CP137" s="17"/>
      <c r="CQ137" s="17"/>
      <c r="CR137" s="21" t="s">
        <v>52</v>
      </c>
      <c r="CS137" s="17"/>
      <c r="CT137" s="17"/>
      <c r="CU137" s="21" t="s">
        <v>52</v>
      </c>
      <c r="CV137" s="17"/>
      <c r="CW137" s="17"/>
      <c r="CX137" s="17"/>
      <c r="CY137" s="21" t="s">
        <v>52</v>
      </c>
      <c r="CZ137" s="17"/>
      <c r="DA137" s="17"/>
      <c r="DB137" s="21" t="s">
        <v>52</v>
      </c>
      <c r="DC137" s="17"/>
      <c r="DD137" s="17"/>
      <c r="DE137" s="17"/>
      <c r="DF137" s="21" t="s">
        <v>52</v>
      </c>
      <c r="DG137" s="17"/>
      <c r="DH137" s="17"/>
      <c r="DI137" s="21" t="s">
        <v>52</v>
      </c>
      <c r="DJ137" s="17"/>
      <c r="DK137" s="17"/>
      <c r="DL137" s="17"/>
      <c r="DM137" s="21" t="s">
        <v>52</v>
      </c>
      <c r="DN137" s="17"/>
      <c r="DO137" s="17"/>
      <c r="DP137" s="21" t="s">
        <v>52</v>
      </c>
      <c r="DQ137" s="17"/>
      <c r="DR137" s="17"/>
      <c r="DS137" s="17"/>
      <c r="DT137" s="21" t="s">
        <v>52</v>
      </c>
      <c r="DU137" s="17"/>
      <c r="DV137" s="17"/>
      <c r="DW137" s="21" t="s">
        <v>52</v>
      </c>
      <c r="DX137" s="17"/>
      <c r="DY137" s="17"/>
      <c r="DZ137" s="17"/>
      <c r="EA137" s="21" t="s">
        <v>52</v>
      </c>
      <c r="EB137" s="17"/>
      <c r="EC137" s="17"/>
      <c r="ED137" s="21" t="s">
        <v>52</v>
      </c>
      <c r="EE137" s="17"/>
      <c r="EF137" s="17"/>
      <c r="EG137" s="17"/>
      <c r="EH137" s="17"/>
      <c r="EI137" s="21" t="s">
        <v>52</v>
      </c>
      <c r="EJ137" s="17"/>
      <c r="EK137" s="17"/>
      <c r="EL137" s="17"/>
      <c r="EM137" s="17"/>
      <c r="EN137" s="17"/>
      <c r="EO137" s="21" t="s">
        <v>52</v>
      </c>
      <c r="EP137" s="17"/>
      <c r="EQ137" s="17"/>
      <c r="ER137" s="17"/>
      <c r="ES137" s="17"/>
      <c r="ET137" s="17"/>
      <c r="EU137" s="17"/>
      <c r="EV137" s="21" t="s">
        <v>52</v>
      </c>
      <c r="EW137" s="17"/>
      <c r="EX137" s="17"/>
      <c r="EY137" s="17"/>
      <c r="EZ137" s="17"/>
      <c r="FA137" s="17"/>
      <c r="FB137" s="17"/>
      <c r="FC137" s="17"/>
      <c r="FD137" s="17"/>
      <c r="FE137" s="17"/>
      <c r="FF137" s="17"/>
      <c r="FG137" s="17"/>
      <c r="FH137" s="17"/>
      <c r="FI137" s="17"/>
      <c r="FJ137" s="17"/>
      <c r="FK137" s="17"/>
      <c r="FL137" s="17"/>
      <c r="FM137" s="5"/>
    </row>
    <row r="138">
      <c r="A138" s="48">
        <f t="shared" si="1"/>
        <v>132</v>
      </c>
      <c r="B138" s="65" t="str">
        <f t="shared" si="2"/>
        <v> </v>
      </c>
      <c r="C138" s="65" t="str">
        <f t="shared" si="3"/>
        <v> </v>
      </c>
      <c r="D138" s="65" t="str">
        <f t="shared" si="4"/>
        <v> </v>
      </c>
      <c r="E138" s="65" t="str">
        <f t="shared" si="5"/>
        <v> </v>
      </c>
      <c r="F138" s="65" t="str">
        <f t="shared" si="6"/>
        <v> </v>
      </c>
      <c r="G138" s="51" t="str">
        <f t="shared" si="7"/>
        <v/>
      </c>
      <c r="H138" s="52">
        <v>132.0</v>
      </c>
      <c r="I138" s="53">
        <f t="array" ref="I138">Max(If(left($P138:$FL138,2)="CI",column($P138:$FL138),0))</f>
        <v>0</v>
      </c>
      <c r="J138" s="53">
        <f t="array" ref="J138">Max(If(left($P138:$FL138,3)="EHD",column($P138:$FL138),0))</f>
        <v>0</v>
      </c>
      <c r="K138" s="53">
        <f t="array" ref="K138">Max(If(left($P138:$FL138,2)="CH",column($P138:$FL138),0))</f>
        <v>0</v>
      </c>
      <c r="L138" s="53">
        <f t="array" ref="L138">Max(If(left($P138:$FL138,2)="12",column($P138:$FL138),0))</f>
        <v>0</v>
      </c>
      <c r="M138" s="53">
        <f t="array" ref="M138">Max(If(left($P138:$FL138,1)="X",column($P138:$FL138),0))</f>
        <v>0</v>
      </c>
      <c r="N138" s="53" t="str">
        <f t="shared" si="10"/>
        <v/>
      </c>
      <c r="O138" s="54">
        <f t="shared" si="9"/>
        <v>0</v>
      </c>
      <c r="P138" s="5"/>
      <c r="Q138" s="5"/>
      <c r="R138" s="5"/>
      <c r="S138" s="5"/>
      <c r="T138" s="5"/>
      <c r="U138" s="5"/>
      <c r="V138" s="5"/>
      <c r="W138" s="5"/>
      <c r="X138" s="5"/>
      <c r="Y138" s="5"/>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21" t="s">
        <v>52</v>
      </c>
      <c r="BC138" s="17"/>
      <c r="BD138" s="17"/>
      <c r="BE138" s="21" t="s">
        <v>52</v>
      </c>
      <c r="BF138" s="17"/>
      <c r="BG138" s="17"/>
      <c r="BH138" s="17"/>
      <c r="BI138" s="21" t="s">
        <v>52</v>
      </c>
      <c r="BJ138" s="17"/>
      <c r="BK138" s="17"/>
      <c r="BL138" s="21" t="s">
        <v>52</v>
      </c>
      <c r="BM138" s="17"/>
      <c r="BN138" s="17"/>
      <c r="BO138" s="17"/>
      <c r="BP138" s="21" t="s">
        <v>52</v>
      </c>
      <c r="BQ138" s="17"/>
      <c r="BR138" s="17"/>
      <c r="BS138" s="21" t="s">
        <v>52</v>
      </c>
      <c r="BT138" s="17"/>
      <c r="BU138" s="17"/>
      <c r="BV138" s="17"/>
      <c r="BW138" s="21" t="s">
        <v>52</v>
      </c>
      <c r="BX138" s="17"/>
      <c r="BY138" s="17"/>
      <c r="BZ138" s="21" t="s">
        <v>52</v>
      </c>
      <c r="CA138" s="17"/>
      <c r="CB138" s="17"/>
      <c r="CC138" s="17"/>
      <c r="CD138" s="21" t="s">
        <v>52</v>
      </c>
      <c r="CE138" s="21"/>
      <c r="CF138" s="17"/>
      <c r="CG138" s="21" t="s">
        <v>52</v>
      </c>
      <c r="CH138" s="17"/>
      <c r="CI138" s="17"/>
      <c r="CJ138" s="17"/>
      <c r="CK138" s="21" t="s">
        <v>52</v>
      </c>
      <c r="CL138" s="17"/>
      <c r="CM138" s="17"/>
      <c r="CN138" s="21" t="s">
        <v>52</v>
      </c>
      <c r="CO138" s="17"/>
      <c r="CP138" s="17"/>
      <c r="CQ138" s="17"/>
      <c r="CR138" s="21" t="s">
        <v>52</v>
      </c>
      <c r="CS138" s="17"/>
      <c r="CT138" s="17"/>
      <c r="CU138" s="21" t="s">
        <v>52</v>
      </c>
      <c r="CV138" s="17"/>
      <c r="CW138" s="17"/>
      <c r="CX138" s="17"/>
      <c r="CY138" s="21" t="s">
        <v>52</v>
      </c>
      <c r="CZ138" s="17"/>
      <c r="DA138" s="17"/>
      <c r="DB138" s="21" t="s">
        <v>52</v>
      </c>
      <c r="DC138" s="17"/>
      <c r="DD138" s="17"/>
      <c r="DE138" s="17"/>
      <c r="DF138" s="21" t="s">
        <v>52</v>
      </c>
      <c r="DG138" s="17"/>
      <c r="DH138" s="17"/>
      <c r="DI138" s="21" t="s">
        <v>52</v>
      </c>
      <c r="DJ138" s="17"/>
      <c r="DK138" s="17"/>
      <c r="DL138" s="17"/>
      <c r="DM138" s="21" t="s">
        <v>52</v>
      </c>
      <c r="DN138" s="17"/>
      <c r="DO138" s="17"/>
      <c r="DP138" s="21" t="s">
        <v>52</v>
      </c>
      <c r="DQ138" s="17"/>
      <c r="DR138" s="17"/>
      <c r="DS138" s="17"/>
      <c r="DT138" s="21" t="s">
        <v>52</v>
      </c>
      <c r="DU138" s="17"/>
      <c r="DV138" s="17"/>
      <c r="DW138" s="21" t="s">
        <v>52</v>
      </c>
      <c r="DX138" s="17"/>
      <c r="DY138" s="17"/>
      <c r="DZ138" s="17"/>
      <c r="EA138" s="21" t="s">
        <v>52</v>
      </c>
      <c r="EB138" s="17"/>
      <c r="EC138" s="17"/>
      <c r="ED138" s="21" t="s">
        <v>52</v>
      </c>
      <c r="EE138" s="17"/>
      <c r="EF138" s="17"/>
      <c r="EG138" s="17"/>
      <c r="EH138" s="17"/>
      <c r="EI138" s="21" t="s">
        <v>52</v>
      </c>
      <c r="EJ138" s="17"/>
      <c r="EK138" s="17"/>
      <c r="EL138" s="17"/>
      <c r="EM138" s="17"/>
      <c r="EN138" s="17"/>
      <c r="EO138" s="21" t="s">
        <v>52</v>
      </c>
      <c r="EP138" s="17"/>
      <c r="EQ138" s="17"/>
      <c r="ER138" s="17"/>
      <c r="ES138" s="17"/>
      <c r="ET138" s="17"/>
      <c r="EU138" s="17"/>
      <c r="EV138" s="21" t="s">
        <v>52</v>
      </c>
      <c r="EW138" s="17"/>
      <c r="EX138" s="17"/>
      <c r="EY138" s="17"/>
      <c r="EZ138" s="17"/>
      <c r="FA138" s="17"/>
      <c r="FB138" s="17"/>
      <c r="FC138" s="17"/>
      <c r="FD138" s="17"/>
      <c r="FE138" s="17"/>
      <c r="FF138" s="17"/>
      <c r="FG138" s="17"/>
      <c r="FH138" s="17"/>
      <c r="FI138" s="17"/>
      <c r="FJ138" s="17"/>
      <c r="FK138" s="17"/>
      <c r="FL138" s="17"/>
      <c r="FM138" s="5"/>
    </row>
    <row r="139">
      <c r="A139" s="48" t="str">
        <f t="shared" si="1"/>
        <v>* 133</v>
      </c>
      <c r="B139" s="65" t="str">
        <f t="shared" si="2"/>
        <v>X</v>
      </c>
      <c r="C139" s="65" t="str">
        <f t="shared" si="3"/>
        <v>X</v>
      </c>
      <c r="D139" s="65" t="str">
        <f t="shared" si="4"/>
        <v>X</v>
      </c>
      <c r="E139" s="66" t="str">
        <f t="shared" si="5"/>
        <v>X</v>
      </c>
      <c r="F139" s="65">
        <f t="shared" si="6"/>
        <v>44764</v>
      </c>
      <c r="G139" s="51">
        <f t="shared" si="7"/>
        <v>133</v>
      </c>
      <c r="H139" s="52">
        <v>133.0</v>
      </c>
      <c r="I139" s="53">
        <f t="array" ref="I139">Max(If(left($P139:$FL139,2)="CI",column($P139:$FL139),0))</f>
        <v>71</v>
      </c>
      <c r="J139" s="53">
        <f t="array" ref="J139">Max(If(left($P139:$FL139,3)="EHD",column($P139:$FL139),0))</f>
        <v>90</v>
      </c>
      <c r="K139" s="53">
        <f t="array" ref="K139">Max(If(left($P139:$FL139,2)="CH",column($P139:$FL139),0))</f>
        <v>92</v>
      </c>
      <c r="L139" s="53">
        <f t="array" ref="L139">Max(If(left($P139:$FL139,2)="12",column($P139:$FL139),0))</f>
        <v>104</v>
      </c>
      <c r="M139" s="53">
        <f t="array" ref="M139">Max(If(left($P139:$FL139,1)="X",column($P139:$FL139),0))</f>
        <v>113</v>
      </c>
      <c r="N139" s="53" t="str">
        <f t="shared" si="10"/>
        <v>#133: X on 22-Jul</v>
      </c>
      <c r="O139" s="54">
        <f t="shared" si="9"/>
        <v>1</v>
      </c>
      <c r="P139" s="5"/>
      <c r="Q139" s="5"/>
      <c r="R139" s="5"/>
      <c r="S139" s="5"/>
      <c r="T139" s="5"/>
      <c r="U139" s="5"/>
      <c r="V139" s="5"/>
      <c r="W139" s="5"/>
      <c r="X139" s="5"/>
      <c r="Y139" s="5"/>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21" t="s">
        <v>106</v>
      </c>
      <c r="BC139" s="17"/>
      <c r="BD139" s="17"/>
      <c r="BE139" s="21" t="s">
        <v>106</v>
      </c>
      <c r="BF139" s="17"/>
      <c r="BG139" s="17"/>
      <c r="BH139" s="17"/>
      <c r="BI139" s="21" t="s">
        <v>86</v>
      </c>
      <c r="BJ139" s="17"/>
      <c r="BK139" s="17"/>
      <c r="BL139" s="21" t="s">
        <v>62</v>
      </c>
      <c r="BM139" s="17"/>
      <c r="BN139" s="17"/>
      <c r="BO139" s="17"/>
      <c r="BP139" s="21" t="s">
        <v>65</v>
      </c>
      <c r="BQ139" s="17"/>
      <c r="BR139" s="17"/>
      <c r="BS139" s="21" t="s">
        <v>40</v>
      </c>
      <c r="BT139" s="17"/>
      <c r="BU139" s="17"/>
      <c r="BV139" s="17"/>
      <c r="BW139" s="21" t="s">
        <v>73</v>
      </c>
      <c r="BX139" s="17"/>
      <c r="BY139" s="17"/>
      <c r="BZ139" s="21" t="s">
        <v>73</v>
      </c>
      <c r="CA139" s="17"/>
      <c r="CB139" s="17"/>
      <c r="CC139" s="21" t="s">
        <v>73</v>
      </c>
      <c r="CD139" s="21" t="s">
        <v>73</v>
      </c>
      <c r="CE139" s="21"/>
      <c r="CF139" s="17"/>
      <c r="CG139" s="21" t="s">
        <v>73</v>
      </c>
      <c r="CH139" s="21" t="s">
        <v>41</v>
      </c>
      <c r="CI139" s="21" t="s">
        <v>41</v>
      </c>
      <c r="CJ139" s="21" t="s">
        <v>41</v>
      </c>
      <c r="CK139" s="21" t="s">
        <v>41</v>
      </c>
      <c r="CL139" s="21" t="s">
        <v>41</v>
      </c>
      <c r="CM139" s="17"/>
      <c r="CN139" s="21" t="s">
        <v>42</v>
      </c>
      <c r="CO139" s="17"/>
      <c r="CP139" s="17"/>
      <c r="CQ139" s="17"/>
      <c r="CR139" s="21" t="s">
        <v>92</v>
      </c>
      <c r="CS139" s="21"/>
      <c r="CT139" s="17"/>
      <c r="CU139" s="21" t="s">
        <v>92</v>
      </c>
      <c r="CV139" s="17"/>
      <c r="CW139" s="17"/>
      <c r="CX139" s="17"/>
      <c r="CY139" s="21" t="s">
        <v>92</v>
      </c>
      <c r="CZ139" s="21">
        <v>12.0</v>
      </c>
      <c r="DA139" s="17"/>
      <c r="DB139" s="21" t="s">
        <v>92</v>
      </c>
      <c r="DC139" s="17"/>
      <c r="DD139" s="17"/>
      <c r="DE139" s="17"/>
      <c r="DF139" s="21" t="s">
        <v>61</v>
      </c>
      <c r="DG139" s="17"/>
      <c r="DH139" s="17"/>
      <c r="DI139" s="21" t="s">
        <v>4</v>
      </c>
      <c r="DJ139" s="17"/>
      <c r="DK139" s="17"/>
      <c r="DL139" s="17"/>
      <c r="DM139" s="21" t="s">
        <v>77</v>
      </c>
      <c r="DN139" s="17"/>
      <c r="DO139" s="17"/>
      <c r="DP139" s="21" t="s">
        <v>77</v>
      </c>
      <c r="DQ139" s="17"/>
      <c r="DR139" s="17"/>
      <c r="DS139" s="17"/>
      <c r="DT139" s="21" t="s">
        <v>77</v>
      </c>
      <c r="DU139" s="17"/>
      <c r="DV139" s="17"/>
      <c r="DW139" s="21" t="s">
        <v>77</v>
      </c>
      <c r="DX139" s="17"/>
      <c r="DY139" s="17"/>
      <c r="DZ139" s="17"/>
      <c r="EA139" s="21" t="s">
        <v>77</v>
      </c>
      <c r="EB139" s="17"/>
      <c r="EC139" s="17"/>
      <c r="ED139" s="21" t="s">
        <v>77</v>
      </c>
      <c r="EE139" s="17"/>
      <c r="EF139" s="17"/>
      <c r="EG139" s="17"/>
      <c r="EH139" s="17"/>
      <c r="EI139" s="21" t="s">
        <v>77</v>
      </c>
      <c r="EJ139" s="17"/>
      <c r="EK139" s="17"/>
      <c r="EL139" s="17"/>
      <c r="EM139" s="17"/>
      <c r="EN139" s="17"/>
      <c r="EO139" s="21" t="s">
        <v>77</v>
      </c>
      <c r="EP139" s="17"/>
      <c r="EQ139" s="17"/>
      <c r="ER139" s="17"/>
      <c r="ES139" s="17"/>
      <c r="ET139" s="17"/>
      <c r="EU139" s="17"/>
      <c r="EV139" s="21" t="s">
        <v>77</v>
      </c>
      <c r="EW139" s="17"/>
      <c r="EX139" s="17"/>
      <c r="EY139" s="17"/>
      <c r="EZ139" s="17"/>
      <c r="FA139" s="17"/>
      <c r="FB139" s="17"/>
      <c r="FC139" s="17"/>
      <c r="FD139" s="17"/>
      <c r="FE139" s="17"/>
      <c r="FF139" s="17"/>
      <c r="FG139" s="17"/>
      <c r="FH139" s="17"/>
      <c r="FI139" s="17"/>
      <c r="FJ139" s="17"/>
      <c r="FK139" s="17"/>
      <c r="FL139" s="17"/>
      <c r="FM139" s="5"/>
    </row>
    <row r="140">
      <c r="A140" s="48">
        <f t="shared" si="1"/>
        <v>134</v>
      </c>
      <c r="B140" s="65" t="str">
        <f t="shared" si="2"/>
        <v> </v>
      </c>
      <c r="C140" s="65" t="str">
        <f t="shared" si="3"/>
        <v> </v>
      </c>
      <c r="D140" s="65" t="str">
        <f t="shared" si="4"/>
        <v> </v>
      </c>
      <c r="E140" s="65" t="str">
        <f t="shared" si="5"/>
        <v> </v>
      </c>
      <c r="F140" s="65" t="str">
        <f t="shared" si="6"/>
        <v> </v>
      </c>
      <c r="G140" s="51" t="str">
        <f t="shared" si="7"/>
        <v/>
      </c>
      <c r="H140" s="52">
        <v>134.0</v>
      </c>
      <c r="I140" s="53">
        <f t="array" ref="I140">Max(If(left($P140:$FL140,2)="CI",column($P140:$FL140),0))</f>
        <v>0</v>
      </c>
      <c r="J140" s="53">
        <f t="array" ref="J140">Max(If(left($P140:$FL140,3)="EHD",column($P140:$FL140),0))</f>
        <v>0</v>
      </c>
      <c r="K140" s="53">
        <f t="array" ref="K140">Max(If(left($P140:$FL140,2)="CH",column($P140:$FL140),0))</f>
        <v>0</v>
      </c>
      <c r="L140" s="53">
        <f t="array" ref="L140">Max(If(left($P140:$FL140,2)="12",column($P140:$FL140),0))</f>
        <v>0</v>
      </c>
      <c r="M140" s="53">
        <f t="array" ref="M140">Max(If(left($P140:$FL140,1)="X",column($P140:$FL140),0))</f>
        <v>0</v>
      </c>
      <c r="N140" s="53" t="str">
        <f t="shared" si="10"/>
        <v/>
      </c>
      <c r="O140" s="54">
        <f t="shared" si="9"/>
        <v>0</v>
      </c>
      <c r="P140" s="5"/>
      <c r="Q140" s="5"/>
      <c r="R140" s="5"/>
      <c r="S140" s="5"/>
      <c r="T140" s="5"/>
      <c r="U140" s="5"/>
      <c r="V140" s="5"/>
      <c r="W140" s="5"/>
      <c r="X140" s="5"/>
      <c r="Y140" s="5"/>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21" t="s">
        <v>52</v>
      </c>
      <c r="BC140" s="17"/>
      <c r="BD140" s="17"/>
      <c r="BE140" s="21" t="s">
        <v>52</v>
      </c>
      <c r="BF140" s="17"/>
      <c r="BG140" s="17"/>
      <c r="BH140" s="17"/>
      <c r="BI140" s="21" t="s">
        <v>52</v>
      </c>
      <c r="BJ140" s="17"/>
      <c r="BK140" s="17"/>
      <c r="BL140" s="21" t="s">
        <v>52</v>
      </c>
      <c r="BM140" s="17"/>
      <c r="BN140" s="17"/>
      <c r="BO140" s="17"/>
      <c r="BP140" s="21" t="s">
        <v>52</v>
      </c>
      <c r="BQ140" s="17"/>
      <c r="BR140" s="17"/>
      <c r="BS140" s="21" t="s">
        <v>52</v>
      </c>
      <c r="BT140" s="17"/>
      <c r="BU140" s="17"/>
      <c r="BV140" s="17"/>
      <c r="BW140" s="21" t="s">
        <v>52</v>
      </c>
      <c r="BX140" s="17"/>
      <c r="BY140" s="17"/>
      <c r="BZ140" s="21" t="s">
        <v>52</v>
      </c>
      <c r="CA140" s="17"/>
      <c r="CB140" s="17"/>
      <c r="CC140" s="17"/>
      <c r="CD140" s="21" t="s">
        <v>52</v>
      </c>
      <c r="CE140" s="21"/>
      <c r="CF140" s="17"/>
      <c r="CG140" s="21" t="s">
        <v>52</v>
      </c>
      <c r="CH140" s="17"/>
      <c r="CI140" s="17"/>
      <c r="CJ140" s="17"/>
      <c r="CK140" s="21" t="s">
        <v>52</v>
      </c>
      <c r="CL140" s="17"/>
      <c r="CM140" s="17"/>
      <c r="CN140" s="21" t="s">
        <v>52</v>
      </c>
      <c r="CO140" s="17"/>
      <c r="CP140" s="17"/>
      <c r="CQ140" s="17"/>
      <c r="CR140" s="21" t="s">
        <v>52</v>
      </c>
      <c r="CS140" s="17"/>
      <c r="CT140" s="17"/>
      <c r="CU140" s="21" t="s">
        <v>52</v>
      </c>
      <c r="CV140" s="17"/>
      <c r="CW140" s="17"/>
      <c r="CX140" s="17"/>
      <c r="CY140" s="21" t="s">
        <v>52</v>
      </c>
      <c r="CZ140" s="17"/>
      <c r="DA140" s="17"/>
      <c r="DB140" s="21" t="s">
        <v>52</v>
      </c>
      <c r="DC140" s="17"/>
      <c r="DD140" s="17"/>
      <c r="DE140" s="17"/>
      <c r="DF140" s="21" t="s">
        <v>52</v>
      </c>
      <c r="DG140" s="17"/>
      <c r="DH140" s="17"/>
      <c r="DI140" s="21" t="s">
        <v>52</v>
      </c>
      <c r="DJ140" s="17"/>
      <c r="DK140" s="17"/>
      <c r="DL140" s="17"/>
      <c r="DM140" s="21" t="s">
        <v>52</v>
      </c>
      <c r="DN140" s="17"/>
      <c r="DO140" s="17"/>
      <c r="DP140" s="21" t="s">
        <v>52</v>
      </c>
      <c r="DQ140" s="17"/>
      <c r="DR140" s="17"/>
      <c r="DS140" s="17"/>
      <c r="DT140" s="21" t="s">
        <v>52</v>
      </c>
      <c r="DU140" s="17"/>
      <c r="DV140" s="17"/>
      <c r="DW140" s="21" t="s">
        <v>52</v>
      </c>
      <c r="DX140" s="17"/>
      <c r="DY140" s="17"/>
      <c r="DZ140" s="17"/>
      <c r="EA140" s="21" t="s">
        <v>52</v>
      </c>
      <c r="EB140" s="17"/>
      <c r="EC140" s="17"/>
      <c r="ED140" s="21" t="s">
        <v>52</v>
      </c>
      <c r="EE140" s="17"/>
      <c r="EF140" s="17"/>
      <c r="EG140" s="17"/>
      <c r="EH140" s="17"/>
      <c r="EI140" s="21" t="s">
        <v>52</v>
      </c>
      <c r="EJ140" s="17"/>
      <c r="EK140" s="17"/>
      <c r="EL140" s="17"/>
      <c r="EM140" s="17"/>
      <c r="EN140" s="17"/>
      <c r="EO140" s="21" t="s">
        <v>52</v>
      </c>
      <c r="EP140" s="17"/>
      <c r="EQ140" s="17"/>
      <c r="ER140" s="17"/>
      <c r="ES140" s="17"/>
      <c r="ET140" s="17"/>
      <c r="EU140" s="17"/>
      <c r="EV140" s="21" t="s">
        <v>52</v>
      </c>
      <c r="EW140" s="17"/>
      <c r="EX140" s="17"/>
      <c r="EY140" s="17"/>
      <c r="EZ140" s="17"/>
      <c r="FA140" s="17"/>
      <c r="FB140" s="17"/>
      <c r="FC140" s="17"/>
      <c r="FD140" s="17"/>
      <c r="FE140" s="17"/>
      <c r="FF140" s="17"/>
      <c r="FG140" s="17"/>
      <c r="FH140" s="17"/>
      <c r="FI140" s="17"/>
      <c r="FJ140" s="17"/>
      <c r="FK140" s="17"/>
      <c r="FL140" s="17"/>
      <c r="FM140" s="5"/>
    </row>
    <row r="141">
      <c r="A141" s="48">
        <f t="shared" si="1"/>
        <v>135</v>
      </c>
      <c r="B141" s="65" t="str">
        <f t="shared" si="2"/>
        <v> </v>
      </c>
      <c r="C141" s="65" t="str">
        <f t="shared" si="3"/>
        <v> </v>
      </c>
      <c r="D141" s="65" t="str">
        <f t="shared" si="4"/>
        <v> </v>
      </c>
      <c r="E141" s="65" t="str">
        <f t="shared" si="5"/>
        <v> </v>
      </c>
      <c r="F141" s="65" t="str">
        <f t="shared" si="6"/>
        <v> </v>
      </c>
      <c r="G141" s="51" t="str">
        <f t="shared" si="7"/>
        <v/>
      </c>
      <c r="H141" s="52">
        <v>135.0</v>
      </c>
      <c r="I141" s="53">
        <f t="array" ref="I141">Max(If(left($P141:$FL141,2)="CI",column($P141:$FL141),0))</f>
        <v>0</v>
      </c>
      <c r="J141" s="53">
        <f t="array" ref="J141">Max(If(left($P141:$FL141,3)="EHD",column($P141:$FL141),0))</f>
        <v>0</v>
      </c>
      <c r="K141" s="53">
        <f t="array" ref="K141">Max(If(left($P141:$FL141,2)="CH",column($P141:$FL141),0))</f>
        <v>0</v>
      </c>
      <c r="L141" s="53">
        <f t="array" ref="L141">Max(If(left($P141:$FL141,2)="12",column($P141:$FL141),0))</f>
        <v>0</v>
      </c>
      <c r="M141" s="53">
        <f t="array" ref="M141">Max(If(left($P141:$FL141,1)="X",column($P141:$FL141),0))</f>
        <v>0</v>
      </c>
      <c r="N141" s="53" t="str">
        <f t="shared" si="10"/>
        <v/>
      </c>
      <c r="O141" s="54">
        <f t="shared" si="9"/>
        <v>0</v>
      </c>
      <c r="P141" s="5"/>
      <c r="Q141" s="5"/>
      <c r="R141" s="5"/>
      <c r="S141" s="5"/>
      <c r="T141" s="5"/>
      <c r="U141" s="5"/>
      <c r="V141" s="5"/>
      <c r="W141" s="5"/>
      <c r="X141" s="5"/>
      <c r="Y141" s="5"/>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21" t="s">
        <v>62</v>
      </c>
      <c r="BC141" s="17"/>
      <c r="BD141" s="17"/>
      <c r="BE141" s="21" t="s">
        <v>62</v>
      </c>
      <c r="BF141" s="17"/>
      <c r="BG141" s="17"/>
      <c r="BH141" s="17"/>
      <c r="BI141" s="21" t="s">
        <v>62</v>
      </c>
      <c r="BJ141" s="17"/>
      <c r="BK141" s="17"/>
      <c r="BL141" s="21" t="s">
        <v>62</v>
      </c>
      <c r="BM141" s="17"/>
      <c r="BN141" s="17"/>
      <c r="BO141" s="17"/>
      <c r="BP141" s="21" t="s">
        <v>62</v>
      </c>
      <c r="BQ141" s="17"/>
      <c r="BR141" s="17"/>
      <c r="BS141" s="21" t="s">
        <v>62</v>
      </c>
      <c r="BT141" s="17"/>
      <c r="BU141" s="17"/>
      <c r="BV141" s="17"/>
      <c r="BW141" s="21" t="s">
        <v>62</v>
      </c>
      <c r="BX141" s="17"/>
      <c r="BY141" s="17"/>
      <c r="BZ141" s="21" t="s">
        <v>62</v>
      </c>
      <c r="CA141" s="17"/>
      <c r="CB141" s="17"/>
      <c r="CC141" s="17"/>
      <c r="CD141" s="21" t="s">
        <v>62</v>
      </c>
      <c r="CE141" s="21"/>
      <c r="CF141" s="17"/>
      <c r="CG141" s="21" t="s">
        <v>62</v>
      </c>
      <c r="CH141" s="17"/>
      <c r="CI141" s="17"/>
      <c r="CJ141" s="17"/>
      <c r="CK141" s="21" t="s">
        <v>62</v>
      </c>
      <c r="CL141" s="17"/>
      <c r="CM141" s="17"/>
      <c r="CN141" s="21" t="s">
        <v>62</v>
      </c>
      <c r="CO141" s="17"/>
      <c r="CP141" s="17"/>
      <c r="CQ141" s="17"/>
      <c r="CR141" s="21" t="s">
        <v>62</v>
      </c>
      <c r="CS141" s="17"/>
      <c r="CT141" s="17"/>
      <c r="CU141" s="21" t="s">
        <v>62</v>
      </c>
      <c r="CV141" s="17"/>
      <c r="CW141" s="17"/>
      <c r="CX141" s="17"/>
      <c r="CY141" s="21" t="s">
        <v>62</v>
      </c>
      <c r="CZ141" s="17"/>
      <c r="DA141" s="17"/>
      <c r="DB141" s="21" t="s">
        <v>62</v>
      </c>
      <c r="DC141" s="17"/>
      <c r="DD141" s="17"/>
      <c r="DE141" s="17"/>
      <c r="DF141" s="21" t="s">
        <v>62</v>
      </c>
      <c r="DG141" s="17"/>
      <c r="DH141" s="17"/>
      <c r="DI141" s="21" t="s">
        <v>62</v>
      </c>
      <c r="DJ141" s="17"/>
      <c r="DK141" s="17"/>
      <c r="DL141" s="17"/>
      <c r="DM141" s="21" t="s">
        <v>62</v>
      </c>
      <c r="DN141" s="17"/>
      <c r="DO141" s="17"/>
      <c r="DP141" s="21" t="s">
        <v>62</v>
      </c>
      <c r="DQ141" s="17"/>
      <c r="DR141" s="17"/>
      <c r="DS141" s="17"/>
      <c r="DT141" s="21" t="s">
        <v>62</v>
      </c>
      <c r="DU141" s="17"/>
      <c r="DV141" s="17"/>
      <c r="DW141" s="21" t="s">
        <v>62</v>
      </c>
      <c r="DX141" s="17"/>
      <c r="DY141" s="17"/>
      <c r="DZ141" s="17"/>
      <c r="EA141" s="21" t="s">
        <v>62</v>
      </c>
      <c r="EB141" s="17"/>
      <c r="EC141" s="17"/>
      <c r="ED141" s="21" t="s">
        <v>62</v>
      </c>
      <c r="EE141" s="17"/>
      <c r="EF141" s="17"/>
      <c r="EG141" s="17"/>
      <c r="EH141" s="17"/>
      <c r="EI141" s="21" t="s">
        <v>62</v>
      </c>
      <c r="EJ141" s="17"/>
      <c r="EK141" s="17"/>
      <c r="EL141" s="17"/>
      <c r="EM141" s="17"/>
      <c r="EN141" s="17"/>
      <c r="EO141" s="21" t="s">
        <v>62</v>
      </c>
      <c r="EP141" s="17"/>
      <c r="EQ141" s="17"/>
      <c r="ER141" s="17"/>
      <c r="ES141" s="17"/>
      <c r="ET141" s="17"/>
      <c r="EU141" s="17"/>
      <c r="EV141" s="21" t="s">
        <v>62</v>
      </c>
      <c r="EW141" s="17"/>
      <c r="EX141" s="17"/>
      <c r="EY141" s="17"/>
      <c r="EZ141" s="17"/>
      <c r="FA141" s="17"/>
      <c r="FB141" s="17"/>
      <c r="FC141" s="17"/>
      <c r="FD141" s="17"/>
      <c r="FE141" s="17"/>
      <c r="FF141" s="17"/>
      <c r="FG141" s="17"/>
      <c r="FH141" s="17"/>
      <c r="FI141" s="17"/>
      <c r="FJ141" s="17"/>
      <c r="FK141" s="17"/>
      <c r="FL141" s="17"/>
      <c r="FM141" s="5"/>
    </row>
    <row r="142">
      <c r="A142" s="48">
        <f t="shared" si="1"/>
        <v>136</v>
      </c>
      <c r="B142" s="65" t="str">
        <f t="shared" si="2"/>
        <v> </v>
      </c>
      <c r="C142" s="65" t="str">
        <f t="shared" si="3"/>
        <v> </v>
      </c>
      <c r="D142" s="65" t="str">
        <f t="shared" si="4"/>
        <v> </v>
      </c>
      <c r="E142" s="65" t="str">
        <f t="shared" si="5"/>
        <v> </v>
      </c>
      <c r="F142" s="65" t="str">
        <f t="shared" si="6"/>
        <v> </v>
      </c>
      <c r="G142" s="51" t="str">
        <f t="shared" si="7"/>
        <v/>
      </c>
      <c r="H142" s="52">
        <v>136.0</v>
      </c>
      <c r="I142" s="53">
        <f t="array" ref="I142">Max(If(left($P142:$FL142,2)="CI",column($P142:$FL142),0))</f>
        <v>0</v>
      </c>
      <c r="J142" s="53">
        <f t="array" ref="J142">Max(If(left($P142:$FL142,3)="EHD",column($P142:$FL142),0))</f>
        <v>0</v>
      </c>
      <c r="K142" s="53">
        <f t="array" ref="K142">Max(If(left($P142:$FL142,2)="CH",column($P142:$FL142),0))</f>
        <v>0</v>
      </c>
      <c r="L142" s="53">
        <f t="array" ref="L142">Max(If(left($P142:$FL142,2)="12",column($P142:$FL142),0))</f>
        <v>0</v>
      </c>
      <c r="M142" s="53">
        <f t="array" ref="M142">Max(If(left($P142:$FL142,1)="X",column($P142:$FL142),0))</f>
        <v>0</v>
      </c>
      <c r="N142" s="53" t="str">
        <f t="shared" si="10"/>
        <v/>
      </c>
      <c r="O142" s="54">
        <f t="shared" si="9"/>
        <v>0</v>
      </c>
      <c r="P142" s="5"/>
      <c r="Q142" s="5"/>
      <c r="R142" s="5"/>
      <c r="S142" s="5"/>
      <c r="T142" s="5"/>
      <c r="U142" s="5"/>
      <c r="V142" s="5"/>
      <c r="W142" s="5"/>
      <c r="X142" s="5"/>
      <c r="Y142" s="5"/>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21" t="s">
        <v>90</v>
      </c>
      <c r="BC142" s="17"/>
      <c r="BD142" s="17"/>
      <c r="BE142" s="21" t="s">
        <v>90</v>
      </c>
      <c r="BF142" s="17"/>
      <c r="BG142" s="17"/>
      <c r="BH142" s="17"/>
      <c r="BI142" s="21" t="s">
        <v>90</v>
      </c>
      <c r="BJ142" s="17"/>
      <c r="BK142" s="17"/>
      <c r="BL142" s="21" t="s">
        <v>90</v>
      </c>
      <c r="BM142" s="17"/>
      <c r="BN142" s="17"/>
      <c r="BO142" s="17"/>
      <c r="BP142" s="21" t="s">
        <v>90</v>
      </c>
      <c r="BQ142" s="17"/>
      <c r="BR142" s="17"/>
      <c r="BS142" s="21" t="s">
        <v>90</v>
      </c>
      <c r="BT142" s="17"/>
      <c r="BU142" s="17"/>
      <c r="BV142" s="17"/>
      <c r="BW142" s="21" t="s">
        <v>90</v>
      </c>
      <c r="BX142" s="17"/>
      <c r="BY142" s="17"/>
      <c r="BZ142" s="21" t="s">
        <v>90</v>
      </c>
      <c r="CA142" s="17"/>
      <c r="CB142" s="17"/>
      <c r="CC142" s="17"/>
      <c r="CD142" s="21" t="s">
        <v>90</v>
      </c>
      <c r="CE142" s="21"/>
      <c r="CF142" s="17"/>
      <c r="CG142" s="21" t="s">
        <v>90</v>
      </c>
      <c r="CH142" s="17"/>
      <c r="CI142" s="17"/>
      <c r="CJ142" s="17"/>
      <c r="CK142" s="21" t="s">
        <v>90</v>
      </c>
      <c r="CL142" s="17"/>
      <c r="CM142" s="17"/>
      <c r="CN142" s="21" t="s">
        <v>90</v>
      </c>
      <c r="CO142" s="17"/>
      <c r="CP142" s="17"/>
      <c r="CQ142" s="17"/>
      <c r="CR142" s="21" t="s">
        <v>90</v>
      </c>
      <c r="CS142" s="17"/>
      <c r="CT142" s="17"/>
      <c r="CU142" s="21" t="s">
        <v>90</v>
      </c>
      <c r="CV142" s="17"/>
      <c r="CW142" s="17"/>
      <c r="CX142" s="17"/>
      <c r="CY142" s="21" t="s">
        <v>90</v>
      </c>
      <c r="CZ142" s="17"/>
      <c r="DA142" s="17"/>
      <c r="DB142" s="21" t="s">
        <v>90</v>
      </c>
      <c r="DC142" s="17"/>
      <c r="DD142" s="17"/>
      <c r="DE142" s="17"/>
      <c r="DF142" s="21" t="s">
        <v>90</v>
      </c>
      <c r="DG142" s="17"/>
      <c r="DH142" s="17"/>
      <c r="DI142" s="21" t="s">
        <v>90</v>
      </c>
      <c r="DJ142" s="17"/>
      <c r="DK142" s="17"/>
      <c r="DL142" s="17"/>
      <c r="DM142" s="21" t="s">
        <v>90</v>
      </c>
      <c r="DN142" s="17"/>
      <c r="DO142" s="17"/>
      <c r="DP142" s="21" t="s">
        <v>90</v>
      </c>
      <c r="DQ142" s="17"/>
      <c r="DR142" s="17"/>
      <c r="DS142" s="17"/>
      <c r="DT142" s="21" t="s">
        <v>90</v>
      </c>
      <c r="DU142" s="17"/>
      <c r="DV142" s="17"/>
      <c r="DW142" s="21" t="s">
        <v>90</v>
      </c>
      <c r="DX142" s="17"/>
      <c r="DY142" s="17"/>
      <c r="DZ142" s="17"/>
      <c r="EA142" s="21" t="s">
        <v>90</v>
      </c>
      <c r="EB142" s="17"/>
      <c r="EC142" s="17"/>
      <c r="ED142" s="21" t="s">
        <v>90</v>
      </c>
      <c r="EE142" s="17"/>
      <c r="EF142" s="17"/>
      <c r="EG142" s="17"/>
      <c r="EH142" s="17"/>
      <c r="EI142" s="21" t="s">
        <v>90</v>
      </c>
      <c r="EJ142" s="17"/>
      <c r="EK142" s="17"/>
      <c r="EL142" s="17"/>
      <c r="EM142" s="17"/>
      <c r="EN142" s="17"/>
      <c r="EO142" s="21" t="s">
        <v>90</v>
      </c>
      <c r="EP142" s="17"/>
      <c r="EQ142" s="17"/>
      <c r="ER142" s="17"/>
      <c r="ES142" s="17"/>
      <c r="ET142" s="17"/>
      <c r="EU142" s="17"/>
      <c r="EV142" s="21" t="s">
        <v>90</v>
      </c>
      <c r="EW142" s="17"/>
      <c r="EX142" s="17"/>
      <c r="EY142" s="17"/>
      <c r="EZ142" s="17"/>
      <c r="FA142" s="17"/>
      <c r="FB142" s="17"/>
      <c r="FC142" s="17"/>
      <c r="FD142" s="17"/>
      <c r="FE142" s="17"/>
      <c r="FF142" s="17"/>
      <c r="FG142" s="17"/>
      <c r="FH142" s="17"/>
      <c r="FI142" s="17"/>
      <c r="FJ142" s="17"/>
      <c r="FK142" s="17"/>
      <c r="FL142" s="17"/>
      <c r="FM142" s="5"/>
    </row>
    <row r="143">
      <c r="A143" s="48">
        <f t="shared" si="1"/>
        <v>137</v>
      </c>
      <c r="B143" s="65" t="str">
        <f t="shared" si="2"/>
        <v> </v>
      </c>
      <c r="C143" s="65" t="str">
        <f t="shared" si="3"/>
        <v> </v>
      </c>
      <c r="D143" s="65" t="str">
        <f t="shared" si="4"/>
        <v> </v>
      </c>
      <c r="E143" s="65" t="str">
        <f t="shared" si="5"/>
        <v> </v>
      </c>
      <c r="F143" s="65" t="str">
        <f t="shared" si="6"/>
        <v> </v>
      </c>
      <c r="G143" s="51" t="str">
        <f t="shared" si="7"/>
        <v/>
      </c>
      <c r="H143" s="52">
        <v>137.0</v>
      </c>
      <c r="I143" s="53">
        <f t="array" ref="I143">Max(If(left($P143:$FL143,2)="CI",column($P143:$FL143),0))</f>
        <v>0</v>
      </c>
      <c r="J143" s="53">
        <f t="array" ref="J143">Max(If(left($P143:$FL143,3)="EHD",column($P143:$FL143),0))</f>
        <v>0</v>
      </c>
      <c r="K143" s="53">
        <f t="array" ref="K143">Max(If(left($P143:$FL143,2)="CH",column($P143:$FL143),0))</f>
        <v>0</v>
      </c>
      <c r="L143" s="53">
        <f t="array" ref="L143">Max(If(left($P143:$FL143,2)="12",column($P143:$FL143),0))</f>
        <v>0</v>
      </c>
      <c r="M143" s="53">
        <f t="array" ref="M143">Max(If(left($P143:$FL143,1)="X",column($P143:$FL143),0))</f>
        <v>0</v>
      </c>
      <c r="N143" s="53" t="str">
        <f t="shared" si="10"/>
        <v/>
      </c>
      <c r="O143" s="54">
        <f t="shared" si="9"/>
        <v>0</v>
      </c>
      <c r="P143" s="5"/>
      <c r="Q143" s="5"/>
      <c r="R143" s="5"/>
      <c r="S143" s="5"/>
      <c r="T143" s="5"/>
      <c r="U143" s="5"/>
      <c r="V143" s="5"/>
      <c r="W143" s="5"/>
      <c r="X143" s="5"/>
      <c r="Y143" s="5"/>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21" t="s">
        <v>62</v>
      </c>
      <c r="BC143" s="17"/>
      <c r="BD143" s="17"/>
      <c r="BE143" s="21" t="s">
        <v>62</v>
      </c>
      <c r="BF143" s="17"/>
      <c r="BG143" s="17"/>
      <c r="BH143" s="17"/>
      <c r="BI143" s="21" t="s">
        <v>62</v>
      </c>
      <c r="BJ143" s="17"/>
      <c r="BK143" s="17"/>
      <c r="BL143" s="21" t="s">
        <v>77</v>
      </c>
      <c r="BM143" s="21" t="s">
        <v>62</v>
      </c>
      <c r="BN143" s="17"/>
      <c r="BO143" s="17"/>
      <c r="BP143" s="21" t="s">
        <v>62</v>
      </c>
      <c r="BQ143" s="17"/>
      <c r="BR143" s="17"/>
      <c r="BS143" s="21" t="s">
        <v>62</v>
      </c>
      <c r="BT143" s="17"/>
      <c r="BU143" s="17"/>
      <c r="BV143" s="17"/>
      <c r="BW143" s="21" t="s">
        <v>62</v>
      </c>
      <c r="BX143" s="17"/>
      <c r="BY143" s="17"/>
      <c r="BZ143" s="21" t="s">
        <v>62</v>
      </c>
      <c r="CA143" s="17"/>
      <c r="CB143" s="17"/>
      <c r="CC143" s="17"/>
      <c r="CD143" s="21" t="s">
        <v>62</v>
      </c>
      <c r="CE143" s="21"/>
      <c r="CF143" s="17"/>
      <c r="CG143" s="21" t="s">
        <v>62</v>
      </c>
      <c r="CH143" s="17"/>
      <c r="CI143" s="17"/>
      <c r="CJ143" s="17"/>
      <c r="CK143" s="21" t="s">
        <v>62</v>
      </c>
      <c r="CL143" s="17"/>
      <c r="CM143" s="17"/>
      <c r="CN143" s="21" t="s">
        <v>62</v>
      </c>
      <c r="CO143" s="17"/>
      <c r="CP143" s="17"/>
      <c r="CQ143" s="17"/>
      <c r="CR143" s="21" t="s">
        <v>62</v>
      </c>
      <c r="CS143" s="17"/>
      <c r="CT143" s="17"/>
      <c r="CU143" s="21" t="s">
        <v>62</v>
      </c>
      <c r="CV143" s="17"/>
      <c r="CW143" s="17"/>
      <c r="CX143" s="17"/>
      <c r="CY143" s="21" t="s">
        <v>62</v>
      </c>
      <c r="CZ143" s="17"/>
      <c r="DA143" s="17"/>
      <c r="DB143" s="21" t="s">
        <v>62</v>
      </c>
      <c r="DC143" s="17"/>
      <c r="DD143" s="17"/>
      <c r="DE143" s="17"/>
      <c r="DF143" s="21" t="s">
        <v>62</v>
      </c>
      <c r="DG143" s="17"/>
      <c r="DH143" s="17"/>
      <c r="DI143" s="21" t="s">
        <v>62</v>
      </c>
      <c r="DJ143" s="17"/>
      <c r="DK143" s="17"/>
      <c r="DL143" s="17"/>
      <c r="DM143" s="21" t="s">
        <v>77</v>
      </c>
      <c r="DN143" s="21" t="s">
        <v>62</v>
      </c>
      <c r="DO143" s="17"/>
      <c r="DP143" s="21" t="s">
        <v>62</v>
      </c>
      <c r="DQ143" s="17"/>
      <c r="DR143" s="17"/>
      <c r="DS143" s="17"/>
      <c r="DT143" s="21" t="s">
        <v>62</v>
      </c>
      <c r="DU143" s="17"/>
      <c r="DV143" s="17"/>
      <c r="DW143" s="21" t="s">
        <v>62</v>
      </c>
      <c r="DX143" s="17"/>
      <c r="DY143" s="17"/>
      <c r="DZ143" s="17"/>
      <c r="EA143" s="21" t="s">
        <v>62</v>
      </c>
      <c r="EB143" s="17"/>
      <c r="EC143" s="17"/>
      <c r="ED143" s="21" t="s">
        <v>62</v>
      </c>
      <c r="EE143" s="17"/>
      <c r="EF143" s="17"/>
      <c r="EG143" s="17"/>
      <c r="EH143" s="17"/>
      <c r="EI143" s="21" t="s">
        <v>62</v>
      </c>
      <c r="EJ143" s="17"/>
      <c r="EK143" s="17"/>
      <c r="EL143" s="17"/>
      <c r="EM143" s="17"/>
      <c r="EN143" s="17"/>
      <c r="EO143" s="21" t="s">
        <v>62</v>
      </c>
      <c r="EP143" s="17"/>
      <c r="EQ143" s="17"/>
      <c r="ER143" s="17"/>
      <c r="ES143" s="17"/>
      <c r="ET143" s="17"/>
      <c r="EU143" s="17"/>
      <c r="EV143" s="21" t="s">
        <v>77</v>
      </c>
      <c r="EW143" s="17"/>
      <c r="EX143" s="17"/>
      <c r="EY143" s="17"/>
      <c r="EZ143" s="17"/>
      <c r="FA143" s="17"/>
      <c r="FB143" s="17"/>
      <c r="FC143" s="17"/>
      <c r="FD143" s="17"/>
      <c r="FE143" s="17"/>
      <c r="FF143" s="17"/>
      <c r="FG143" s="17"/>
      <c r="FH143" s="17"/>
      <c r="FI143" s="17"/>
      <c r="FJ143" s="17"/>
      <c r="FK143" s="17"/>
      <c r="FL143" s="17"/>
      <c r="FM143" s="5"/>
    </row>
    <row r="144">
      <c r="A144" s="48">
        <f t="shared" si="1"/>
        <v>138</v>
      </c>
      <c r="B144" s="65" t="str">
        <f t="shared" si="2"/>
        <v> </v>
      </c>
      <c r="C144" s="65" t="str">
        <f t="shared" si="3"/>
        <v> </v>
      </c>
      <c r="D144" s="65" t="str">
        <f t="shared" si="4"/>
        <v> </v>
      </c>
      <c r="E144" s="65" t="str">
        <f t="shared" si="5"/>
        <v> </v>
      </c>
      <c r="F144" s="65" t="str">
        <f t="shared" si="6"/>
        <v> </v>
      </c>
      <c r="G144" s="51" t="str">
        <f t="shared" si="7"/>
        <v/>
      </c>
      <c r="H144" s="52">
        <v>138.0</v>
      </c>
      <c r="I144" s="53">
        <f t="array" ref="I144">Max(If(left($P144:$FL144,2)="CI",column($P144:$FL144),0))</f>
        <v>0</v>
      </c>
      <c r="J144" s="53">
        <f t="array" ref="J144">Max(If(left($P144:$FL144,3)="EHD",column($P144:$FL144),0))</f>
        <v>0</v>
      </c>
      <c r="K144" s="53">
        <f t="array" ref="K144">Max(If(left($P144:$FL144,2)="CH",column($P144:$FL144),0))</f>
        <v>0</v>
      </c>
      <c r="L144" s="53">
        <f t="array" ref="L144">Max(If(left($P144:$FL144,2)="12",column($P144:$FL144),0))</f>
        <v>0</v>
      </c>
      <c r="M144" s="53">
        <f t="array" ref="M144">Max(If(left($P144:$FL144,1)="X",column($P144:$FL144),0))</f>
        <v>0</v>
      </c>
      <c r="N144" s="53" t="str">
        <f t="shared" si="10"/>
        <v/>
      </c>
      <c r="O144" s="54">
        <f t="shared" si="9"/>
        <v>0</v>
      </c>
      <c r="P144" s="5"/>
      <c r="Q144" s="5"/>
      <c r="R144" s="5"/>
      <c r="S144" s="5"/>
      <c r="T144" s="5"/>
      <c r="U144" s="5"/>
      <c r="V144" s="5"/>
      <c r="W144" s="5"/>
      <c r="X144" s="5"/>
      <c r="Y144" s="5"/>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21" t="s">
        <v>77</v>
      </c>
      <c r="BC144" s="17"/>
      <c r="BD144" s="17"/>
      <c r="BE144" s="21" t="s">
        <v>77</v>
      </c>
      <c r="BF144" s="17"/>
      <c r="BG144" s="17"/>
      <c r="BH144" s="17"/>
      <c r="BI144" s="21" t="s">
        <v>77</v>
      </c>
      <c r="BJ144" s="17"/>
      <c r="BK144" s="17"/>
      <c r="BL144" s="21" t="s">
        <v>77</v>
      </c>
      <c r="BM144" s="17"/>
      <c r="BN144" s="17"/>
      <c r="BO144" s="17"/>
      <c r="BP144" s="21" t="s">
        <v>77</v>
      </c>
      <c r="BQ144" s="17"/>
      <c r="BR144" s="17"/>
      <c r="BS144" s="21" t="s">
        <v>77</v>
      </c>
      <c r="BT144" s="17"/>
      <c r="BU144" s="17"/>
      <c r="BV144" s="17"/>
      <c r="BW144" s="21" t="s">
        <v>77</v>
      </c>
      <c r="BX144" s="17"/>
      <c r="BY144" s="17"/>
      <c r="BZ144" s="21" t="s">
        <v>77</v>
      </c>
      <c r="CA144" s="17"/>
      <c r="CB144" s="17"/>
      <c r="CC144" s="17"/>
      <c r="CD144" s="21" t="s">
        <v>77</v>
      </c>
      <c r="CE144" s="21"/>
      <c r="CF144" s="17"/>
      <c r="CG144" s="21" t="s">
        <v>77</v>
      </c>
      <c r="CH144" s="17"/>
      <c r="CI144" s="17"/>
      <c r="CJ144" s="17"/>
      <c r="CK144" s="21" t="s">
        <v>77</v>
      </c>
      <c r="CL144" s="17"/>
      <c r="CM144" s="17"/>
      <c r="CN144" s="21" t="s">
        <v>77</v>
      </c>
      <c r="CO144" s="17"/>
      <c r="CP144" s="17"/>
      <c r="CQ144" s="17"/>
      <c r="CR144" s="21" t="s">
        <v>77</v>
      </c>
      <c r="CS144" s="17"/>
      <c r="CT144" s="17"/>
      <c r="CU144" s="21" t="s">
        <v>77</v>
      </c>
      <c r="CV144" s="17"/>
      <c r="CW144" s="17"/>
      <c r="CX144" s="17"/>
      <c r="CY144" s="21" t="s">
        <v>77</v>
      </c>
      <c r="CZ144" s="17"/>
      <c r="DA144" s="17"/>
      <c r="DB144" s="21" t="s">
        <v>77</v>
      </c>
      <c r="DC144" s="17"/>
      <c r="DD144" s="17"/>
      <c r="DE144" s="17"/>
      <c r="DF144" s="21" t="s">
        <v>77</v>
      </c>
      <c r="DG144" s="17"/>
      <c r="DH144" s="17"/>
      <c r="DI144" s="21" t="s">
        <v>77</v>
      </c>
      <c r="DJ144" s="17"/>
      <c r="DK144" s="17"/>
      <c r="DL144" s="17"/>
      <c r="DM144" s="21" t="s">
        <v>77</v>
      </c>
      <c r="DN144" s="17"/>
      <c r="DO144" s="17"/>
      <c r="DP144" s="21" t="s">
        <v>77</v>
      </c>
      <c r="DQ144" s="17"/>
      <c r="DR144" s="17"/>
      <c r="DS144" s="17"/>
      <c r="DT144" s="21" t="s">
        <v>77</v>
      </c>
      <c r="DU144" s="17"/>
      <c r="DV144" s="17"/>
      <c r="DW144" s="21" t="s">
        <v>77</v>
      </c>
      <c r="DX144" s="17"/>
      <c r="DY144" s="17"/>
      <c r="DZ144" s="17"/>
      <c r="EA144" s="21" t="s">
        <v>77</v>
      </c>
      <c r="EB144" s="17"/>
      <c r="EC144" s="17"/>
      <c r="ED144" s="21" t="s">
        <v>77</v>
      </c>
      <c r="EE144" s="17"/>
      <c r="EF144" s="17"/>
      <c r="EG144" s="17"/>
      <c r="EH144" s="17"/>
      <c r="EI144" s="21" t="s">
        <v>77</v>
      </c>
      <c r="EJ144" s="17"/>
      <c r="EK144" s="17"/>
      <c r="EL144" s="17"/>
      <c r="EM144" s="17"/>
      <c r="EN144" s="17"/>
      <c r="EO144" s="21" t="s">
        <v>77</v>
      </c>
      <c r="EP144" s="17"/>
      <c r="EQ144" s="17"/>
      <c r="ER144" s="17"/>
      <c r="ES144" s="17"/>
      <c r="ET144" s="17"/>
      <c r="EU144" s="17"/>
      <c r="EV144" s="21" t="s">
        <v>77</v>
      </c>
      <c r="EW144" s="17"/>
      <c r="EX144" s="17"/>
      <c r="EY144" s="17"/>
      <c r="EZ144" s="17"/>
      <c r="FA144" s="17"/>
      <c r="FB144" s="17"/>
      <c r="FC144" s="17"/>
      <c r="FD144" s="17"/>
      <c r="FE144" s="17"/>
      <c r="FF144" s="17"/>
      <c r="FG144" s="17"/>
      <c r="FH144" s="17"/>
      <c r="FI144" s="17"/>
      <c r="FJ144" s="17"/>
      <c r="FK144" s="17"/>
      <c r="FL144" s="17"/>
      <c r="FM144" s="5"/>
    </row>
    <row r="145">
      <c r="A145" s="48" t="str">
        <f t="shared" si="1"/>
        <v>* 139</v>
      </c>
      <c r="B145" s="65" t="str">
        <f t="shared" si="2"/>
        <v>X</v>
      </c>
      <c r="C145" s="66" t="str">
        <f t="shared" si="3"/>
        <v>X</v>
      </c>
      <c r="D145" s="65" t="str">
        <f t="shared" si="4"/>
        <v>X</v>
      </c>
      <c r="E145" s="65" t="str">
        <f t="shared" si="5"/>
        <v>X</v>
      </c>
      <c r="F145" s="65">
        <f t="shared" si="6"/>
        <v>44803</v>
      </c>
      <c r="G145" s="51">
        <f t="shared" si="7"/>
        <v>139</v>
      </c>
      <c r="H145" s="52">
        <v>139.0</v>
      </c>
      <c r="I145" s="53">
        <f t="array" ref="I145">Max(If(left($P145:$FL145,2)="CI",column($P145:$FL145),0))</f>
        <v>109</v>
      </c>
      <c r="J145" s="53">
        <f t="array" ref="J145">Max(If(left($P145:$FL145,3)="EHD",column($P145:$FL145),0))</f>
        <v>0</v>
      </c>
      <c r="K145" s="53">
        <f t="array" ref="K145">Max(If(left($P145:$FL145,2)="CH",column($P145:$FL145),0))</f>
        <v>125</v>
      </c>
      <c r="L145" s="53">
        <f t="array" ref="L145">Max(If(left($P145:$FL145,2)="12",column($P145:$FL145),0))</f>
        <v>137</v>
      </c>
      <c r="M145" s="53">
        <f t="array" ref="M145">Max(If(left($P145:$FL145,1)="X",column($P145:$FL145),0))</f>
        <v>152</v>
      </c>
      <c r="N145" s="53" t="str">
        <f t="shared" si="10"/>
        <v>#139: X on 30-Aug</v>
      </c>
      <c r="O145" s="54">
        <f t="shared" si="9"/>
        <v>1</v>
      </c>
      <c r="P145" s="5"/>
      <c r="Q145" s="5"/>
      <c r="R145" s="5"/>
      <c r="S145" s="5"/>
      <c r="T145" s="5"/>
      <c r="U145" s="5"/>
      <c r="V145" s="5"/>
      <c r="W145" s="5"/>
      <c r="X145" s="5"/>
      <c r="Y145" s="5"/>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21" t="s">
        <v>62</v>
      </c>
      <c r="BC145" s="17"/>
      <c r="BD145" s="17"/>
      <c r="BE145" s="21" t="s">
        <v>62</v>
      </c>
      <c r="BF145" s="17"/>
      <c r="BG145" s="17"/>
      <c r="BH145" s="17"/>
      <c r="BI145" s="21" t="s">
        <v>62</v>
      </c>
      <c r="BJ145" s="17"/>
      <c r="BK145" s="17"/>
      <c r="BL145" s="21" t="s">
        <v>62</v>
      </c>
      <c r="BM145" s="17"/>
      <c r="BN145" s="17"/>
      <c r="BO145" s="17"/>
      <c r="BP145" s="21" t="s">
        <v>62</v>
      </c>
      <c r="BQ145" s="17"/>
      <c r="BR145" s="17"/>
      <c r="BS145" s="21" t="s">
        <v>62</v>
      </c>
      <c r="BT145" s="17"/>
      <c r="BU145" s="17"/>
      <c r="BV145" s="17"/>
      <c r="BW145" s="21" t="s">
        <v>62</v>
      </c>
      <c r="BX145" s="17"/>
      <c r="BY145" s="17"/>
      <c r="BZ145" s="21" t="s">
        <v>62</v>
      </c>
      <c r="CA145" s="17"/>
      <c r="CB145" s="17"/>
      <c r="CC145" s="17"/>
      <c r="CD145" s="21" t="s">
        <v>62</v>
      </c>
      <c r="CE145" s="21"/>
      <c r="CF145" s="17"/>
      <c r="CG145" s="21" t="s">
        <v>62</v>
      </c>
      <c r="CH145" s="17"/>
      <c r="CI145" s="17"/>
      <c r="CJ145" s="17"/>
      <c r="CK145" s="21" t="s">
        <v>62</v>
      </c>
      <c r="CL145" s="17"/>
      <c r="CM145" s="17"/>
      <c r="CN145" s="21" t="s">
        <v>62</v>
      </c>
      <c r="CO145" s="17"/>
      <c r="CP145" s="17"/>
      <c r="CQ145" s="17"/>
      <c r="CR145" s="21" t="s">
        <v>62</v>
      </c>
      <c r="CS145" s="17"/>
      <c r="CT145" s="17"/>
      <c r="CU145" s="21" t="s">
        <v>62</v>
      </c>
      <c r="CV145" s="17"/>
      <c r="CW145" s="17"/>
      <c r="CX145" s="17"/>
      <c r="CY145" s="21" t="s">
        <v>62</v>
      </c>
      <c r="CZ145" s="17"/>
      <c r="DA145" s="17"/>
      <c r="DB145" s="21" t="s">
        <v>62</v>
      </c>
      <c r="DC145" s="17"/>
      <c r="DD145" s="17"/>
      <c r="DE145" s="21" t="s">
        <v>40</v>
      </c>
      <c r="DF145" s="21" t="s">
        <v>63</v>
      </c>
      <c r="DG145" s="17"/>
      <c r="DH145" s="17"/>
      <c r="DI145" s="21" t="s">
        <v>55</v>
      </c>
      <c r="DJ145" s="17"/>
      <c r="DK145" s="17"/>
      <c r="DL145" s="17"/>
      <c r="DM145" s="21" t="s">
        <v>55</v>
      </c>
      <c r="DN145" s="17"/>
      <c r="DO145" s="17"/>
      <c r="DP145" s="21" t="s">
        <v>55</v>
      </c>
      <c r="DQ145" s="17"/>
      <c r="DR145" s="17"/>
      <c r="DS145" s="17"/>
      <c r="DT145" s="21" t="s">
        <v>55</v>
      </c>
      <c r="DU145" s="21" t="s">
        <v>42</v>
      </c>
      <c r="DV145" s="17"/>
      <c r="DW145" s="21" t="s">
        <v>66</v>
      </c>
      <c r="DX145" s="17"/>
      <c r="DY145" s="17"/>
      <c r="DZ145" s="17"/>
      <c r="EA145" s="21" t="s">
        <v>66</v>
      </c>
      <c r="EB145" s="17"/>
      <c r="EC145" s="17"/>
      <c r="ED145" s="21" t="s">
        <v>56</v>
      </c>
      <c r="EE145" s="17"/>
      <c r="EF145" s="17"/>
      <c r="EG145" s="21">
        <v>12.0</v>
      </c>
      <c r="EH145" s="17"/>
      <c r="EI145" s="21" t="s">
        <v>71</v>
      </c>
      <c r="EJ145" s="17"/>
      <c r="EK145" s="17"/>
      <c r="EL145" s="17"/>
      <c r="EM145" s="17"/>
      <c r="EN145" s="17"/>
      <c r="EO145" s="21" t="s">
        <v>83</v>
      </c>
      <c r="EP145" s="17"/>
      <c r="EQ145" s="17"/>
      <c r="ER145" s="17"/>
      <c r="ES145" s="17"/>
      <c r="ET145" s="17"/>
      <c r="EU145" s="17"/>
      <c r="EV145" s="21" t="s">
        <v>4</v>
      </c>
      <c r="EW145" s="17"/>
      <c r="EX145" s="17"/>
      <c r="EY145" s="17"/>
      <c r="EZ145" s="17"/>
      <c r="FA145" s="17"/>
      <c r="FB145" s="17"/>
      <c r="FC145" s="17"/>
      <c r="FD145" s="17"/>
      <c r="FE145" s="17"/>
      <c r="FF145" s="17"/>
      <c r="FG145" s="17"/>
      <c r="FH145" s="17"/>
      <c r="FI145" s="17"/>
      <c r="FJ145" s="17"/>
      <c r="FK145" s="17"/>
      <c r="FL145" s="17"/>
      <c r="FM145" s="5"/>
    </row>
    <row r="146">
      <c r="A146" s="48">
        <f t="shared" si="1"/>
        <v>140</v>
      </c>
      <c r="B146" s="65" t="str">
        <f t="shared" si="2"/>
        <v> </v>
      </c>
      <c r="C146" s="65" t="str">
        <f t="shared" si="3"/>
        <v> </v>
      </c>
      <c r="D146" s="65" t="str">
        <f t="shared" si="4"/>
        <v> </v>
      </c>
      <c r="E146" s="65" t="str">
        <f t="shared" si="5"/>
        <v> </v>
      </c>
      <c r="F146" s="65" t="str">
        <f t="shared" si="6"/>
        <v> </v>
      </c>
      <c r="G146" s="51" t="str">
        <f t="shared" si="7"/>
        <v/>
      </c>
      <c r="H146" s="52">
        <v>140.0</v>
      </c>
      <c r="I146" s="53">
        <f t="array" ref="I146">Max(If(left($P146:$FL146,2)="CI",column($P146:$FL146),0))</f>
        <v>0</v>
      </c>
      <c r="J146" s="53">
        <f t="array" ref="J146">Max(If(left($P146:$FL146,3)="EHD",column($P146:$FL146),0))</f>
        <v>0</v>
      </c>
      <c r="K146" s="53">
        <f t="array" ref="K146">Max(If(left($P146:$FL146,2)="CH",column($P146:$FL146),0))</f>
        <v>0</v>
      </c>
      <c r="L146" s="53">
        <f t="array" ref="L146">Max(If(left($P146:$FL146,2)="12",column($P146:$FL146),0))</f>
        <v>0</v>
      </c>
      <c r="M146" s="53">
        <f t="array" ref="M146">Max(If(left($P146:$FL146,1)="X",column($P146:$FL146),0))</f>
        <v>0</v>
      </c>
      <c r="N146" s="53" t="str">
        <f t="shared" si="10"/>
        <v/>
      </c>
      <c r="O146" s="54">
        <f t="shared" si="9"/>
        <v>0</v>
      </c>
      <c r="P146" s="5"/>
      <c r="Q146" s="5"/>
      <c r="R146" s="5"/>
      <c r="S146" s="5"/>
      <c r="T146" s="5"/>
      <c r="U146" s="5"/>
      <c r="V146" s="5"/>
      <c r="W146" s="5"/>
      <c r="X146" s="5"/>
      <c r="Y146" s="5"/>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21" t="s">
        <v>77</v>
      </c>
      <c r="BC146" s="17"/>
      <c r="BD146" s="17"/>
      <c r="BE146" s="21" t="s">
        <v>90</v>
      </c>
      <c r="BF146" s="17"/>
      <c r="BG146" s="17"/>
      <c r="BH146" s="17"/>
      <c r="BI146" s="21" t="s">
        <v>90</v>
      </c>
      <c r="BJ146" s="17"/>
      <c r="BK146" s="17"/>
      <c r="BL146" s="21" t="s">
        <v>90</v>
      </c>
      <c r="BM146" s="17"/>
      <c r="BN146" s="17"/>
      <c r="BO146" s="17"/>
      <c r="BP146" s="21" t="s">
        <v>90</v>
      </c>
      <c r="BQ146" s="17"/>
      <c r="BR146" s="17"/>
      <c r="BS146" s="21" t="s">
        <v>90</v>
      </c>
      <c r="BT146" s="17"/>
      <c r="BU146" s="17"/>
      <c r="BV146" s="17"/>
      <c r="BW146" s="21" t="s">
        <v>90</v>
      </c>
      <c r="BX146" s="17"/>
      <c r="BY146" s="17"/>
      <c r="BZ146" s="21" t="s">
        <v>90</v>
      </c>
      <c r="CA146" s="17"/>
      <c r="CB146" s="17"/>
      <c r="CC146" s="17"/>
      <c r="CD146" s="21" t="s">
        <v>90</v>
      </c>
      <c r="CE146" s="21"/>
      <c r="CF146" s="17"/>
      <c r="CG146" s="21" t="s">
        <v>90</v>
      </c>
      <c r="CH146" s="17"/>
      <c r="CI146" s="17"/>
      <c r="CJ146" s="17"/>
      <c r="CK146" s="21" t="s">
        <v>90</v>
      </c>
      <c r="CL146" s="17"/>
      <c r="CM146" s="17"/>
      <c r="CN146" s="21" t="s">
        <v>90</v>
      </c>
      <c r="CO146" s="17"/>
      <c r="CP146" s="17"/>
      <c r="CQ146" s="17"/>
      <c r="CR146" s="21" t="s">
        <v>90</v>
      </c>
      <c r="CS146" s="17"/>
      <c r="CT146" s="17"/>
      <c r="CU146" s="21" t="s">
        <v>90</v>
      </c>
      <c r="CV146" s="17"/>
      <c r="CW146" s="17"/>
      <c r="CX146" s="17"/>
      <c r="CY146" s="21" t="s">
        <v>90</v>
      </c>
      <c r="CZ146" s="17"/>
      <c r="DA146" s="17"/>
      <c r="DB146" s="21" t="s">
        <v>90</v>
      </c>
      <c r="DC146" s="17"/>
      <c r="DD146" s="17"/>
      <c r="DE146" s="17"/>
      <c r="DF146" s="21" t="s">
        <v>90</v>
      </c>
      <c r="DG146" s="17"/>
      <c r="DH146" s="17"/>
      <c r="DI146" s="21" t="s">
        <v>90</v>
      </c>
      <c r="DJ146" s="17"/>
      <c r="DK146" s="17"/>
      <c r="DL146" s="17"/>
      <c r="DM146" s="21" t="s">
        <v>90</v>
      </c>
      <c r="DN146" s="17"/>
      <c r="DO146" s="17"/>
      <c r="DP146" s="21" t="s">
        <v>90</v>
      </c>
      <c r="DQ146" s="17"/>
      <c r="DR146" s="17"/>
      <c r="DS146" s="17"/>
      <c r="DT146" s="21" t="s">
        <v>90</v>
      </c>
      <c r="DU146" s="17"/>
      <c r="DV146" s="17"/>
      <c r="DW146" s="21" t="s">
        <v>90</v>
      </c>
      <c r="DX146" s="17"/>
      <c r="DY146" s="17"/>
      <c r="DZ146" s="17"/>
      <c r="EA146" s="21" t="s">
        <v>90</v>
      </c>
      <c r="EB146" s="17"/>
      <c r="EC146" s="17"/>
      <c r="ED146" s="21" t="s">
        <v>90</v>
      </c>
      <c r="EE146" s="17"/>
      <c r="EF146" s="17"/>
      <c r="EG146" s="17"/>
      <c r="EH146" s="17"/>
      <c r="EI146" s="21" t="s">
        <v>90</v>
      </c>
      <c r="EJ146" s="17"/>
      <c r="EK146" s="17"/>
      <c r="EL146" s="17"/>
      <c r="EM146" s="17"/>
      <c r="EN146" s="17"/>
      <c r="EO146" s="21" t="s">
        <v>90</v>
      </c>
      <c r="EP146" s="17"/>
      <c r="EQ146" s="17"/>
      <c r="ER146" s="17"/>
      <c r="ES146" s="17"/>
      <c r="ET146" s="17"/>
      <c r="EU146" s="17"/>
      <c r="EV146" s="21" t="s">
        <v>90</v>
      </c>
      <c r="EW146" s="17"/>
      <c r="EX146" s="17"/>
      <c r="EY146" s="17"/>
      <c r="EZ146" s="17"/>
      <c r="FA146" s="17"/>
      <c r="FB146" s="17"/>
      <c r="FC146" s="17"/>
      <c r="FD146" s="17"/>
      <c r="FE146" s="17"/>
      <c r="FF146" s="17"/>
      <c r="FG146" s="17"/>
      <c r="FH146" s="17"/>
      <c r="FI146" s="17"/>
      <c r="FJ146" s="17"/>
      <c r="FK146" s="17"/>
      <c r="FL146" s="17"/>
      <c r="FM146" s="5"/>
    </row>
    <row r="147">
      <c r="A147" s="48">
        <f t="shared" si="1"/>
        <v>141</v>
      </c>
      <c r="B147" s="65" t="str">
        <f t="shared" si="2"/>
        <v> </v>
      </c>
      <c r="C147" s="65" t="str">
        <f t="shared" si="3"/>
        <v> </v>
      </c>
      <c r="D147" s="65" t="str">
        <f t="shared" si="4"/>
        <v> </v>
      </c>
      <c r="E147" s="65" t="str">
        <f t="shared" si="5"/>
        <v> </v>
      </c>
      <c r="F147" s="65" t="str">
        <f t="shared" si="6"/>
        <v> </v>
      </c>
      <c r="G147" s="51" t="str">
        <f t="shared" si="7"/>
        <v/>
      </c>
      <c r="H147" s="52">
        <v>141.0</v>
      </c>
      <c r="I147" s="53">
        <f t="array" ref="I147">Max(If(left($P147:$FL147,2)="CI",column($P147:$FL147),0))</f>
        <v>0</v>
      </c>
      <c r="J147" s="53">
        <f t="array" ref="J147">Max(If(left($P147:$FL147,3)="EHD",column($P147:$FL147),0))</f>
        <v>0</v>
      </c>
      <c r="K147" s="53">
        <f t="array" ref="K147">Max(If(left($P147:$FL147,2)="CH",column($P147:$FL147),0))</f>
        <v>0</v>
      </c>
      <c r="L147" s="53">
        <f t="array" ref="L147">Max(If(left($P147:$FL147,2)="12",column($P147:$FL147),0))</f>
        <v>0</v>
      </c>
      <c r="M147" s="53">
        <f t="array" ref="M147">Max(If(left($P147:$FL147,1)="X",column($P147:$FL147),0))</f>
        <v>0</v>
      </c>
      <c r="N147" s="53" t="str">
        <f t="shared" si="10"/>
        <v/>
      </c>
      <c r="O147" s="54">
        <f t="shared" si="9"/>
        <v>0</v>
      </c>
      <c r="P147" s="5"/>
      <c r="Q147" s="5"/>
      <c r="R147" s="5"/>
      <c r="S147" s="5"/>
      <c r="T147" s="5"/>
      <c r="U147" s="5"/>
      <c r="V147" s="5"/>
      <c r="W147" s="5"/>
      <c r="X147" s="5"/>
      <c r="Y147" s="5"/>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21" t="s">
        <v>62</v>
      </c>
      <c r="BC147" s="17"/>
      <c r="BD147" s="17"/>
      <c r="BE147" s="21" t="s">
        <v>72</v>
      </c>
      <c r="BF147" s="17"/>
      <c r="BG147" s="17"/>
      <c r="BH147" s="17"/>
      <c r="BI147" s="21" t="s">
        <v>72</v>
      </c>
      <c r="BJ147" s="17"/>
      <c r="BK147" s="17"/>
      <c r="BL147" s="21" t="s">
        <v>72</v>
      </c>
      <c r="BM147" s="17"/>
      <c r="BN147" s="17"/>
      <c r="BO147" s="17"/>
      <c r="BP147" s="21" t="s">
        <v>72</v>
      </c>
      <c r="BQ147" s="17"/>
      <c r="BR147" s="17"/>
      <c r="BS147" s="21" t="s">
        <v>72</v>
      </c>
      <c r="BT147" s="17"/>
      <c r="BU147" s="17"/>
      <c r="BV147" s="17"/>
      <c r="BW147" s="21" t="s">
        <v>62</v>
      </c>
      <c r="BX147" s="17"/>
      <c r="BY147" s="17"/>
      <c r="BZ147" s="21" t="s">
        <v>62</v>
      </c>
      <c r="CA147" s="17"/>
      <c r="CB147" s="17"/>
      <c r="CC147" s="17"/>
      <c r="CD147" s="21" t="s">
        <v>62</v>
      </c>
      <c r="CE147" s="21"/>
      <c r="CF147" s="17"/>
      <c r="CG147" s="21" t="s">
        <v>62</v>
      </c>
      <c r="CH147" s="17"/>
      <c r="CI147" s="17"/>
      <c r="CJ147" s="17"/>
      <c r="CK147" s="21" t="s">
        <v>62</v>
      </c>
      <c r="CL147" s="17"/>
      <c r="CM147" s="17"/>
      <c r="CN147" s="21" t="s">
        <v>62</v>
      </c>
      <c r="CO147" s="17"/>
      <c r="CP147" s="17"/>
      <c r="CQ147" s="17"/>
      <c r="CR147" s="21" t="s">
        <v>62</v>
      </c>
      <c r="CS147" s="17"/>
      <c r="CT147" s="17"/>
      <c r="CU147" s="21" t="s">
        <v>62</v>
      </c>
      <c r="CV147" s="17"/>
      <c r="CW147" s="17"/>
      <c r="CX147" s="17"/>
      <c r="CY147" s="21" t="s">
        <v>62</v>
      </c>
      <c r="CZ147" s="17"/>
      <c r="DA147" s="17"/>
      <c r="DB147" s="21" t="s">
        <v>62</v>
      </c>
      <c r="DC147" s="17"/>
      <c r="DD147" s="17"/>
      <c r="DE147" s="17"/>
      <c r="DF147" s="21" t="s">
        <v>62</v>
      </c>
      <c r="DG147" s="17"/>
      <c r="DH147" s="17"/>
      <c r="DI147" s="21" t="s">
        <v>62</v>
      </c>
      <c r="DJ147" s="17"/>
      <c r="DK147" s="17"/>
      <c r="DL147" s="17"/>
      <c r="DM147" s="21" t="s">
        <v>62</v>
      </c>
      <c r="DN147" s="17"/>
      <c r="DO147" s="17"/>
      <c r="DP147" s="21" t="s">
        <v>62</v>
      </c>
      <c r="DQ147" s="17"/>
      <c r="DR147" s="17"/>
      <c r="DS147" s="17"/>
      <c r="DT147" s="21" t="s">
        <v>62</v>
      </c>
      <c r="DU147" s="17"/>
      <c r="DV147" s="17"/>
      <c r="DW147" s="21" t="s">
        <v>62</v>
      </c>
      <c r="DX147" s="17"/>
      <c r="DY147" s="17"/>
      <c r="DZ147" s="17"/>
      <c r="EA147" s="21" t="s">
        <v>62</v>
      </c>
      <c r="EB147" s="17"/>
      <c r="EC147" s="17"/>
      <c r="ED147" s="21" t="s">
        <v>62</v>
      </c>
      <c r="EE147" s="17"/>
      <c r="EF147" s="17"/>
      <c r="EG147" s="17"/>
      <c r="EH147" s="17"/>
      <c r="EI147" s="21" t="s">
        <v>62</v>
      </c>
      <c r="EJ147" s="17"/>
      <c r="EK147" s="17"/>
      <c r="EL147" s="17"/>
      <c r="EM147" s="17"/>
      <c r="EN147" s="17"/>
      <c r="EO147" s="21" t="s">
        <v>77</v>
      </c>
      <c r="EP147" s="17"/>
      <c r="EQ147" s="17"/>
      <c r="ER147" s="17"/>
      <c r="ES147" s="17"/>
      <c r="ET147" s="17"/>
      <c r="EU147" s="17"/>
      <c r="EV147" s="21" t="s">
        <v>77</v>
      </c>
      <c r="EW147" s="17"/>
      <c r="EX147" s="17"/>
      <c r="EY147" s="17"/>
      <c r="EZ147" s="17"/>
      <c r="FA147" s="17"/>
      <c r="FB147" s="17"/>
      <c r="FC147" s="17"/>
      <c r="FD147" s="17"/>
      <c r="FE147" s="17"/>
      <c r="FF147" s="17"/>
      <c r="FG147" s="17"/>
      <c r="FH147" s="17"/>
      <c r="FI147" s="17"/>
      <c r="FJ147" s="17"/>
      <c r="FK147" s="17"/>
      <c r="FL147" s="17"/>
      <c r="FM147" s="5"/>
    </row>
    <row r="148">
      <c r="A148" s="48">
        <f t="shared" si="1"/>
        <v>142</v>
      </c>
      <c r="B148" s="65" t="str">
        <f t="shared" si="2"/>
        <v> </v>
      </c>
      <c r="C148" s="65" t="str">
        <f t="shared" si="3"/>
        <v> </v>
      </c>
      <c r="D148" s="65" t="str">
        <f t="shared" si="4"/>
        <v> </v>
      </c>
      <c r="E148" s="65" t="str">
        <f t="shared" si="5"/>
        <v> </v>
      </c>
      <c r="F148" s="65" t="str">
        <f t="shared" si="6"/>
        <v> </v>
      </c>
      <c r="G148" s="51" t="str">
        <f t="shared" si="7"/>
        <v/>
      </c>
      <c r="H148" s="52">
        <v>142.0</v>
      </c>
      <c r="I148" s="53">
        <f t="array" ref="I148">Max(If(left($P148:$FL148,2)="CI",column($P148:$FL148),0))</f>
        <v>0</v>
      </c>
      <c r="J148" s="53">
        <f t="array" ref="J148">Max(If(left($P148:$FL148,3)="EHD",column($P148:$FL148),0))</f>
        <v>0</v>
      </c>
      <c r="K148" s="53">
        <f t="array" ref="K148">Max(If(left($P148:$FL148,2)="CH",column($P148:$FL148),0))</f>
        <v>0</v>
      </c>
      <c r="L148" s="53">
        <f t="array" ref="L148">Max(If(left($P148:$FL148,2)="12",column($P148:$FL148),0))</f>
        <v>0</v>
      </c>
      <c r="M148" s="53">
        <f t="array" ref="M148">Max(If(left($P148:$FL148,1)="X",column($P148:$FL148),0))</f>
        <v>0</v>
      </c>
      <c r="N148" s="53" t="str">
        <f t="shared" si="10"/>
        <v/>
      </c>
      <c r="O148" s="54">
        <f t="shared" si="9"/>
        <v>0</v>
      </c>
      <c r="P148" s="5"/>
      <c r="Q148" s="5"/>
      <c r="R148" s="5"/>
      <c r="S148" s="5"/>
      <c r="T148" s="5"/>
      <c r="U148" s="5"/>
      <c r="V148" s="5"/>
      <c r="W148" s="5"/>
      <c r="X148" s="5"/>
      <c r="Y148" s="5"/>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21" t="s">
        <v>62</v>
      </c>
      <c r="BC148" s="17"/>
      <c r="BD148" s="17"/>
      <c r="BE148" s="21" t="s">
        <v>62</v>
      </c>
      <c r="BF148" s="17"/>
      <c r="BG148" s="17"/>
      <c r="BH148" s="17"/>
      <c r="BI148" s="21" t="s">
        <v>62</v>
      </c>
      <c r="BJ148" s="17"/>
      <c r="BK148" s="17"/>
      <c r="BL148" s="21" t="s">
        <v>62</v>
      </c>
      <c r="BM148" s="17"/>
      <c r="BN148" s="17"/>
      <c r="BO148" s="17"/>
      <c r="BP148" s="21" t="s">
        <v>62</v>
      </c>
      <c r="BQ148" s="17"/>
      <c r="BR148" s="17"/>
      <c r="BS148" s="21" t="s">
        <v>62</v>
      </c>
      <c r="BT148" s="17"/>
      <c r="BU148" s="17"/>
      <c r="BV148" s="17"/>
      <c r="BW148" s="21" t="s">
        <v>62</v>
      </c>
      <c r="BX148" s="17"/>
      <c r="BY148" s="17"/>
      <c r="BZ148" s="21" t="s">
        <v>62</v>
      </c>
      <c r="CA148" s="17"/>
      <c r="CB148" s="17"/>
      <c r="CC148" s="17"/>
      <c r="CD148" s="21" t="s">
        <v>62</v>
      </c>
      <c r="CE148" s="21"/>
      <c r="CF148" s="17"/>
      <c r="CG148" s="21" t="s">
        <v>62</v>
      </c>
      <c r="CH148" s="17"/>
      <c r="CI148" s="17"/>
      <c r="CJ148" s="17"/>
      <c r="CK148" s="21" t="s">
        <v>62</v>
      </c>
      <c r="CL148" s="17"/>
      <c r="CM148" s="17"/>
      <c r="CN148" s="21" t="s">
        <v>62</v>
      </c>
      <c r="CO148" s="17"/>
      <c r="CP148" s="17"/>
      <c r="CQ148" s="17"/>
      <c r="CR148" s="21" t="s">
        <v>62</v>
      </c>
      <c r="CS148" s="17"/>
      <c r="CT148" s="17"/>
      <c r="CU148" s="21" t="s">
        <v>62</v>
      </c>
      <c r="CV148" s="17"/>
      <c r="CW148" s="17"/>
      <c r="CX148" s="17"/>
      <c r="CY148" s="21" t="s">
        <v>62</v>
      </c>
      <c r="CZ148" s="17"/>
      <c r="DA148" s="17"/>
      <c r="DB148" s="21" t="s">
        <v>62</v>
      </c>
      <c r="DC148" s="17"/>
      <c r="DD148" s="17"/>
      <c r="DE148" s="17"/>
      <c r="DF148" s="21" t="s">
        <v>62</v>
      </c>
      <c r="DG148" s="17"/>
      <c r="DH148" s="17"/>
      <c r="DI148" s="21" t="s">
        <v>62</v>
      </c>
      <c r="DJ148" s="17"/>
      <c r="DK148" s="17"/>
      <c r="DL148" s="17"/>
      <c r="DM148" s="21" t="s">
        <v>62</v>
      </c>
      <c r="DN148" s="17"/>
      <c r="DO148" s="17"/>
      <c r="DP148" s="21" t="s">
        <v>62</v>
      </c>
      <c r="DQ148" s="17"/>
      <c r="DR148" s="17"/>
      <c r="DS148" s="17"/>
      <c r="DT148" s="21" t="s">
        <v>62</v>
      </c>
      <c r="DU148" s="17"/>
      <c r="DV148" s="17"/>
      <c r="DW148" s="21" t="s">
        <v>62</v>
      </c>
      <c r="DX148" s="17"/>
      <c r="DY148" s="17"/>
      <c r="DZ148" s="17"/>
      <c r="EA148" s="21" t="s">
        <v>62</v>
      </c>
      <c r="EB148" s="17"/>
      <c r="EC148" s="17"/>
      <c r="ED148" s="21" t="s">
        <v>62</v>
      </c>
      <c r="EE148" s="17"/>
      <c r="EF148" s="17"/>
      <c r="EG148" s="17"/>
      <c r="EH148" s="17"/>
      <c r="EI148" s="21" t="s">
        <v>62</v>
      </c>
      <c r="EJ148" s="17"/>
      <c r="EK148" s="17"/>
      <c r="EL148" s="17"/>
      <c r="EM148" s="17"/>
      <c r="EN148" s="17"/>
      <c r="EO148" s="21" t="s">
        <v>62</v>
      </c>
      <c r="EP148" s="17"/>
      <c r="EQ148" s="17"/>
      <c r="ER148" s="17"/>
      <c r="ES148" s="17"/>
      <c r="ET148" s="17"/>
      <c r="EU148" s="17"/>
      <c r="EV148" s="21" t="s">
        <v>62</v>
      </c>
      <c r="EW148" s="17"/>
      <c r="EX148" s="17"/>
      <c r="EY148" s="17"/>
      <c r="EZ148" s="17"/>
      <c r="FA148" s="17"/>
      <c r="FB148" s="17"/>
      <c r="FC148" s="17"/>
      <c r="FD148" s="17"/>
      <c r="FE148" s="17"/>
      <c r="FF148" s="17"/>
      <c r="FG148" s="17"/>
      <c r="FH148" s="17"/>
      <c r="FI148" s="17"/>
      <c r="FJ148" s="17"/>
      <c r="FK148" s="17"/>
      <c r="FL148" s="17"/>
      <c r="FM148" s="5"/>
    </row>
    <row r="149">
      <c r="A149" s="48">
        <f t="shared" si="1"/>
        <v>143</v>
      </c>
      <c r="B149" s="65" t="str">
        <f t="shared" si="2"/>
        <v> </v>
      </c>
      <c r="C149" s="65" t="str">
        <f t="shared" si="3"/>
        <v> </v>
      </c>
      <c r="D149" s="65" t="str">
        <f t="shared" si="4"/>
        <v> </v>
      </c>
      <c r="E149" s="65" t="str">
        <f t="shared" si="5"/>
        <v> </v>
      </c>
      <c r="F149" s="65" t="str">
        <f t="shared" si="6"/>
        <v> </v>
      </c>
      <c r="G149" s="51" t="str">
        <f t="shared" si="7"/>
        <v/>
      </c>
      <c r="H149" s="52">
        <v>143.0</v>
      </c>
      <c r="I149" s="53">
        <f t="array" ref="I149">Max(If(left($P149:$FL149,2)="CI",column($P149:$FL149),0))</f>
        <v>0</v>
      </c>
      <c r="J149" s="53">
        <f t="array" ref="J149">Max(If(left($P149:$FL149,3)="EHD",column($P149:$FL149),0))</f>
        <v>0</v>
      </c>
      <c r="K149" s="53">
        <f t="array" ref="K149">Max(If(left($P149:$FL149,2)="CH",column($P149:$FL149),0))</f>
        <v>0</v>
      </c>
      <c r="L149" s="53">
        <f t="array" ref="L149">Max(If(left($P149:$FL149,2)="12",column($P149:$FL149),0))</f>
        <v>0</v>
      </c>
      <c r="M149" s="53">
        <f t="array" ref="M149">Max(If(left($P149:$FL149,1)="X",column($P149:$FL149),0))</f>
        <v>0</v>
      </c>
      <c r="N149" s="53" t="str">
        <f t="shared" si="10"/>
        <v/>
      </c>
      <c r="O149" s="54">
        <f t="shared" si="9"/>
        <v>0</v>
      </c>
      <c r="P149" s="5"/>
      <c r="Q149" s="5"/>
      <c r="R149" s="5"/>
      <c r="S149" s="5"/>
      <c r="T149" s="5"/>
      <c r="U149" s="5"/>
      <c r="V149" s="5"/>
      <c r="W149" s="5"/>
      <c r="X149" s="5"/>
      <c r="Y149" s="5"/>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21" t="s">
        <v>62</v>
      </c>
      <c r="BC149" s="17"/>
      <c r="BD149" s="17"/>
      <c r="BE149" s="21" t="s">
        <v>62</v>
      </c>
      <c r="BF149" s="17"/>
      <c r="BG149" s="17"/>
      <c r="BH149" s="17"/>
      <c r="BI149" s="21" t="s">
        <v>62</v>
      </c>
      <c r="BJ149" s="17"/>
      <c r="BK149" s="17"/>
      <c r="BL149" s="21" t="s">
        <v>62</v>
      </c>
      <c r="BM149" s="17"/>
      <c r="BN149" s="17"/>
      <c r="BO149" s="17"/>
      <c r="BP149" s="21" t="s">
        <v>62</v>
      </c>
      <c r="BQ149" s="17"/>
      <c r="BR149" s="17"/>
      <c r="BS149" s="21" t="s">
        <v>62</v>
      </c>
      <c r="BT149" s="17"/>
      <c r="BU149" s="17"/>
      <c r="BV149" s="17"/>
      <c r="BW149" s="21" t="s">
        <v>62</v>
      </c>
      <c r="BX149" s="17"/>
      <c r="BY149" s="17"/>
      <c r="BZ149" s="21" t="s">
        <v>62</v>
      </c>
      <c r="CA149" s="17"/>
      <c r="CB149" s="17"/>
      <c r="CC149" s="17"/>
      <c r="CD149" s="21" t="s">
        <v>62</v>
      </c>
      <c r="CE149" s="21"/>
      <c r="CF149" s="17"/>
      <c r="CG149" s="21" t="s">
        <v>62</v>
      </c>
      <c r="CH149" s="17"/>
      <c r="CI149" s="17"/>
      <c r="CJ149" s="17"/>
      <c r="CK149" s="21" t="s">
        <v>62</v>
      </c>
      <c r="CL149" s="17"/>
      <c r="CM149" s="17"/>
      <c r="CN149" s="21" t="s">
        <v>62</v>
      </c>
      <c r="CO149" s="17"/>
      <c r="CP149" s="17"/>
      <c r="CQ149" s="17"/>
      <c r="CR149" s="21" t="s">
        <v>77</v>
      </c>
      <c r="CS149" s="17"/>
      <c r="CT149" s="17"/>
      <c r="CU149" s="21" t="s">
        <v>62</v>
      </c>
      <c r="CV149" s="17"/>
      <c r="CW149" s="17"/>
      <c r="CX149" s="17"/>
      <c r="CY149" s="21" t="s">
        <v>62</v>
      </c>
      <c r="CZ149" s="17"/>
      <c r="DA149" s="17"/>
      <c r="DB149" s="21" t="s">
        <v>62</v>
      </c>
      <c r="DC149" s="17"/>
      <c r="DD149" s="17"/>
      <c r="DE149" s="17"/>
      <c r="DF149" s="21" t="s">
        <v>62</v>
      </c>
      <c r="DG149" s="17"/>
      <c r="DH149" s="17"/>
      <c r="DI149" s="21" t="s">
        <v>62</v>
      </c>
      <c r="DJ149" s="17"/>
      <c r="DK149" s="17"/>
      <c r="DL149" s="17"/>
      <c r="DM149" s="21" t="s">
        <v>77</v>
      </c>
      <c r="DN149" s="21" t="s">
        <v>62</v>
      </c>
      <c r="DO149" s="17"/>
      <c r="DP149" s="21" t="s">
        <v>62</v>
      </c>
      <c r="DQ149" s="17"/>
      <c r="DR149" s="17"/>
      <c r="DS149" s="17"/>
      <c r="DT149" s="21" t="s">
        <v>62</v>
      </c>
      <c r="DU149" s="17"/>
      <c r="DV149" s="17"/>
      <c r="DW149" s="21" t="s">
        <v>62</v>
      </c>
      <c r="DX149" s="17"/>
      <c r="DY149" s="17"/>
      <c r="DZ149" s="17"/>
      <c r="EA149" s="21" t="s">
        <v>62</v>
      </c>
      <c r="EB149" s="17"/>
      <c r="EC149" s="17"/>
      <c r="ED149" s="21" t="s">
        <v>62</v>
      </c>
      <c r="EE149" s="17"/>
      <c r="EF149" s="17"/>
      <c r="EG149" s="17"/>
      <c r="EH149" s="17"/>
      <c r="EI149" s="21" t="s">
        <v>62</v>
      </c>
      <c r="EJ149" s="17"/>
      <c r="EK149" s="17"/>
      <c r="EL149" s="17"/>
      <c r="EM149" s="17"/>
      <c r="EN149" s="17"/>
      <c r="EO149" s="21" t="s">
        <v>62</v>
      </c>
      <c r="EP149" s="17"/>
      <c r="EQ149" s="17"/>
      <c r="ER149" s="17"/>
      <c r="ES149" s="17"/>
      <c r="ET149" s="17"/>
      <c r="EU149" s="17"/>
      <c r="EV149" s="21" t="s">
        <v>62</v>
      </c>
      <c r="EW149" s="17"/>
      <c r="EX149" s="17"/>
      <c r="EY149" s="17"/>
      <c r="EZ149" s="17"/>
      <c r="FA149" s="17"/>
      <c r="FB149" s="17"/>
      <c r="FC149" s="17"/>
      <c r="FD149" s="17"/>
      <c r="FE149" s="17"/>
      <c r="FF149" s="17"/>
      <c r="FG149" s="17"/>
      <c r="FH149" s="17"/>
      <c r="FI149" s="17"/>
      <c r="FJ149" s="17"/>
      <c r="FK149" s="17"/>
      <c r="FL149" s="17"/>
      <c r="FM149" s="5"/>
    </row>
    <row r="150">
      <c r="A150" s="48">
        <f t="shared" si="1"/>
        <v>144</v>
      </c>
      <c r="B150" s="65" t="str">
        <f t="shared" si="2"/>
        <v> </v>
      </c>
      <c r="C150" s="65" t="str">
        <f t="shared" si="3"/>
        <v> </v>
      </c>
      <c r="D150" s="65" t="str">
        <f t="shared" si="4"/>
        <v> </v>
      </c>
      <c r="E150" s="65" t="str">
        <f t="shared" si="5"/>
        <v> </v>
      </c>
      <c r="F150" s="65" t="str">
        <f t="shared" si="6"/>
        <v> </v>
      </c>
      <c r="G150" s="51" t="str">
        <f t="shared" si="7"/>
        <v/>
      </c>
      <c r="H150" s="52">
        <v>144.0</v>
      </c>
      <c r="I150" s="53">
        <f t="array" ref="I150">Max(If(left($P150:$FL150,2)="CI",column($P150:$FL150),0))</f>
        <v>0</v>
      </c>
      <c r="J150" s="53">
        <f t="array" ref="J150">Max(If(left($P150:$FL150,3)="EHD",column($P150:$FL150),0))</f>
        <v>0</v>
      </c>
      <c r="K150" s="53">
        <f t="array" ref="K150">Max(If(left($P150:$FL150,2)="CH",column($P150:$FL150),0))</f>
        <v>0</v>
      </c>
      <c r="L150" s="53">
        <f t="array" ref="L150">Max(If(left($P150:$FL150,2)="12",column($P150:$FL150),0))</f>
        <v>0</v>
      </c>
      <c r="M150" s="53">
        <f t="array" ref="M150">Max(If(left($P150:$FL150,1)="X",column($P150:$FL150),0))</f>
        <v>0</v>
      </c>
      <c r="N150" s="53" t="str">
        <f t="shared" si="10"/>
        <v/>
      </c>
      <c r="O150" s="54">
        <f t="shared" si="9"/>
        <v>0</v>
      </c>
      <c r="P150" s="5"/>
      <c r="Q150" s="5"/>
      <c r="R150" s="5"/>
      <c r="S150" s="5"/>
      <c r="T150" s="5"/>
      <c r="U150" s="5"/>
      <c r="V150" s="5"/>
      <c r="W150" s="5"/>
      <c r="X150" s="5"/>
      <c r="Y150" s="5"/>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21" t="s">
        <v>62</v>
      </c>
      <c r="BC150" s="17"/>
      <c r="BD150" s="17"/>
      <c r="BE150" s="21" t="s">
        <v>62</v>
      </c>
      <c r="BF150" s="17"/>
      <c r="BG150" s="17"/>
      <c r="BH150" s="17"/>
      <c r="BI150" s="21" t="s">
        <v>62</v>
      </c>
      <c r="BJ150" s="17"/>
      <c r="BK150" s="17"/>
      <c r="BL150" s="21" t="s">
        <v>77</v>
      </c>
      <c r="BM150" s="21" t="s">
        <v>62</v>
      </c>
      <c r="BN150" s="17"/>
      <c r="BO150" s="17"/>
      <c r="BP150" s="21" t="s">
        <v>62</v>
      </c>
      <c r="BQ150" s="17"/>
      <c r="BR150" s="17"/>
      <c r="BS150" s="21" t="s">
        <v>62</v>
      </c>
      <c r="BT150" s="17"/>
      <c r="BU150" s="17"/>
      <c r="BV150" s="17"/>
      <c r="BW150" s="21" t="s">
        <v>62</v>
      </c>
      <c r="BX150" s="17"/>
      <c r="BY150" s="17"/>
      <c r="BZ150" s="21" t="s">
        <v>62</v>
      </c>
      <c r="CA150" s="17"/>
      <c r="CB150" s="17"/>
      <c r="CC150" s="17"/>
      <c r="CD150" s="21" t="s">
        <v>62</v>
      </c>
      <c r="CE150" s="21"/>
      <c r="CF150" s="17"/>
      <c r="CG150" s="21" t="s">
        <v>62</v>
      </c>
      <c r="CH150" s="17"/>
      <c r="CI150" s="17"/>
      <c r="CJ150" s="17"/>
      <c r="CK150" s="21" t="s">
        <v>62</v>
      </c>
      <c r="CL150" s="17"/>
      <c r="CM150" s="17"/>
      <c r="CN150" s="21" t="s">
        <v>62</v>
      </c>
      <c r="CO150" s="17"/>
      <c r="CP150" s="17"/>
      <c r="CQ150" s="17"/>
      <c r="CR150" s="21" t="s">
        <v>62</v>
      </c>
      <c r="CS150" s="17"/>
      <c r="CT150" s="17"/>
      <c r="CU150" s="21" t="s">
        <v>62</v>
      </c>
      <c r="CV150" s="17"/>
      <c r="CW150" s="17"/>
      <c r="CX150" s="17"/>
      <c r="CY150" s="21" t="s">
        <v>62</v>
      </c>
      <c r="CZ150" s="17"/>
      <c r="DA150" s="17"/>
      <c r="DB150" s="21" t="s">
        <v>62</v>
      </c>
      <c r="DC150" s="17"/>
      <c r="DD150" s="17"/>
      <c r="DE150" s="17"/>
      <c r="DF150" s="21" t="s">
        <v>62</v>
      </c>
      <c r="DG150" s="17"/>
      <c r="DH150" s="17"/>
      <c r="DI150" s="21" t="s">
        <v>62</v>
      </c>
      <c r="DJ150" s="17"/>
      <c r="DK150" s="17"/>
      <c r="DL150" s="17"/>
      <c r="DM150" s="21" t="s">
        <v>77</v>
      </c>
      <c r="DN150" s="21" t="s">
        <v>62</v>
      </c>
      <c r="DO150" s="17"/>
      <c r="DP150" s="21" t="s">
        <v>62</v>
      </c>
      <c r="DQ150" s="17"/>
      <c r="DR150" s="17"/>
      <c r="DS150" s="17"/>
      <c r="DT150" s="21" t="s">
        <v>62</v>
      </c>
      <c r="DU150" s="17"/>
      <c r="DV150" s="17"/>
      <c r="DW150" s="21" t="s">
        <v>62</v>
      </c>
      <c r="DX150" s="17"/>
      <c r="DY150" s="17"/>
      <c r="DZ150" s="17"/>
      <c r="EA150" s="21" t="s">
        <v>62</v>
      </c>
      <c r="EB150" s="17"/>
      <c r="EC150" s="17"/>
      <c r="ED150" s="21" t="s">
        <v>62</v>
      </c>
      <c r="EE150" s="17"/>
      <c r="EF150" s="17"/>
      <c r="EG150" s="17"/>
      <c r="EH150" s="17"/>
      <c r="EI150" s="21" t="s">
        <v>62</v>
      </c>
      <c r="EJ150" s="17"/>
      <c r="EK150" s="17"/>
      <c r="EL150" s="17"/>
      <c r="EM150" s="17"/>
      <c r="EN150" s="17"/>
      <c r="EO150" s="21" t="s">
        <v>62</v>
      </c>
      <c r="EP150" s="17"/>
      <c r="EQ150" s="17"/>
      <c r="ER150" s="17"/>
      <c r="ES150" s="17"/>
      <c r="ET150" s="17"/>
      <c r="EU150" s="17"/>
      <c r="EV150" s="21" t="s">
        <v>77</v>
      </c>
      <c r="EW150" s="17"/>
      <c r="EX150" s="17"/>
      <c r="EY150" s="17"/>
      <c r="EZ150" s="17"/>
      <c r="FA150" s="17"/>
      <c r="FB150" s="17"/>
      <c r="FC150" s="17"/>
      <c r="FD150" s="17"/>
      <c r="FE150" s="17"/>
      <c r="FF150" s="17"/>
      <c r="FG150" s="17"/>
      <c r="FH150" s="17"/>
      <c r="FI150" s="17"/>
      <c r="FJ150" s="17"/>
      <c r="FK150" s="17"/>
      <c r="FL150" s="17"/>
      <c r="FM150" s="5"/>
    </row>
    <row r="151">
      <c r="A151" s="48" t="str">
        <f t="shared" si="1"/>
        <v>* 145</v>
      </c>
      <c r="B151" s="65" t="str">
        <f t="shared" si="2"/>
        <v>X</v>
      </c>
      <c r="C151" s="65" t="str">
        <f t="shared" si="3"/>
        <v>X</v>
      </c>
      <c r="D151" s="65" t="str">
        <f t="shared" si="4"/>
        <v>X</v>
      </c>
      <c r="E151" s="65" t="str">
        <f t="shared" si="5"/>
        <v>X</v>
      </c>
      <c r="F151" s="65">
        <f t="shared" si="6"/>
        <v>44778</v>
      </c>
      <c r="G151" s="51">
        <f t="shared" si="7"/>
        <v>145</v>
      </c>
      <c r="H151" s="52">
        <v>145.0</v>
      </c>
      <c r="I151" s="53">
        <f t="array" ref="I151">Max(If(left($P151:$FL151,2)="CI",column($P151:$FL151),0))</f>
        <v>88</v>
      </c>
      <c r="J151" s="53">
        <f t="array" ref="J151">Max(If(left($P151:$FL151,3)="EHD",column($P151:$FL151),0))</f>
        <v>104</v>
      </c>
      <c r="K151" s="53">
        <f t="array" ref="K151">Max(If(left($P151:$FL151,2)="CH",column($P151:$FL151),0))</f>
        <v>105</v>
      </c>
      <c r="L151" s="53">
        <f t="array" ref="L151">Max(If(left($P151:$FL151,2)="12",column($P151:$FL151),0))</f>
        <v>117</v>
      </c>
      <c r="M151" s="53">
        <f t="array" ref="M151">Max(If(left($P151:$FL151,1)="X",column($P151:$FL151),0))</f>
        <v>127</v>
      </c>
      <c r="N151" s="53" t="str">
        <f t="shared" si="10"/>
        <v>#145: X on 05-Aug</v>
      </c>
      <c r="O151" s="54">
        <f t="shared" si="9"/>
        <v>1</v>
      </c>
      <c r="P151" s="5"/>
      <c r="Q151" s="5"/>
      <c r="R151" s="5"/>
      <c r="S151" s="5"/>
      <c r="T151" s="5"/>
      <c r="U151" s="5"/>
      <c r="V151" s="5"/>
      <c r="W151" s="5"/>
      <c r="X151" s="5"/>
      <c r="Y151" s="5"/>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21" t="s">
        <v>40</v>
      </c>
      <c r="CK151" s="21" t="s">
        <v>63</v>
      </c>
      <c r="CL151" s="17"/>
      <c r="CM151" s="17"/>
      <c r="CN151" s="21" t="s">
        <v>73</v>
      </c>
      <c r="CO151" s="17"/>
      <c r="CP151" s="17"/>
      <c r="CQ151" s="17"/>
      <c r="CR151" s="21" t="s">
        <v>77</v>
      </c>
      <c r="CS151" s="21" t="s">
        <v>73</v>
      </c>
      <c r="CT151" s="17"/>
      <c r="CU151" s="21" t="s">
        <v>73</v>
      </c>
      <c r="CV151" s="17"/>
      <c r="CW151" s="17"/>
      <c r="CX151" s="17"/>
      <c r="CY151" s="21" t="s">
        <v>73</v>
      </c>
      <c r="CZ151" s="21" t="s">
        <v>41</v>
      </c>
      <c r="DA151" s="21" t="s">
        <v>42</v>
      </c>
      <c r="DB151" s="21" t="s">
        <v>56</v>
      </c>
      <c r="DC151" s="17"/>
      <c r="DD151" s="17"/>
      <c r="DE151" s="17"/>
      <c r="DF151" s="21" t="s">
        <v>56</v>
      </c>
      <c r="DG151" s="17"/>
      <c r="DH151" s="21"/>
      <c r="DI151" s="21" t="s">
        <v>56</v>
      </c>
      <c r="DJ151" s="17"/>
      <c r="DK151" s="17"/>
      <c r="DL151" s="17"/>
      <c r="DM151" s="21">
        <v>12.0</v>
      </c>
      <c r="DN151" s="21" t="s">
        <v>56</v>
      </c>
      <c r="DO151" s="17"/>
      <c r="DP151" s="21" t="s">
        <v>61</v>
      </c>
      <c r="DQ151" s="17"/>
      <c r="DR151" s="17"/>
      <c r="DS151" s="17"/>
      <c r="DT151" s="21" t="s">
        <v>57</v>
      </c>
      <c r="DU151" s="17"/>
      <c r="DV151" s="17"/>
      <c r="DW151" s="21" t="s">
        <v>3</v>
      </c>
      <c r="DX151" s="17"/>
      <c r="DY151" s="17"/>
      <c r="DZ151" s="17"/>
      <c r="EA151" s="21" t="s">
        <v>54</v>
      </c>
      <c r="EB151" s="17"/>
      <c r="EC151" s="17"/>
      <c r="ED151" s="21" t="s">
        <v>54</v>
      </c>
      <c r="EE151" s="17"/>
      <c r="EF151" s="17"/>
      <c r="EG151" s="17"/>
      <c r="EH151" s="17"/>
      <c r="EI151" s="21" t="s">
        <v>54</v>
      </c>
      <c r="EJ151" s="17"/>
      <c r="EK151" s="17"/>
      <c r="EL151" s="17"/>
      <c r="EM151" s="17"/>
      <c r="EN151" s="17"/>
      <c r="EO151" s="21" t="s">
        <v>54</v>
      </c>
      <c r="EP151" s="17"/>
      <c r="EQ151" s="17"/>
      <c r="ER151" s="17"/>
      <c r="ES151" s="17"/>
      <c r="ET151" s="17"/>
      <c r="EU151" s="17"/>
      <c r="EV151" s="21" t="s">
        <v>54</v>
      </c>
      <c r="EW151" s="17"/>
      <c r="EX151" s="17"/>
      <c r="EY151" s="17"/>
      <c r="EZ151" s="17"/>
      <c r="FA151" s="17"/>
      <c r="FB151" s="17"/>
      <c r="FC151" s="17"/>
      <c r="FD151" s="17"/>
      <c r="FE151" s="17"/>
      <c r="FF151" s="17"/>
      <c r="FG151" s="17"/>
      <c r="FH151" s="17"/>
      <c r="FI151" s="17"/>
      <c r="FJ151" s="17"/>
      <c r="FK151" s="17"/>
      <c r="FL151" s="17"/>
      <c r="FM151" s="5"/>
    </row>
    <row r="152">
      <c r="A152" s="48">
        <f t="shared" si="1"/>
        <v>146</v>
      </c>
      <c r="B152" s="65" t="str">
        <f t="shared" si="2"/>
        <v> </v>
      </c>
      <c r="C152" s="65" t="str">
        <f t="shared" si="3"/>
        <v> </v>
      </c>
      <c r="D152" s="65" t="str">
        <f t="shared" si="4"/>
        <v> </v>
      </c>
      <c r="E152" s="65" t="str">
        <f t="shared" si="5"/>
        <v> </v>
      </c>
      <c r="F152" s="65" t="str">
        <f t="shared" si="6"/>
        <v> </v>
      </c>
      <c r="G152" s="51" t="str">
        <f t="shared" si="7"/>
        <v/>
      </c>
      <c r="H152" s="52">
        <v>146.0</v>
      </c>
      <c r="I152" s="53">
        <f t="array" ref="I152">Max(If(left($P152:$FL152,2)="CI",column($P152:$FL152),0))</f>
        <v>0</v>
      </c>
      <c r="J152" s="53">
        <f t="array" ref="J152">Max(If(left($P152:$FL152,3)="EHD",column($P152:$FL152),0))</f>
        <v>0</v>
      </c>
      <c r="K152" s="53">
        <f t="array" ref="K152">Max(If(left($P152:$FL152,2)="CH",column($P152:$FL152),0))</f>
        <v>0</v>
      </c>
      <c r="L152" s="53">
        <f t="array" ref="L152">Max(If(left($P152:$FL152,2)="12",column($P152:$FL152),0))</f>
        <v>0</v>
      </c>
      <c r="M152" s="53">
        <f t="array" ref="M152">Max(If(left($P152:$FL152,1)="X",column($P152:$FL152),0))</f>
        <v>0</v>
      </c>
      <c r="N152" s="53" t="str">
        <f t="shared" si="10"/>
        <v/>
      </c>
      <c r="O152" s="54">
        <f t="shared" si="9"/>
        <v>0</v>
      </c>
      <c r="P152" s="5"/>
      <c r="Q152" s="5"/>
      <c r="R152" s="5"/>
      <c r="S152" s="5"/>
      <c r="T152" s="5"/>
      <c r="U152" s="5"/>
      <c r="V152" s="5"/>
      <c r="W152" s="5"/>
      <c r="X152" s="5"/>
      <c r="Y152" s="5"/>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21" t="s">
        <v>62</v>
      </c>
      <c r="CO152" s="17"/>
      <c r="CP152" s="17"/>
      <c r="CQ152" s="17"/>
      <c r="CR152" s="21" t="s">
        <v>77</v>
      </c>
      <c r="CS152" s="21" t="s">
        <v>62</v>
      </c>
      <c r="CT152" s="17"/>
      <c r="CU152" s="21" t="s">
        <v>62</v>
      </c>
      <c r="CV152" s="17"/>
      <c r="CW152" s="17"/>
      <c r="CX152" s="17"/>
      <c r="CY152" s="21" t="s">
        <v>62</v>
      </c>
      <c r="CZ152" s="17"/>
      <c r="DA152" s="17"/>
      <c r="DB152" s="21" t="s">
        <v>62</v>
      </c>
      <c r="DC152" s="17"/>
      <c r="DD152" s="17"/>
      <c r="DE152" s="17"/>
      <c r="DF152" s="21" t="s">
        <v>62</v>
      </c>
      <c r="DG152" s="17"/>
      <c r="DH152" s="17"/>
      <c r="DI152" s="21" t="s">
        <v>62</v>
      </c>
      <c r="DJ152" s="17"/>
      <c r="DK152" s="17"/>
      <c r="DL152" s="17"/>
      <c r="DM152" s="21" t="s">
        <v>77</v>
      </c>
      <c r="DN152" s="21" t="s">
        <v>62</v>
      </c>
      <c r="DO152" s="17"/>
      <c r="DP152" s="21" t="s">
        <v>77</v>
      </c>
      <c r="DQ152" s="17"/>
      <c r="DR152" s="17"/>
      <c r="DS152" s="17"/>
      <c r="DT152" s="21" t="s">
        <v>77</v>
      </c>
      <c r="DU152" s="17"/>
      <c r="DV152" s="17"/>
      <c r="DW152" s="21" t="s">
        <v>77</v>
      </c>
      <c r="DX152" s="17"/>
      <c r="DY152" s="17"/>
      <c r="DZ152" s="17"/>
      <c r="EA152" s="21" t="s">
        <v>77</v>
      </c>
      <c r="EB152" s="17"/>
      <c r="EC152" s="17"/>
      <c r="ED152" s="21" t="s">
        <v>62</v>
      </c>
      <c r="EE152" s="17"/>
      <c r="EF152" s="17"/>
      <c r="EG152" s="17"/>
      <c r="EH152" s="17"/>
      <c r="EI152" s="21" t="s">
        <v>77</v>
      </c>
      <c r="EJ152" s="17"/>
      <c r="EK152" s="17"/>
      <c r="EL152" s="17"/>
      <c r="EM152" s="17"/>
      <c r="EN152" s="17"/>
      <c r="EO152" s="21" t="s">
        <v>77</v>
      </c>
      <c r="EP152" s="17"/>
      <c r="EQ152" s="17"/>
      <c r="ER152" s="17"/>
      <c r="ES152" s="17"/>
      <c r="ET152" s="17"/>
      <c r="EU152" s="17"/>
      <c r="EV152" s="21" t="s">
        <v>77</v>
      </c>
      <c r="EW152" s="17"/>
      <c r="EX152" s="17"/>
      <c r="EY152" s="17"/>
      <c r="EZ152" s="17"/>
      <c r="FA152" s="17"/>
      <c r="FB152" s="17"/>
      <c r="FC152" s="17"/>
      <c r="FD152" s="17"/>
      <c r="FE152" s="17"/>
      <c r="FF152" s="17"/>
      <c r="FG152" s="17"/>
      <c r="FH152" s="17"/>
      <c r="FI152" s="17"/>
      <c r="FJ152" s="17"/>
      <c r="FK152" s="17"/>
      <c r="FL152" s="17"/>
      <c r="FM152" s="5"/>
    </row>
    <row r="153">
      <c r="A153" s="48" t="str">
        <f t="shared" si="1"/>
        <v>* 147</v>
      </c>
      <c r="B153" s="65" t="str">
        <f t="shared" si="2"/>
        <v>X</v>
      </c>
      <c r="C153" s="65" t="str">
        <f t="shared" si="3"/>
        <v>X</v>
      </c>
      <c r="D153" s="65" t="str">
        <f t="shared" si="4"/>
        <v>X</v>
      </c>
      <c r="E153" s="65" t="str">
        <f t="shared" si="5"/>
        <v>X</v>
      </c>
      <c r="F153" s="65">
        <f t="shared" si="6"/>
        <v>44764</v>
      </c>
      <c r="G153" s="51">
        <f t="shared" si="7"/>
        <v>147</v>
      </c>
      <c r="H153" s="52">
        <v>147.0</v>
      </c>
      <c r="I153" s="53">
        <f t="array" ref="I153">Max(If(left($P153:$FL153,2)="CI",column($P153:$FL153),0))</f>
        <v>92</v>
      </c>
      <c r="J153" s="53">
        <f t="array" ref="J153">Max(If(left($P153:$FL153,3)="EHD",column($P153:$FL153),0))</f>
        <v>112</v>
      </c>
      <c r="K153" s="53">
        <f t="array" ref="K153">Max(If(left($P153:$FL153,2)="CH",column($P153:$FL153),0))</f>
        <v>0</v>
      </c>
      <c r="L153" s="53">
        <f t="array" ref="L153">Max(If(left($P153:$FL153,2)="12",column($P153:$FL153),0))</f>
        <v>0</v>
      </c>
      <c r="M153" s="53">
        <f t="array" ref="M153">Max(If(left($P153:$FL153,1)="X",column($P153:$FL153),0))</f>
        <v>113</v>
      </c>
      <c r="N153" s="53" t="str">
        <f t="shared" si="10"/>
        <v>#147: X on 22-Jul</v>
      </c>
      <c r="O153" s="54">
        <f t="shared" si="9"/>
        <v>1</v>
      </c>
      <c r="P153" s="5"/>
      <c r="Q153" s="5"/>
      <c r="R153" s="5"/>
      <c r="S153" s="5"/>
      <c r="T153" s="5"/>
      <c r="U153" s="5"/>
      <c r="V153" s="5"/>
      <c r="W153" s="5"/>
      <c r="X153" s="5"/>
      <c r="Y153" s="5"/>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21" t="s">
        <v>40</v>
      </c>
      <c r="CO153" s="17"/>
      <c r="CP153" s="17"/>
      <c r="CQ153" s="17"/>
      <c r="CR153" s="21"/>
      <c r="CS153" s="21" t="s">
        <v>76</v>
      </c>
      <c r="CT153" s="17"/>
      <c r="CU153" s="21" t="s">
        <v>76</v>
      </c>
      <c r="CV153" s="17"/>
      <c r="CW153" s="17"/>
      <c r="CX153" s="17"/>
      <c r="CY153" s="21" t="s">
        <v>76</v>
      </c>
      <c r="CZ153" s="17"/>
      <c r="DA153" s="21" t="s">
        <v>41</v>
      </c>
      <c r="DB153" s="21" t="s">
        <v>41</v>
      </c>
      <c r="DC153" s="21" t="s">
        <v>41</v>
      </c>
      <c r="DD153" s="21" t="s">
        <v>41</v>
      </c>
      <c r="DE153" s="21" t="s">
        <v>41</v>
      </c>
      <c r="DF153" s="21" t="s">
        <v>41</v>
      </c>
      <c r="DG153" s="21" t="s">
        <v>41</v>
      </c>
      <c r="DH153" s="21" t="s">
        <v>41</v>
      </c>
      <c r="DI153" s="21" t="s">
        <v>4</v>
      </c>
      <c r="DJ153" s="21"/>
      <c r="DK153" s="17"/>
      <c r="DL153" s="17"/>
      <c r="DM153" s="21" t="s">
        <v>76</v>
      </c>
      <c r="DN153" s="17"/>
      <c r="DO153" s="17"/>
      <c r="DP153" s="21" t="s">
        <v>76</v>
      </c>
      <c r="DQ153" s="17"/>
      <c r="DR153" s="17"/>
      <c r="DS153" s="17"/>
      <c r="DT153" s="21" t="s">
        <v>76</v>
      </c>
      <c r="DU153" s="17"/>
      <c r="DV153" s="17"/>
      <c r="DW153" s="21" t="s">
        <v>76</v>
      </c>
      <c r="DX153" s="17"/>
      <c r="DY153" s="17"/>
      <c r="DZ153" s="17"/>
      <c r="EA153" s="21" t="s">
        <v>76</v>
      </c>
      <c r="EB153" s="17"/>
      <c r="EC153" s="17"/>
      <c r="ED153" s="21" t="s">
        <v>76</v>
      </c>
      <c r="EE153" s="17"/>
      <c r="EF153" s="17"/>
      <c r="EG153" s="17"/>
      <c r="EH153" s="17"/>
      <c r="EI153" s="21" t="s">
        <v>76</v>
      </c>
      <c r="EJ153" s="17"/>
      <c r="EK153" s="17"/>
      <c r="EL153" s="17"/>
      <c r="EM153" s="17"/>
      <c r="EN153" s="17"/>
      <c r="EO153" s="21" t="s">
        <v>54</v>
      </c>
      <c r="EP153" s="17"/>
      <c r="EQ153" s="17"/>
      <c r="ER153" s="17"/>
      <c r="ES153" s="17"/>
      <c r="ET153" s="17"/>
      <c r="EU153" s="17"/>
      <c r="EV153" s="21" t="s">
        <v>54</v>
      </c>
      <c r="EW153" s="17"/>
      <c r="EX153" s="17"/>
      <c r="EY153" s="17"/>
      <c r="EZ153" s="17"/>
      <c r="FA153" s="17"/>
      <c r="FB153" s="17"/>
      <c r="FC153" s="17"/>
      <c r="FD153" s="17"/>
      <c r="FE153" s="17"/>
      <c r="FF153" s="17"/>
      <c r="FG153" s="17"/>
      <c r="FH153" s="17"/>
      <c r="FI153" s="17"/>
      <c r="FJ153" s="17"/>
      <c r="FK153" s="17"/>
      <c r="FL153" s="17"/>
      <c r="FM153" s="5"/>
    </row>
    <row r="154">
      <c r="A154" s="48" t="str">
        <f t="shared" si="1"/>
        <v>* 148</v>
      </c>
      <c r="B154" s="66">
        <f t="shared" si="2"/>
        <v>44772</v>
      </c>
      <c r="C154" s="66">
        <f t="shared" si="3"/>
        <v>44789</v>
      </c>
      <c r="D154" s="66">
        <f t="shared" si="4"/>
        <v>44788</v>
      </c>
      <c r="E154" s="66">
        <f t="shared" si="5"/>
        <v>44800</v>
      </c>
      <c r="F154" s="66" t="str">
        <f t="shared" si="6"/>
        <v> </v>
      </c>
      <c r="G154" s="51">
        <f t="shared" si="7"/>
        <v>148</v>
      </c>
      <c r="H154" s="52">
        <v>148.0</v>
      </c>
      <c r="I154" s="53">
        <f t="array" ref="I154">Max(If(left($P154:$FL154,2)="CI",column($P154:$FL154),0))</f>
        <v>121</v>
      </c>
      <c r="J154" s="53">
        <f t="array" ref="J154">Max(If(left($P154:$FL154,3)="EHD",column($P154:$FL154),0))</f>
        <v>138</v>
      </c>
      <c r="K154" s="53">
        <f t="array" ref="K154">Max(If(left($P154:$FL154,2)="CH",column($P154:$FL154),0))</f>
        <v>137</v>
      </c>
      <c r="L154" s="53">
        <f t="array" ref="L154">Max(If(left($P154:$FL154,2)="12",column($P154:$FL154),0))</f>
        <v>149</v>
      </c>
      <c r="M154" s="53">
        <f t="array" ref="M154">Max(If(left($P154:$FL154,1)="X",column($P154:$FL154),0))</f>
        <v>0</v>
      </c>
      <c r="N154" s="53" t="str">
        <f t="shared" si="10"/>
        <v>#148: 12 on 27-Aug</v>
      </c>
      <c r="O154" s="54">
        <f t="shared" si="9"/>
        <v>1</v>
      </c>
      <c r="P154" s="5"/>
      <c r="Q154" s="5"/>
      <c r="R154" s="5"/>
      <c r="S154" s="5"/>
      <c r="T154" s="5"/>
      <c r="U154" s="5"/>
      <c r="V154" s="5"/>
      <c r="W154" s="5"/>
      <c r="X154" s="5"/>
      <c r="Y154" s="5"/>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21" t="s">
        <v>62</v>
      </c>
      <c r="CZ154" s="17"/>
      <c r="DA154" s="17"/>
      <c r="DB154" s="21" t="s">
        <v>62</v>
      </c>
      <c r="DC154" s="17"/>
      <c r="DD154" s="17"/>
      <c r="DE154" s="17"/>
      <c r="DF154" s="21" t="s">
        <v>62</v>
      </c>
      <c r="DG154" s="17"/>
      <c r="DH154" s="17"/>
      <c r="DI154" s="21" t="s">
        <v>62</v>
      </c>
      <c r="DJ154" s="17"/>
      <c r="DK154" s="17"/>
      <c r="DL154" s="17"/>
      <c r="DM154" s="21" t="s">
        <v>62</v>
      </c>
      <c r="DN154" s="17"/>
      <c r="DO154" s="17"/>
      <c r="DP154" s="21" t="s">
        <v>65</v>
      </c>
      <c r="DQ154" s="21" t="s">
        <v>40</v>
      </c>
      <c r="DR154" s="17"/>
      <c r="DS154" s="17"/>
      <c r="DT154" s="21" t="s">
        <v>55</v>
      </c>
      <c r="DU154" s="17"/>
      <c r="DV154" s="17"/>
      <c r="DW154" s="21" t="s">
        <v>64</v>
      </c>
      <c r="DX154" s="17"/>
      <c r="DY154" s="17"/>
      <c r="DZ154" s="17"/>
      <c r="EA154" s="21" t="s">
        <v>64</v>
      </c>
      <c r="EB154" s="17"/>
      <c r="EC154" s="17"/>
      <c r="ED154" s="21" t="s">
        <v>64</v>
      </c>
      <c r="EE154" s="17"/>
      <c r="EF154" s="17"/>
      <c r="EG154" s="21" t="s">
        <v>42</v>
      </c>
      <c r="EH154" s="21" t="s">
        <v>41</v>
      </c>
      <c r="EI154" s="21" t="s">
        <v>80</v>
      </c>
      <c r="EJ154" s="17"/>
      <c r="EK154" s="17"/>
      <c r="EL154" s="17"/>
      <c r="EM154" s="17"/>
      <c r="EN154" s="17"/>
      <c r="EO154" s="21" t="s">
        <v>59</v>
      </c>
      <c r="EP154" s="17"/>
      <c r="EQ154" s="17"/>
      <c r="ER154" s="17"/>
      <c r="ES154" s="21">
        <v>12.0</v>
      </c>
      <c r="ET154" s="21" t="s">
        <v>59</v>
      </c>
      <c r="EU154" s="17"/>
      <c r="EV154" s="21" t="s">
        <v>61</v>
      </c>
      <c r="EW154" s="17"/>
      <c r="EX154" s="17"/>
      <c r="EY154" s="17"/>
      <c r="EZ154" s="17"/>
      <c r="FA154" s="21" t="s">
        <v>71</v>
      </c>
      <c r="FB154" s="17"/>
      <c r="FC154" s="17"/>
      <c r="FD154" s="17"/>
      <c r="FE154" s="17"/>
      <c r="FF154" s="17"/>
      <c r="FG154" s="21" t="s">
        <v>83</v>
      </c>
      <c r="FH154" s="17"/>
      <c r="FI154" s="17"/>
      <c r="FJ154" s="17"/>
      <c r="FK154" s="21" t="s">
        <v>54</v>
      </c>
      <c r="FL154" s="17"/>
      <c r="FM154" s="5"/>
    </row>
    <row r="155">
      <c r="A155" s="48" t="str">
        <f t="shared" si="1"/>
        <v>* 149</v>
      </c>
      <c r="B155" s="66" t="str">
        <f t="shared" si="2"/>
        <v>X</v>
      </c>
      <c r="C155" s="66" t="str">
        <f t="shared" si="3"/>
        <v>X</v>
      </c>
      <c r="D155" s="66" t="str">
        <f t="shared" si="4"/>
        <v>X</v>
      </c>
      <c r="E155" s="66" t="str">
        <f t="shared" si="5"/>
        <v>X</v>
      </c>
      <c r="F155" s="66">
        <f t="shared" si="6"/>
        <v>44808</v>
      </c>
      <c r="G155" s="51">
        <f t="shared" si="7"/>
        <v>149</v>
      </c>
      <c r="H155" s="52">
        <v>149.0</v>
      </c>
      <c r="I155" s="53">
        <f t="array" ref="I155">Max(If(left($P155:$FL155,2)="CI",column($P155:$FL155),0))</f>
        <v>115</v>
      </c>
      <c r="J155" s="53">
        <f t="array" ref="J155">Max(If(left($P155:$FL155,3)="EHD",column($P155:$FL155),0))</f>
        <v>131</v>
      </c>
      <c r="K155" s="53">
        <f t="array" ref="K155">Max(If(left($P155:$FL155,2)="CH",column($P155:$FL155),0))</f>
        <v>132</v>
      </c>
      <c r="L155" s="53">
        <f t="array" ref="L155">Max(If(left($P155:$FL155,2)="12",column($P155:$FL155),0))</f>
        <v>144</v>
      </c>
      <c r="M155" s="53">
        <f t="array" ref="M155">Max(If(left($P155:$FL155,1)="X",column($P155:$FL155),0))</f>
        <v>157</v>
      </c>
      <c r="N155" s="53" t="str">
        <f t="shared" si="10"/>
        <v>#149: X on 04-Sep</v>
      </c>
      <c r="O155" s="54">
        <f t="shared" si="9"/>
        <v>1</v>
      </c>
      <c r="P155" s="5"/>
      <c r="Q155" s="5"/>
      <c r="R155" s="5"/>
      <c r="S155" s="5"/>
      <c r="T155" s="5"/>
      <c r="U155" s="5"/>
      <c r="V155" s="5"/>
      <c r="W155" s="5"/>
      <c r="X155" s="5"/>
      <c r="Y155" s="5"/>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21" t="s">
        <v>86</v>
      </c>
      <c r="DG155" s="17"/>
      <c r="DH155" s="17"/>
      <c r="DI155" s="21" t="s">
        <v>62</v>
      </c>
      <c r="DJ155" s="17"/>
      <c r="DK155" s="21" t="s">
        <v>40</v>
      </c>
      <c r="DL155" s="17"/>
      <c r="DM155" s="21" t="s">
        <v>73</v>
      </c>
      <c r="DN155" s="17"/>
      <c r="DO155" s="17"/>
      <c r="DP155" s="21" t="s">
        <v>55</v>
      </c>
      <c r="DQ155" s="17"/>
      <c r="DR155" s="17"/>
      <c r="DS155" s="17"/>
      <c r="DT155" s="21" t="s">
        <v>55</v>
      </c>
      <c r="DU155" s="17"/>
      <c r="DV155" s="17"/>
      <c r="DW155" s="21" t="s">
        <v>55</v>
      </c>
      <c r="DX155" s="17"/>
      <c r="DY155" s="17"/>
      <c r="DZ155" s="17"/>
      <c r="EA155" s="21" t="s">
        <v>41</v>
      </c>
      <c r="EB155" s="21" t="s">
        <v>42</v>
      </c>
      <c r="EC155" s="17"/>
      <c r="ED155" s="21" t="s">
        <v>80</v>
      </c>
      <c r="EE155" s="17"/>
      <c r="EF155" s="17"/>
      <c r="EG155" s="21"/>
      <c r="EH155" s="17"/>
      <c r="EI155" s="21" t="s">
        <v>59</v>
      </c>
      <c r="EJ155" s="17"/>
      <c r="EK155" s="17"/>
      <c r="EL155" s="17"/>
      <c r="EM155" s="17"/>
      <c r="EN155" s="21">
        <v>12.0</v>
      </c>
      <c r="EO155" s="21" t="s">
        <v>57</v>
      </c>
      <c r="EP155" s="17"/>
      <c r="EQ155" s="17"/>
      <c r="ER155" s="17"/>
      <c r="ES155" s="17"/>
      <c r="ET155" s="17"/>
      <c r="EU155" s="17"/>
      <c r="EV155" s="21" t="s">
        <v>71</v>
      </c>
      <c r="EW155" s="17"/>
      <c r="EX155" s="17"/>
      <c r="EY155" s="17"/>
      <c r="EZ155" s="17"/>
      <c r="FA155" s="21" t="s">
        <v>4</v>
      </c>
      <c r="FB155" s="17"/>
      <c r="FC155" s="17"/>
      <c r="FD155" s="17"/>
      <c r="FE155" s="17"/>
      <c r="FF155" s="17"/>
      <c r="FG155" s="17"/>
      <c r="FH155" s="17"/>
      <c r="FI155" s="17"/>
      <c r="FJ155" s="17"/>
      <c r="FK155" s="17"/>
      <c r="FL155" s="17"/>
      <c r="FM155" s="5"/>
    </row>
    <row r="156">
      <c r="A156" s="48" t="str">
        <f t="shared" si="1"/>
        <v>* 150</v>
      </c>
      <c r="B156" s="66" t="str">
        <f t="shared" si="2"/>
        <v>X</v>
      </c>
      <c r="C156" s="66" t="str">
        <f t="shared" si="3"/>
        <v>X</v>
      </c>
      <c r="D156" s="66" t="str">
        <f t="shared" si="4"/>
        <v>X</v>
      </c>
      <c r="E156" s="66" t="str">
        <f t="shared" si="5"/>
        <v>X</v>
      </c>
      <c r="F156" s="66">
        <f t="shared" si="6"/>
        <v>44808</v>
      </c>
      <c r="G156" s="51">
        <f t="shared" si="7"/>
        <v>150</v>
      </c>
      <c r="H156" s="52">
        <v>150.0</v>
      </c>
      <c r="I156" s="53">
        <f t="array" ref="I156">Max(If(left($P156:$FL156,2)="CI",column($P156:$FL156),0))</f>
        <v>120</v>
      </c>
      <c r="J156" s="53">
        <f t="array" ref="J156">Max(If(left($P156:$FL156,3)="EHD",column($P156:$FL156),0))</f>
        <v>0</v>
      </c>
      <c r="K156" s="53">
        <f t="array" ref="K156">Max(If(left($P156:$FL156,2)="CH",column($P156:$FL156),0))</f>
        <v>137</v>
      </c>
      <c r="L156" s="53">
        <f t="array" ref="L156">Max(If(left($P156:$FL156,2)="12",column($P156:$FL156),0))</f>
        <v>149</v>
      </c>
      <c r="M156" s="53">
        <f t="array" ref="M156">Max(If(left($P156:$FL156,1)="X",column($P156:$FL156),0))</f>
        <v>157</v>
      </c>
      <c r="N156" s="53" t="str">
        <f t="shared" si="10"/>
        <v>#150: X on 04-Sep</v>
      </c>
      <c r="O156" s="54">
        <f t="shared" si="9"/>
        <v>1</v>
      </c>
      <c r="P156" s="5"/>
      <c r="Q156" s="5"/>
      <c r="R156" s="5"/>
      <c r="S156" s="5"/>
      <c r="T156" s="5"/>
      <c r="U156" s="5"/>
      <c r="V156" s="5"/>
      <c r="W156" s="5"/>
      <c r="X156" s="5"/>
      <c r="Y156" s="5"/>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21" t="s">
        <v>62</v>
      </c>
      <c r="DN156" s="17"/>
      <c r="DO156" s="17"/>
      <c r="DP156" s="21" t="s">
        <v>40</v>
      </c>
      <c r="DQ156" s="17"/>
      <c r="DR156" s="17"/>
      <c r="DS156" s="17"/>
      <c r="DT156" s="21" t="s">
        <v>64</v>
      </c>
      <c r="DU156" s="17"/>
      <c r="DV156" s="17"/>
      <c r="DW156" s="21" t="s">
        <v>64</v>
      </c>
      <c r="DX156" s="17"/>
      <c r="DY156" s="17"/>
      <c r="DZ156" s="17"/>
      <c r="EA156" s="21" t="s">
        <v>64</v>
      </c>
      <c r="EB156" s="17"/>
      <c r="EC156" s="17"/>
      <c r="ED156" s="21" t="s">
        <v>64</v>
      </c>
      <c r="EE156" s="17"/>
      <c r="EF156" s="17"/>
      <c r="EG156" s="21" t="s">
        <v>42</v>
      </c>
      <c r="EH156" s="17"/>
      <c r="EI156" s="21" t="s">
        <v>78</v>
      </c>
      <c r="EJ156" s="17"/>
      <c r="EK156" s="17"/>
      <c r="EL156" s="17"/>
      <c r="EM156" s="17"/>
      <c r="EN156" s="17"/>
      <c r="EO156" s="21" t="s">
        <v>59</v>
      </c>
      <c r="EP156" s="17"/>
      <c r="EQ156" s="17"/>
      <c r="ER156" s="17"/>
      <c r="ES156" s="21">
        <v>12.0</v>
      </c>
      <c r="ET156" s="17"/>
      <c r="EU156" s="21" t="s">
        <v>92</v>
      </c>
      <c r="EV156" s="21" t="s">
        <v>92</v>
      </c>
      <c r="EW156" s="17"/>
      <c r="EX156" s="17"/>
      <c r="EY156" s="17"/>
      <c r="EZ156" s="17"/>
      <c r="FA156" s="21" t="s">
        <v>4</v>
      </c>
      <c r="FB156" s="17"/>
      <c r="FC156" s="17"/>
      <c r="FD156" s="17"/>
      <c r="FE156" s="17"/>
      <c r="FF156" s="17"/>
      <c r="FG156" s="17"/>
      <c r="FH156" s="17"/>
      <c r="FI156" s="17"/>
      <c r="FJ156" s="17"/>
      <c r="FK156" s="17"/>
      <c r="FL156" s="17"/>
      <c r="FM156" s="5"/>
    </row>
    <row r="157">
      <c r="A157" s="48" t="str">
        <f t="shared" si="1"/>
        <v>* 151</v>
      </c>
      <c r="B157" s="66" t="str">
        <f t="shared" si="2"/>
        <v>X</v>
      </c>
      <c r="C157" s="66" t="str">
        <f t="shared" si="3"/>
        <v>X</v>
      </c>
      <c r="D157" s="66" t="str">
        <f t="shared" si="4"/>
        <v>X</v>
      </c>
      <c r="E157" s="66" t="str">
        <f t="shared" si="5"/>
        <v>X</v>
      </c>
      <c r="F157" s="66">
        <f t="shared" si="6"/>
        <v>44818</v>
      </c>
      <c r="G157" s="51">
        <f t="shared" si="7"/>
        <v>151</v>
      </c>
      <c r="H157" s="52">
        <v>151.0</v>
      </c>
      <c r="I157" s="53">
        <f t="array" ref="I157">Max(If(left($P157:$FL157,2)="CI",column($P157:$FL157),0))</f>
        <v>121</v>
      </c>
      <c r="J157" s="53">
        <f t="array" ref="J157">Max(If(left($P157:$FL157,3)="EHD",column($P157:$FL157),0))</f>
        <v>0</v>
      </c>
      <c r="K157" s="53">
        <f t="array" ref="K157">Max(If(left($P157:$FL157,2)="CH",column($P157:$FL157),0))</f>
        <v>137</v>
      </c>
      <c r="L157" s="53">
        <f t="array" ref="L157">Max(If(left($P157:$FL157,2)="12",column($P157:$FL157),0))</f>
        <v>149</v>
      </c>
      <c r="M157" s="53">
        <f t="array" ref="M157">Max(If(left($P157:$FL157,1)="X",column($P157:$FL157),0))</f>
        <v>167</v>
      </c>
      <c r="N157" s="53" t="str">
        <f t="shared" si="10"/>
        <v>#151: X on 14-Sep</v>
      </c>
      <c r="O157" s="54">
        <f t="shared" si="9"/>
        <v>1</v>
      </c>
      <c r="P157" s="5"/>
      <c r="Q157" s="5"/>
      <c r="R157" s="5"/>
      <c r="S157" s="5"/>
      <c r="T157" s="5"/>
      <c r="U157" s="5"/>
      <c r="V157" s="5"/>
      <c r="W157" s="5"/>
      <c r="X157" s="5"/>
      <c r="Y157" s="5"/>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c r="DB157" s="17"/>
      <c r="DC157" s="17"/>
      <c r="DD157" s="17"/>
      <c r="DE157" s="17"/>
      <c r="DF157" s="17"/>
      <c r="DG157" s="17"/>
      <c r="DH157" s="17"/>
      <c r="DI157" s="17"/>
      <c r="DJ157" s="17"/>
      <c r="DK157" s="17"/>
      <c r="DL157" s="17"/>
      <c r="DM157" s="17"/>
      <c r="DN157" s="17"/>
      <c r="DO157" s="17"/>
      <c r="DP157" s="21" t="s">
        <v>62</v>
      </c>
      <c r="DQ157" s="21" t="s">
        <v>40</v>
      </c>
      <c r="DR157" s="17"/>
      <c r="DS157" s="17"/>
      <c r="DT157" s="21" t="s">
        <v>55</v>
      </c>
      <c r="DU157" s="17"/>
      <c r="DV157" s="17"/>
      <c r="DW157" s="21" t="s">
        <v>55</v>
      </c>
      <c r="DX157" s="17"/>
      <c r="DY157" s="17"/>
      <c r="DZ157" s="17"/>
      <c r="EA157" s="21" t="s">
        <v>55</v>
      </c>
      <c r="EB157" s="17"/>
      <c r="EC157" s="17"/>
      <c r="ED157" s="21" t="s">
        <v>55</v>
      </c>
      <c r="EE157" s="17"/>
      <c r="EF157" s="17"/>
      <c r="EG157" s="21" t="s">
        <v>42</v>
      </c>
      <c r="EH157" s="17"/>
      <c r="EI157" s="21" t="s">
        <v>58</v>
      </c>
      <c r="EJ157" s="17"/>
      <c r="EK157" s="17"/>
      <c r="EL157" s="17"/>
      <c r="EM157" s="17"/>
      <c r="EN157" s="17"/>
      <c r="EO157" s="21" t="s">
        <v>56</v>
      </c>
      <c r="EP157" s="17"/>
      <c r="EQ157" s="17"/>
      <c r="ER157" s="17"/>
      <c r="ES157" s="21">
        <v>12.0</v>
      </c>
      <c r="ET157" s="17"/>
      <c r="EU157" s="21" t="s">
        <v>56</v>
      </c>
      <c r="EV157" s="21" t="s">
        <v>107</v>
      </c>
      <c r="EW157" s="17"/>
      <c r="EX157" s="17"/>
      <c r="EY157" s="17"/>
      <c r="EZ157" s="17"/>
      <c r="FA157" s="21" t="s">
        <v>57</v>
      </c>
      <c r="FB157" s="17"/>
      <c r="FC157" s="17"/>
      <c r="FD157" s="17"/>
      <c r="FE157" s="17"/>
      <c r="FF157" s="17"/>
      <c r="FG157" s="21" t="s">
        <v>83</v>
      </c>
      <c r="FH157" s="17"/>
      <c r="FI157" s="17"/>
      <c r="FJ157" s="17"/>
      <c r="FK157" s="21" t="s">
        <v>4</v>
      </c>
      <c r="FL157" s="17"/>
      <c r="FM157" s="5"/>
    </row>
    <row r="158">
      <c r="A158" s="48">
        <f t="shared" si="1"/>
        <v>152</v>
      </c>
      <c r="B158" s="65" t="str">
        <f t="shared" si="2"/>
        <v> </v>
      </c>
      <c r="C158" s="65" t="str">
        <f t="shared" si="3"/>
        <v> </v>
      </c>
      <c r="D158" s="65" t="str">
        <f t="shared" si="4"/>
        <v> </v>
      </c>
      <c r="E158" s="65" t="str">
        <f t="shared" si="5"/>
        <v> </v>
      </c>
      <c r="F158" s="65" t="str">
        <f t="shared" si="6"/>
        <v> </v>
      </c>
      <c r="G158" s="51" t="str">
        <f t="shared" si="7"/>
        <v/>
      </c>
      <c r="H158" s="52">
        <v>152.0</v>
      </c>
      <c r="I158" s="53">
        <f t="array" ref="I158">Max(If(left($P158:$FL158,2)="CI",column($P158:$FL158),0))</f>
        <v>0</v>
      </c>
      <c r="J158" s="53">
        <f t="array" ref="J158">Max(If(left($P158:$FL158,3)="EHD",column($P158:$FL158),0))</f>
        <v>0</v>
      </c>
      <c r="K158" s="53">
        <f t="array" ref="K158">Max(If(left($P158:$FL158,2)="CH",column($P158:$FL158),0))</f>
        <v>0</v>
      </c>
      <c r="L158" s="53">
        <f t="array" ref="L158">Max(If(left($P158:$FL158,2)="12",column($P158:$FL158),0))</f>
        <v>0</v>
      </c>
      <c r="M158" s="53">
        <f t="array" ref="M158">Max(If(left($P158:$FL158,1)="X",column($P158:$FL158),0))</f>
        <v>0</v>
      </c>
      <c r="N158" s="53" t="str">
        <f t="shared" si="10"/>
        <v/>
      </c>
      <c r="O158" s="54">
        <f t="shared" si="9"/>
        <v>0</v>
      </c>
      <c r="P158" s="5"/>
      <c r="Q158" s="5"/>
      <c r="R158" s="5"/>
      <c r="S158" s="5"/>
      <c r="T158" s="5"/>
      <c r="U158" s="5"/>
      <c r="V158" s="5"/>
      <c r="W158" s="5"/>
      <c r="X158" s="5"/>
      <c r="Y158" s="5"/>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17"/>
      <c r="FI158" s="17"/>
      <c r="FJ158" s="17"/>
      <c r="FK158" s="17"/>
      <c r="FL158" s="17"/>
      <c r="FM158" s="5"/>
    </row>
    <row r="159">
      <c r="A159" s="48">
        <f t="shared" si="1"/>
        <v>153</v>
      </c>
      <c r="B159" s="65" t="str">
        <f t="shared" si="2"/>
        <v> </v>
      </c>
      <c r="C159" s="65" t="str">
        <f t="shared" si="3"/>
        <v> </v>
      </c>
      <c r="D159" s="65" t="str">
        <f t="shared" si="4"/>
        <v> </v>
      </c>
      <c r="E159" s="65" t="str">
        <f t="shared" si="5"/>
        <v> </v>
      </c>
      <c r="F159" s="65" t="str">
        <f t="shared" si="6"/>
        <v> </v>
      </c>
      <c r="G159" s="51" t="str">
        <f t="shared" si="7"/>
        <v/>
      </c>
      <c r="H159" s="52">
        <v>153.0</v>
      </c>
      <c r="I159" s="53">
        <f t="array" ref="I159">Max(If(left($P159:$FL159,2)="CI",column($P159:$FL159),0))</f>
        <v>0</v>
      </c>
      <c r="J159" s="53">
        <f t="array" ref="J159">Max(If(left($P159:$FL159,3)="EHD",column($P159:$FL159),0))</f>
        <v>0</v>
      </c>
      <c r="K159" s="53">
        <f t="array" ref="K159">Max(If(left($P159:$FL159,2)="CH",column($P159:$FL159),0))</f>
        <v>0</v>
      </c>
      <c r="L159" s="53">
        <f t="array" ref="L159">Max(If(left($P159:$FL159,2)="12",column($P159:$FL159),0))</f>
        <v>0</v>
      </c>
      <c r="M159" s="53">
        <f t="array" ref="M159">Max(If(left($P159:$FL159,1)="X",column($P159:$FL159),0))</f>
        <v>0</v>
      </c>
      <c r="N159" s="53" t="str">
        <f t="shared" si="10"/>
        <v/>
      </c>
      <c r="O159" s="54">
        <f t="shared" si="9"/>
        <v>0</v>
      </c>
      <c r="P159" s="5"/>
      <c r="Q159" s="5"/>
      <c r="R159" s="5"/>
      <c r="S159" s="5"/>
      <c r="T159" s="5"/>
      <c r="U159" s="5"/>
      <c r="V159" s="5"/>
      <c r="W159" s="5"/>
      <c r="X159" s="5"/>
      <c r="Y159" s="5"/>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7"/>
      <c r="FG159" s="17"/>
      <c r="FH159" s="17"/>
      <c r="FI159" s="17"/>
      <c r="FJ159" s="17"/>
      <c r="FK159" s="17"/>
      <c r="FL159" s="17"/>
      <c r="FM159" s="5"/>
    </row>
    <row r="160">
      <c r="A160" s="48">
        <f t="shared" si="1"/>
        <v>154</v>
      </c>
      <c r="B160" s="65" t="str">
        <f t="shared" si="2"/>
        <v> </v>
      </c>
      <c r="C160" s="65" t="str">
        <f t="shared" si="3"/>
        <v> </v>
      </c>
      <c r="D160" s="65" t="str">
        <f t="shared" si="4"/>
        <v> </v>
      </c>
      <c r="E160" s="65" t="str">
        <f t="shared" si="5"/>
        <v> </v>
      </c>
      <c r="F160" s="65" t="str">
        <f t="shared" si="6"/>
        <v> </v>
      </c>
      <c r="G160" s="51" t="str">
        <f t="shared" si="7"/>
        <v/>
      </c>
      <c r="H160" s="52">
        <v>154.0</v>
      </c>
      <c r="I160" s="53">
        <f t="array" ref="I160">Max(If(left($P160:$FL160,2)="CI",column($P160:$FL160),0))</f>
        <v>0</v>
      </c>
      <c r="J160" s="53">
        <f t="array" ref="J160">Max(If(left($P160:$FL160,3)="EHD",column($P160:$FL160),0))</f>
        <v>0</v>
      </c>
      <c r="K160" s="53">
        <f t="array" ref="K160">Max(If(left($P160:$FL160,2)="CH",column($P160:$FL160),0))</f>
        <v>0</v>
      </c>
      <c r="L160" s="53">
        <f t="array" ref="L160">Max(If(left($P160:$FL160,2)="12",column($P160:$FL160),0))</f>
        <v>0</v>
      </c>
      <c r="M160" s="53">
        <f t="array" ref="M160">Max(If(left($P160:$FL160,1)="X",column($P160:$FL160),0))</f>
        <v>0</v>
      </c>
      <c r="N160" s="53" t="str">
        <f t="shared" si="10"/>
        <v/>
      </c>
      <c r="O160" s="54">
        <f t="shared" si="9"/>
        <v>0</v>
      </c>
      <c r="P160" s="5"/>
      <c r="Q160" s="5"/>
      <c r="R160" s="5"/>
      <c r="S160" s="5"/>
      <c r="T160" s="5"/>
      <c r="U160" s="5"/>
      <c r="V160" s="5"/>
      <c r="W160" s="5"/>
      <c r="X160" s="5"/>
      <c r="Y160" s="5"/>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7"/>
      <c r="FG160" s="17"/>
      <c r="FH160" s="17"/>
      <c r="FI160" s="17"/>
      <c r="FJ160" s="17"/>
      <c r="FK160" s="17"/>
      <c r="FL160" s="17"/>
      <c r="FM160" s="5"/>
    </row>
    <row r="161">
      <c r="A161" s="48">
        <f t="shared" si="1"/>
        <v>155</v>
      </c>
      <c r="B161" s="65" t="str">
        <f t="shared" si="2"/>
        <v> </v>
      </c>
      <c r="C161" s="65" t="str">
        <f t="shared" si="3"/>
        <v> </v>
      </c>
      <c r="D161" s="65" t="str">
        <f t="shared" si="4"/>
        <v> </v>
      </c>
      <c r="E161" s="65" t="str">
        <f t="shared" si="5"/>
        <v> </v>
      </c>
      <c r="F161" s="65" t="str">
        <f t="shared" si="6"/>
        <v> </v>
      </c>
      <c r="G161" s="51" t="str">
        <f t="shared" si="7"/>
        <v/>
      </c>
      <c r="H161" s="52">
        <v>155.0</v>
      </c>
      <c r="I161" s="53">
        <f t="array" ref="I161">Max(If(left($P161:$FL161,2)="CI",column($P161:$FL161),0))</f>
        <v>0</v>
      </c>
      <c r="J161" s="53">
        <f t="array" ref="J161">Max(If(left($P161:$FL161,3)="EHD",column($P161:$FL161),0))</f>
        <v>0</v>
      </c>
      <c r="K161" s="53">
        <f t="array" ref="K161">Max(If(left($P161:$FL161,2)="CH",column($P161:$FL161),0))</f>
        <v>0</v>
      </c>
      <c r="L161" s="53">
        <f t="array" ref="L161">Max(If(left($P161:$FL161,2)="12",column($P161:$FL161),0))</f>
        <v>0</v>
      </c>
      <c r="M161" s="53">
        <f t="array" ref="M161">Max(If(left($P161:$FL161,1)="X",column($P161:$FL161),0))</f>
        <v>0</v>
      </c>
      <c r="N161" s="53" t="str">
        <f t="shared" si="10"/>
        <v/>
      </c>
      <c r="O161" s="54">
        <f t="shared" si="9"/>
        <v>0</v>
      </c>
      <c r="P161" s="5"/>
      <c r="Q161" s="5"/>
      <c r="R161" s="5"/>
      <c r="S161" s="5"/>
      <c r="T161" s="5"/>
      <c r="U161" s="5"/>
      <c r="V161" s="5"/>
      <c r="W161" s="5"/>
      <c r="X161" s="5"/>
      <c r="Y161" s="5"/>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5"/>
    </row>
    <row r="162">
      <c r="A162" s="48">
        <f t="shared" si="1"/>
        <v>156</v>
      </c>
      <c r="B162" s="65" t="str">
        <f t="shared" si="2"/>
        <v> </v>
      </c>
      <c r="C162" s="65" t="str">
        <f t="shared" si="3"/>
        <v> </v>
      </c>
      <c r="D162" s="65" t="str">
        <f t="shared" si="4"/>
        <v> </v>
      </c>
      <c r="E162" s="65" t="str">
        <f t="shared" si="5"/>
        <v> </v>
      </c>
      <c r="F162" s="65" t="str">
        <f t="shared" si="6"/>
        <v> </v>
      </c>
      <c r="G162" s="51" t="str">
        <f t="shared" si="7"/>
        <v/>
      </c>
      <c r="H162" s="52">
        <v>156.0</v>
      </c>
      <c r="I162" s="53">
        <f t="array" ref="I162">Max(If(left($P162:$FL162,2)="CI",column($P162:$FL162),0))</f>
        <v>0</v>
      </c>
      <c r="J162" s="53">
        <f t="array" ref="J162">Max(If(left($P162:$FL162,3)="EHD",column($P162:$FL162),0))</f>
        <v>0</v>
      </c>
      <c r="K162" s="53">
        <f t="array" ref="K162">Max(If(left($P162:$FL162,2)="CH",column($P162:$FL162),0))</f>
        <v>0</v>
      </c>
      <c r="L162" s="53">
        <f t="array" ref="L162">Max(If(left($P162:$FL162,2)="12",column($P162:$FL162),0))</f>
        <v>0</v>
      </c>
      <c r="M162" s="53">
        <f t="array" ref="M162">Max(If(left($P162:$FL162,1)="X",column($P162:$FL162),0))</f>
        <v>0</v>
      </c>
      <c r="N162" s="53" t="str">
        <f t="shared" si="10"/>
        <v/>
      </c>
      <c r="O162" s="54">
        <f t="shared" si="9"/>
        <v>0</v>
      </c>
      <c r="P162" s="5"/>
      <c r="Q162" s="5"/>
      <c r="R162" s="5"/>
      <c r="S162" s="5"/>
      <c r="T162" s="5"/>
      <c r="U162" s="5"/>
      <c r="V162" s="5"/>
      <c r="W162" s="5"/>
      <c r="X162" s="5"/>
      <c r="Y162" s="5"/>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5"/>
    </row>
    <row r="163">
      <c r="A163" s="48">
        <f t="shared" si="1"/>
        <v>157</v>
      </c>
      <c r="B163" s="65" t="str">
        <f t="shared" si="2"/>
        <v> </v>
      </c>
      <c r="C163" s="65" t="str">
        <f t="shared" si="3"/>
        <v> </v>
      </c>
      <c r="D163" s="65" t="str">
        <f t="shared" si="4"/>
        <v> </v>
      </c>
      <c r="E163" s="65" t="str">
        <f t="shared" si="5"/>
        <v> </v>
      </c>
      <c r="F163" s="65" t="str">
        <f t="shared" si="6"/>
        <v> </v>
      </c>
      <c r="G163" s="51" t="str">
        <f t="shared" si="7"/>
        <v/>
      </c>
      <c r="H163" s="52">
        <v>157.0</v>
      </c>
      <c r="I163" s="53">
        <f t="array" ref="I163">Max(If(left($P163:$FL163,2)="CI",column($P163:$FL163),0))</f>
        <v>0</v>
      </c>
      <c r="J163" s="53">
        <f t="array" ref="J163">Max(If(left($P163:$FL163,3)="EHD",column($P163:$FL163),0))</f>
        <v>0</v>
      </c>
      <c r="K163" s="53">
        <f t="array" ref="K163">Max(If(left($P163:$FL163,2)="CH",column($P163:$FL163),0))</f>
        <v>0</v>
      </c>
      <c r="L163" s="53">
        <f t="array" ref="L163">Max(If(left($P163:$FL163,2)="12",column($P163:$FL163),0))</f>
        <v>0</v>
      </c>
      <c r="M163" s="53">
        <f t="array" ref="M163">Max(If(left($P163:$FL163,1)="X",column($P163:$FL163),0))</f>
        <v>0</v>
      </c>
      <c r="N163" s="53" t="str">
        <f t="shared" si="10"/>
        <v/>
      </c>
      <c r="O163" s="54">
        <f t="shared" si="9"/>
        <v>0</v>
      </c>
      <c r="P163" s="5"/>
      <c r="Q163" s="5"/>
      <c r="R163" s="5"/>
      <c r="S163" s="5"/>
      <c r="T163" s="5"/>
      <c r="U163" s="5"/>
      <c r="V163" s="5"/>
      <c r="W163" s="5"/>
      <c r="X163" s="5"/>
      <c r="Y163" s="5"/>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5"/>
    </row>
    <row r="164">
      <c r="A164" s="48">
        <f t="shared" si="1"/>
        <v>158</v>
      </c>
      <c r="B164" s="65" t="str">
        <f t="shared" si="2"/>
        <v> </v>
      </c>
      <c r="C164" s="65" t="str">
        <f t="shared" si="3"/>
        <v> </v>
      </c>
      <c r="D164" s="65" t="str">
        <f t="shared" si="4"/>
        <v> </v>
      </c>
      <c r="E164" s="65" t="str">
        <f t="shared" si="5"/>
        <v> </v>
      </c>
      <c r="F164" s="65" t="str">
        <f t="shared" si="6"/>
        <v> </v>
      </c>
      <c r="G164" s="51" t="str">
        <f t="shared" si="7"/>
        <v/>
      </c>
      <c r="H164" s="52">
        <v>158.0</v>
      </c>
      <c r="I164" s="53">
        <f t="array" ref="I164">Max(If(left($P164:$FL164,2)="CI",column($P164:$FL164),0))</f>
        <v>0</v>
      </c>
      <c r="J164" s="53">
        <f t="array" ref="J164">Max(If(left($P164:$FL164,3)="EHD",column($P164:$FL164),0))</f>
        <v>0</v>
      </c>
      <c r="K164" s="53">
        <f t="array" ref="K164">Max(If(left($P164:$FL164,2)="CH",column($P164:$FL164),0))</f>
        <v>0</v>
      </c>
      <c r="L164" s="53">
        <f t="array" ref="L164">Max(If(left($P164:$FL164,2)="12",column($P164:$FL164),0))</f>
        <v>0</v>
      </c>
      <c r="M164" s="53">
        <f t="array" ref="M164">Max(If(left($P164:$FL164,1)="X",column($P164:$FL164),0))</f>
        <v>0</v>
      </c>
      <c r="N164" s="53" t="str">
        <f t="shared" si="10"/>
        <v/>
      </c>
      <c r="O164" s="54">
        <f t="shared" si="9"/>
        <v>0</v>
      </c>
      <c r="P164" s="5"/>
      <c r="Q164" s="5"/>
      <c r="R164" s="5"/>
      <c r="S164" s="5"/>
      <c r="T164" s="5"/>
      <c r="U164" s="5"/>
      <c r="V164" s="5"/>
      <c r="W164" s="5"/>
      <c r="X164" s="5"/>
      <c r="Y164" s="5"/>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7"/>
      <c r="FG164" s="17"/>
      <c r="FH164" s="17"/>
      <c r="FI164" s="17"/>
      <c r="FJ164" s="17"/>
      <c r="FK164" s="17"/>
      <c r="FL164" s="17"/>
      <c r="FM164" s="5"/>
    </row>
    <row r="165">
      <c r="A165" s="48">
        <f t="shared" si="1"/>
        <v>159</v>
      </c>
      <c r="B165" s="65" t="str">
        <f t="shared" si="2"/>
        <v> </v>
      </c>
      <c r="C165" s="65" t="str">
        <f t="shared" si="3"/>
        <v> </v>
      </c>
      <c r="D165" s="65" t="str">
        <f t="shared" si="4"/>
        <v> </v>
      </c>
      <c r="E165" s="65" t="str">
        <f t="shared" si="5"/>
        <v> </v>
      </c>
      <c r="F165" s="65" t="str">
        <f t="shared" si="6"/>
        <v> </v>
      </c>
      <c r="G165" s="51" t="str">
        <f t="shared" si="7"/>
        <v/>
      </c>
      <c r="H165" s="52">
        <v>159.0</v>
      </c>
      <c r="I165" s="53">
        <f t="array" ref="I165">Max(If(left($P165:$FL165,2)="CI",column($P165:$FL165),0))</f>
        <v>0</v>
      </c>
      <c r="J165" s="53">
        <f t="array" ref="J165">Max(If(left($P165:$FL165,3)="EHD",column($P165:$FL165),0))</f>
        <v>0</v>
      </c>
      <c r="K165" s="53">
        <f t="array" ref="K165">Max(If(left($P165:$FL165,2)="CH",column($P165:$FL165),0))</f>
        <v>0</v>
      </c>
      <c r="L165" s="53">
        <f t="array" ref="L165">Max(If(left($P165:$FL165,2)="12",column($P165:$FL165),0))</f>
        <v>0</v>
      </c>
      <c r="M165" s="53">
        <f t="array" ref="M165">Max(If(left($P165:$FL165,1)="X",column($P165:$FL165),0))</f>
        <v>0</v>
      </c>
      <c r="N165" s="53" t="str">
        <f t="shared" si="10"/>
        <v/>
      </c>
      <c r="O165" s="54">
        <f t="shared" si="9"/>
        <v>0</v>
      </c>
      <c r="P165" s="5"/>
      <c r="Q165" s="5"/>
      <c r="R165" s="5"/>
      <c r="S165" s="5"/>
      <c r="T165" s="5"/>
      <c r="U165" s="5"/>
      <c r="V165" s="5"/>
      <c r="W165" s="5"/>
      <c r="X165" s="5"/>
      <c r="Y165" s="5"/>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7"/>
      <c r="FG165" s="17"/>
      <c r="FH165" s="17"/>
      <c r="FI165" s="17"/>
      <c r="FJ165" s="17"/>
      <c r="FK165" s="17"/>
      <c r="FL165" s="17"/>
      <c r="FM165" s="5"/>
    </row>
    <row r="166">
      <c r="A166" s="48">
        <f t="shared" si="1"/>
        <v>160</v>
      </c>
      <c r="B166" s="65" t="str">
        <f t="shared" si="2"/>
        <v> </v>
      </c>
      <c r="C166" s="65" t="str">
        <f t="shared" si="3"/>
        <v> </v>
      </c>
      <c r="D166" s="65" t="str">
        <f t="shared" si="4"/>
        <v> </v>
      </c>
      <c r="E166" s="65" t="str">
        <f t="shared" si="5"/>
        <v> </v>
      </c>
      <c r="F166" s="65" t="str">
        <f t="shared" si="6"/>
        <v> </v>
      </c>
      <c r="G166" s="51" t="str">
        <f t="shared" si="7"/>
        <v/>
      </c>
      <c r="H166" s="52">
        <v>160.0</v>
      </c>
      <c r="I166" s="53">
        <f t="array" ref="I166">Max(If(left($P166:$FL166,2)="CI",column($P166:$FL166),0))</f>
        <v>0</v>
      </c>
      <c r="J166" s="53">
        <f t="array" ref="J166">Max(If(left($P166:$FL166,3)="EHD",column($P166:$FL166),0))</f>
        <v>0</v>
      </c>
      <c r="K166" s="53">
        <f t="array" ref="K166">Max(If(left($P166:$FL166,2)="CH",column($P166:$FL166),0))</f>
        <v>0</v>
      </c>
      <c r="L166" s="53">
        <f t="array" ref="L166">Max(If(left($P166:$FL166,2)="12",column($P166:$FL166),0))</f>
        <v>0</v>
      </c>
      <c r="M166" s="53">
        <f t="array" ref="M166">Max(If(left($P166:$FL166,1)="X",column($P166:$FL166),0))</f>
        <v>0</v>
      </c>
      <c r="N166" s="53" t="str">
        <f t="shared" si="10"/>
        <v/>
      </c>
      <c r="O166" s="54">
        <f t="shared" si="9"/>
        <v>0</v>
      </c>
      <c r="P166" s="5"/>
      <c r="Q166" s="5"/>
      <c r="R166" s="5"/>
      <c r="S166" s="5"/>
      <c r="T166" s="5"/>
      <c r="U166" s="5"/>
      <c r="V166" s="5"/>
      <c r="W166" s="5"/>
      <c r="X166" s="5"/>
      <c r="Y166" s="5"/>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7"/>
      <c r="CU166" s="17"/>
      <c r="CV166" s="17"/>
      <c r="CW166" s="17"/>
      <c r="CX166" s="17"/>
      <c r="CY166" s="17"/>
      <c r="CZ166" s="17"/>
      <c r="DA166" s="17"/>
      <c r="DB166" s="17"/>
      <c r="DC166" s="17"/>
      <c r="DD166" s="17"/>
      <c r="DE166" s="17"/>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7"/>
      <c r="FG166" s="17"/>
      <c r="FH166" s="17"/>
      <c r="FI166" s="17"/>
      <c r="FJ166" s="17"/>
      <c r="FK166" s="17"/>
      <c r="FL166" s="17"/>
      <c r="FM166" s="5"/>
    </row>
    <row r="167">
      <c r="A167" s="48">
        <f t="shared" si="1"/>
        <v>161</v>
      </c>
      <c r="B167" s="65" t="str">
        <f t="shared" si="2"/>
        <v> </v>
      </c>
      <c r="C167" s="65" t="str">
        <f t="shared" si="3"/>
        <v> </v>
      </c>
      <c r="D167" s="65" t="str">
        <f t="shared" si="4"/>
        <v> </v>
      </c>
      <c r="E167" s="65" t="str">
        <f t="shared" si="5"/>
        <v> </v>
      </c>
      <c r="F167" s="65" t="str">
        <f t="shared" si="6"/>
        <v> </v>
      </c>
      <c r="G167" s="51" t="str">
        <f t="shared" si="7"/>
        <v/>
      </c>
      <c r="H167" s="52">
        <v>161.0</v>
      </c>
      <c r="I167" s="53">
        <f t="array" ref="I167">Max(If(left($P167:$FL167,2)="CI",column($P167:$FL167),0))</f>
        <v>0</v>
      </c>
      <c r="J167" s="53">
        <f t="array" ref="J167">Max(If(left($P167:$FL167,3)="EHD",column($P167:$FL167),0))</f>
        <v>0</v>
      </c>
      <c r="K167" s="53">
        <f t="array" ref="K167">Max(If(left($P167:$FL167,2)="CH",column($P167:$FL167),0))</f>
        <v>0</v>
      </c>
      <c r="L167" s="53">
        <f t="array" ref="L167">Max(If(left($P167:$FL167,2)="12",column($P167:$FL167),0))</f>
        <v>0</v>
      </c>
      <c r="M167" s="53">
        <f t="array" ref="M167">Max(If(left($P167:$FL167,1)="X",column($P167:$FL167),0))</f>
        <v>0</v>
      </c>
      <c r="N167" s="53" t="str">
        <f t="shared" si="10"/>
        <v/>
      </c>
      <c r="O167" s="54">
        <f t="shared" si="9"/>
        <v>0</v>
      </c>
      <c r="P167" s="5"/>
      <c r="Q167" s="5"/>
      <c r="R167" s="5"/>
      <c r="S167" s="5"/>
      <c r="T167" s="5"/>
      <c r="U167" s="5"/>
      <c r="V167" s="5"/>
      <c r="W167" s="5"/>
      <c r="X167" s="5"/>
      <c r="Y167" s="5"/>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7"/>
      <c r="CU167" s="17"/>
      <c r="CV167" s="17"/>
      <c r="CW167" s="17"/>
      <c r="CX167" s="17"/>
      <c r="CY167" s="17"/>
      <c r="CZ167" s="17"/>
      <c r="DA167" s="17"/>
      <c r="DB167" s="17"/>
      <c r="DC167" s="17"/>
      <c r="DD167" s="17"/>
      <c r="DE167" s="17"/>
      <c r="DF167" s="17"/>
      <c r="DG167" s="17"/>
      <c r="DH167" s="17"/>
      <c r="DI167" s="17"/>
      <c r="DJ167" s="17"/>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7"/>
      <c r="FG167" s="17"/>
      <c r="FH167" s="17"/>
      <c r="FI167" s="17"/>
      <c r="FJ167" s="17"/>
      <c r="FK167" s="17"/>
      <c r="FL167" s="17"/>
      <c r="FM167" s="5"/>
    </row>
    <row r="168">
      <c r="A168" s="48">
        <f t="shared" si="1"/>
        <v>162</v>
      </c>
      <c r="B168" s="65" t="str">
        <f t="shared" si="2"/>
        <v> </v>
      </c>
      <c r="C168" s="65" t="str">
        <f t="shared" si="3"/>
        <v> </v>
      </c>
      <c r="D168" s="65" t="str">
        <f t="shared" si="4"/>
        <v> </v>
      </c>
      <c r="E168" s="65" t="str">
        <f t="shared" si="5"/>
        <v> </v>
      </c>
      <c r="F168" s="65" t="str">
        <f t="shared" si="6"/>
        <v> </v>
      </c>
      <c r="G168" s="51" t="str">
        <f t="shared" si="7"/>
        <v/>
      </c>
      <c r="H168" s="52">
        <v>162.0</v>
      </c>
      <c r="I168" s="53">
        <f t="array" ref="I168">Max(If(left($P168:$FL168,2)="CI",column($P168:$FL168),0))</f>
        <v>0</v>
      </c>
      <c r="J168" s="53">
        <f t="array" ref="J168">Max(If(left($P168:$FL168,3)="EHD",column($P168:$FL168),0))</f>
        <v>0</v>
      </c>
      <c r="K168" s="53">
        <f t="array" ref="K168">Max(If(left($P168:$FL168,2)="CH",column($P168:$FL168),0))</f>
        <v>0</v>
      </c>
      <c r="L168" s="53">
        <f t="array" ref="L168">Max(If(left($P168:$FL168,2)="12",column($P168:$FL168),0))</f>
        <v>0</v>
      </c>
      <c r="M168" s="53">
        <f t="array" ref="M168">Max(If(left($P168:$FL168,1)="X",column($P168:$FL168),0))</f>
        <v>0</v>
      </c>
      <c r="N168" s="53" t="str">
        <f t="shared" si="10"/>
        <v/>
      </c>
      <c r="O168" s="54">
        <f t="shared" si="9"/>
        <v>0</v>
      </c>
      <c r="P168" s="5"/>
      <c r="Q168" s="5"/>
      <c r="R168" s="5"/>
      <c r="S168" s="5"/>
      <c r="T168" s="5"/>
      <c r="U168" s="5"/>
      <c r="V168" s="5"/>
      <c r="W168" s="5"/>
      <c r="X168" s="5"/>
      <c r="Y168" s="5"/>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7"/>
      <c r="FG168" s="17"/>
      <c r="FH168" s="17"/>
      <c r="FI168" s="17"/>
      <c r="FJ168" s="17"/>
      <c r="FK168" s="17"/>
      <c r="FL168" s="17"/>
      <c r="FM168" s="5"/>
    </row>
    <row r="169">
      <c r="A169" s="48">
        <f t="shared" si="1"/>
        <v>163</v>
      </c>
      <c r="B169" s="65" t="str">
        <f t="shared" si="2"/>
        <v> </v>
      </c>
      <c r="C169" s="65" t="str">
        <f t="shared" si="3"/>
        <v> </v>
      </c>
      <c r="D169" s="65" t="str">
        <f t="shared" si="4"/>
        <v> </v>
      </c>
      <c r="E169" s="65" t="str">
        <f t="shared" si="5"/>
        <v> </v>
      </c>
      <c r="F169" s="65" t="str">
        <f t="shared" si="6"/>
        <v> </v>
      </c>
      <c r="G169" s="51" t="str">
        <f t="shared" si="7"/>
        <v/>
      </c>
      <c r="H169" s="52">
        <v>163.0</v>
      </c>
      <c r="I169" s="53">
        <f t="array" ref="I169">Max(If(left($P169:$FL169,2)="CI",column($P169:$FL169),0))</f>
        <v>0</v>
      </c>
      <c r="J169" s="53">
        <f t="array" ref="J169">Max(If(left($P169:$FL169,3)="EHD",column($P169:$FL169),0))</f>
        <v>0</v>
      </c>
      <c r="K169" s="53">
        <f t="array" ref="K169">Max(If(left($P169:$FL169,2)="CH",column($P169:$FL169),0))</f>
        <v>0</v>
      </c>
      <c r="L169" s="53">
        <f t="array" ref="L169">Max(If(left($P169:$FL169,2)="12",column($P169:$FL169),0))</f>
        <v>0</v>
      </c>
      <c r="M169" s="53">
        <f t="array" ref="M169">Max(If(left($P169:$FL169,1)="X",column($P169:$FL169),0))</f>
        <v>0</v>
      </c>
      <c r="N169" s="53" t="str">
        <f t="shared" si="10"/>
        <v/>
      </c>
      <c r="O169" s="54">
        <f t="shared" si="9"/>
        <v>0</v>
      </c>
      <c r="P169" s="5"/>
      <c r="Q169" s="5"/>
      <c r="R169" s="5"/>
      <c r="S169" s="5"/>
      <c r="T169" s="5"/>
      <c r="U169" s="5"/>
      <c r="V169" s="5"/>
      <c r="W169" s="5"/>
      <c r="X169" s="5"/>
      <c r="Y169" s="5"/>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7"/>
      <c r="FG169" s="17"/>
      <c r="FH169" s="17"/>
      <c r="FI169" s="17"/>
      <c r="FJ169" s="17"/>
      <c r="FK169" s="17"/>
      <c r="FL169" s="17"/>
      <c r="FM169" s="5"/>
    </row>
    <row r="170">
      <c r="A170" s="48">
        <f t="shared" si="1"/>
        <v>164</v>
      </c>
      <c r="B170" s="65" t="str">
        <f t="shared" si="2"/>
        <v> </v>
      </c>
      <c r="C170" s="65" t="str">
        <f t="shared" si="3"/>
        <v> </v>
      </c>
      <c r="D170" s="65" t="str">
        <f t="shared" si="4"/>
        <v> </v>
      </c>
      <c r="E170" s="65" t="str">
        <f t="shared" si="5"/>
        <v> </v>
      </c>
      <c r="F170" s="65" t="str">
        <f t="shared" si="6"/>
        <v> </v>
      </c>
      <c r="G170" s="51" t="str">
        <f t="shared" si="7"/>
        <v/>
      </c>
      <c r="H170" s="52">
        <v>164.0</v>
      </c>
      <c r="I170" s="53">
        <f t="array" ref="I170">Max(If(left($P170:$FL170,2)="CI",column($P170:$FL170),0))</f>
        <v>0</v>
      </c>
      <c r="J170" s="53">
        <f t="array" ref="J170">Max(If(left($P170:$FL170,3)="EHD",column($P170:$FL170),0))</f>
        <v>0</v>
      </c>
      <c r="K170" s="53">
        <f t="array" ref="K170">Max(If(left($P170:$FL170,2)="CH",column($P170:$FL170),0))</f>
        <v>0</v>
      </c>
      <c r="L170" s="53">
        <f t="array" ref="L170">Max(If(left($P170:$FL170,2)="12",column($P170:$FL170),0))</f>
        <v>0</v>
      </c>
      <c r="M170" s="53">
        <f t="array" ref="M170">Max(If(left($P170:$FL170,1)="X",column($P170:$FL170),0))</f>
        <v>0</v>
      </c>
      <c r="N170" s="53" t="str">
        <f t="shared" si="10"/>
        <v/>
      </c>
      <c r="O170" s="54">
        <f t="shared" si="9"/>
        <v>0</v>
      </c>
      <c r="P170" s="5"/>
      <c r="Q170" s="5"/>
      <c r="R170" s="5"/>
      <c r="S170" s="5"/>
      <c r="T170" s="5"/>
      <c r="U170" s="5"/>
      <c r="V170" s="5"/>
      <c r="W170" s="5"/>
      <c r="X170" s="5"/>
      <c r="Y170" s="5"/>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5"/>
    </row>
    <row r="171">
      <c r="A171" s="48">
        <f t="shared" si="1"/>
        <v>165</v>
      </c>
      <c r="B171" s="65" t="str">
        <f t="shared" si="2"/>
        <v> </v>
      </c>
      <c r="C171" s="65" t="str">
        <f t="shared" si="3"/>
        <v> </v>
      </c>
      <c r="D171" s="65" t="str">
        <f t="shared" si="4"/>
        <v> </v>
      </c>
      <c r="E171" s="65" t="str">
        <f t="shared" si="5"/>
        <v> </v>
      </c>
      <c r="F171" s="65" t="str">
        <f t="shared" si="6"/>
        <v> </v>
      </c>
      <c r="G171" s="51" t="str">
        <f t="shared" si="7"/>
        <v/>
      </c>
      <c r="H171" s="52">
        <v>165.0</v>
      </c>
      <c r="I171" s="53">
        <f t="array" ref="I171">Max(If(left($P171:$FL171,2)="CI",column($P171:$FL171),0))</f>
        <v>0</v>
      </c>
      <c r="J171" s="53">
        <f t="array" ref="J171">Max(If(left($P171:$FL171,3)="EHD",column($P171:$FL171),0))</f>
        <v>0</v>
      </c>
      <c r="K171" s="53">
        <f t="array" ref="K171">Max(If(left($P171:$FL171,2)="CH",column($P171:$FL171),0))</f>
        <v>0</v>
      </c>
      <c r="L171" s="53">
        <f t="array" ref="L171">Max(If(left($P171:$FL171,2)="12",column($P171:$FL171),0))</f>
        <v>0</v>
      </c>
      <c r="M171" s="53">
        <f t="array" ref="M171">Max(If(left($P171:$FL171,1)="X",column($P171:$FL171),0))</f>
        <v>0</v>
      </c>
      <c r="N171" s="53" t="str">
        <f t="shared" si="10"/>
        <v/>
      </c>
      <c r="O171" s="54">
        <f t="shared" si="9"/>
        <v>0</v>
      </c>
      <c r="P171" s="5"/>
      <c r="Q171" s="5"/>
      <c r="R171" s="5"/>
      <c r="S171" s="5"/>
      <c r="T171" s="5"/>
      <c r="U171" s="5"/>
      <c r="V171" s="5"/>
      <c r="W171" s="5"/>
      <c r="X171" s="5"/>
      <c r="Y171" s="5"/>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5"/>
    </row>
    <row r="172">
      <c r="A172" s="48">
        <f t="shared" si="1"/>
        <v>166</v>
      </c>
      <c r="B172" s="65" t="str">
        <f t="shared" si="2"/>
        <v> </v>
      </c>
      <c r="C172" s="65" t="str">
        <f t="shared" si="3"/>
        <v> </v>
      </c>
      <c r="D172" s="65" t="str">
        <f t="shared" si="4"/>
        <v> </v>
      </c>
      <c r="E172" s="65" t="str">
        <f t="shared" si="5"/>
        <v> </v>
      </c>
      <c r="F172" s="65" t="str">
        <f t="shared" si="6"/>
        <v> </v>
      </c>
      <c r="G172" s="51" t="str">
        <f t="shared" si="7"/>
        <v/>
      </c>
      <c r="H172" s="52">
        <v>166.0</v>
      </c>
      <c r="I172" s="53">
        <f t="array" ref="I172">Max(If(left($P172:$FL172,2)="CI",column($P172:$FL172),0))</f>
        <v>0</v>
      </c>
      <c r="J172" s="53">
        <f t="array" ref="J172">Max(If(left($P172:$FL172,3)="EHD",column($P172:$FL172),0))</f>
        <v>0</v>
      </c>
      <c r="K172" s="53">
        <f t="array" ref="K172">Max(If(left($P172:$FL172,2)="CH",column($P172:$FL172),0))</f>
        <v>0</v>
      </c>
      <c r="L172" s="53">
        <f t="array" ref="L172">Max(If(left($P172:$FL172,2)="12",column($P172:$FL172),0))</f>
        <v>0</v>
      </c>
      <c r="M172" s="53">
        <f t="array" ref="M172">Max(If(left($P172:$FL172,1)="X",column($P172:$FL172),0))</f>
        <v>0</v>
      </c>
      <c r="N172" s="53" t="str">
        <f t="shared" si="10"/>
        <v/>
      </c>
      <c r="O172" s="54">
        <f t="shared" si="9"/>
        <v>0</v>
      </c>
      <c r="P172" s="5"/>
      <c r="Q172" s="5"/>
      <c r="R172" s="5"/>
      <c r="S172" s="5"/>
      <c r="T172" s="5"/>
      <c r="U172" s="5"/>
      <c r="V172" s="5"/>
      <c r="W172" s="5"/>
      <c r="X172" s="5"/>
      <c r="Y172" s="5"/>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7"/>
      <c r="FG172" s="17"/>
      <c r="FH172" s="17"/>
      <c r="FI172" s="17"/>
      <c r="FJ172" s="17"/>
      <c r="FK172" s="17"/>
      <c r="FL172" s="17"/>
      <c r="FM172" s="5"/>
    </row>
    <row r="173">
      <c r="A173" s="48">
        <f t="shared" si="1"/>
        <v>167</v>
      </c>
      <c r="B173" s="65" t="str">
        <f t="shared" si="2"/>
        <v> </v>
      </c>
      <c r="C173" s="65" t="str">
        <f t="shared" si="3"/>
        <v> </v>
      </c>
      <c r="D173" s="65" t="str">
        <f t="shared" si="4"/>
        <v> </v>
      </c>
      <c r="E173" s="65" t="str">
        <f t="shared" si="5"/>
        <v> </v>
      </c>
      <c r="F173" s="65" t="str">
        <f t="shared" si="6"/>
        <v> </v>
      </c>
      <c r="G173" s="51" t="str">
        <f t="shared" si="7"/>
        <v/>
      </c>
      <c r="H173" s="52">
        <v>167.0</v>
      </c>
      <c r="I173" s="53">
        <f t="array" ref="I173">Max(If(left($P173:$FL173,2)="CI",column($P173:$FL173),0))</f>
        <v>0</v>
      </c>
      <c r="J173" s="53">
        <f t="array" ref="J173">Max(If(left($P173:$FL173,3)="EHD",column($P173:$FL173),0))</f>
        <v>0</v>
      </c>
      <c r="K173" s="53">
        <f t="array" ref="K173">Max(If(left($P173:$FL173,2)="CH",column($P173:$FL173),0))</f>
        <v>0</v>
      </c>
      <c r="L173" s="53">
        <f t="array" ref="L173">Max(If(left($P173:$FL173,2)="12",column($P173:$FL173),0))</f>
        <v>0</v>
      </c>
      <c r="M173" s="53">
        <f t="array" ref="M173">Max(If(left($P173:$FL173,1)="X",column($P173:$FL173),0))</f>
        <v>0</v>
      </c>
      <c r="N173" s="53" t="str">
        <f t="shared" si="10"/>
        <v/>
      </c>
      <c r="O173" s="54">
        <f t="shared" si="9"/>
        <v>0</v>
      </c>
      <c r="P173" s="5"/>
      <c r="Q173" s="5"/>
      <c r="R173" s="5"/>
      <c r="S173" s="5"/>
      <c r="T173" s="5"/>
      <c r="U173" s="5"/>
      <c r="V173" s="5"/>
      <c r="W173" s="5"/>
      <c r="X173" s="5"/>
      <c r="Y173" s="5"/>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7"/>
      <c r="FG173" s="17"/>
      <c r="FH173" s="17"/>
      <c r="FI173" s="17"/>
      <c r="FJ173" s="17"/>
      <c r="FK173" s="17"/>
      <c r="FL173" s="17"/>
      <c r="FM173" s="5"/>
    </row>
    <row r="174">
      <c r="A174" s="48">
        <f t="shared" si="1"/>
        <v>168</v>
      </c>
      <c r="B174" s="65" t="str">
        <f t="shared" si="2"/>
        <v> </v>
      </c>
      <c r="C174" s="65" t="str">
        <f t="shared" si="3"/>
        <v> </v>
      </c>
      <c r="D174" s="65" t="str">
        <f t="shared" si="4"/>
        <v> </v>
      </c>
      <c r="E174" s="65" t="str">
        <f t="shared" si="5"/>
        <v> </v>
      </c>
      <c r="F174" s="65" t="str">
        <f t="shared" si="6"/>
        <v> </v>
      </c>
      <c r="G174" s="51" t="str">
        <f t="shared" si="7"/>
        <v/>
      </c>
      <c r="H174" s="52">
        <v>168.0</v>
      </c>
      <c r="I174" s="53">
        <f t="array" ref="I174">Max(If(left($P174:$FL174,2)="CI",column($P174:$FL174),0))</f>
        <v>0</v>
      </c>
      <c r="J174" s="53">
        <f t="array" ref="J174">Max(If(left($P174:$FL174,3)="EHD",column($P174:$FL174),0))</f>
        <v>0</v>
      </c>
      <c r="K174" s="53">
        <f t="array" ref="K174">Max(If(left($P174:$FL174,2)="CH",column($P174:$FL174),0))</f>
        <v>0</v>
      </c>
      <c r="L174" s="53">
        <f t="array" ref="L174">Max(If(left($P174:$FL174,2)="12",column($P174:$FL174),0))</f>
        <v>0</v>
      </c>
      <c r="M174" s="53">
        <f t="array" ref="M174">Max(If(left($P174:$FL174,1)="X",column($P174:$FL174),0))</f>
        <v>0</v>
      </c>
      <c r="N174" s="53" t="str">
        <f t="shared" si="10"/>
        <v/>
      </c>
      <c r="O174" s="54">
        <f t="shared" si="9"/>
        <v>0</v>
      </c>
      <c r="P174" s="5"/>
      <c r="Q174" s="5"/>
      <c r="R174" s="5"/>
      <c r="S174" s="5"/>
      <c r="T174" s="5"/>
      <c r="U174" s="5"/>
      <c r="V174" s="5"/>
      <c r="W174" s="5"/>
      <c r="X174" s="5"/>
      <c r="Y174" s="5"/>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7"/>
      <c r="FG174" s="17"/>
      <c r="FH174" s="17"/>
      <c r="FI174" s="17"/>
      <c r="FJ174" s="17"/>
      <c r="FK174" s="17"/>
      <c r="FL174" s="17"/>
      <c r="FM174" s="5"/>
    </row>
    <row r="175">
      <c r="A175" s="48">
        <f t="shared" si="1"/>
        <v>169</v>
      </c>
      <c r="B175" s="65" t="str">
        <f t="shared" si="2"/>
        <v> </v>
      </c>
      <c r="C175" s="65" t="str">
        <f t="shared" si="3"/>
        <v> </v>
      </c>
      <c r="D175" s="65" t="str">
        <f t="shared" si="4"/>
        <v> </v>
      </c>
      <c r="E175" s="65" t="str">
        <f t="shared" si="5"/>
        <v> </v>
      </c>
      <c r="F175" s="65" t="str">
        <f t="shared" si="6"/>
        <v> </v>
      </c>
      <c r="G175" s="51" t="str">
        <f t="shared" si="7"/>
        <v/>
      </c>
      <c r="H175" s="52">
        <v>169.0</v>
      </c>
      <c r="I175" s="53">
        <f t="array" ref="I175">Max(If(left($P175:$FL175,2)="CI",column($P175:$FL175),0))</f>
        <v>0</v>
      </c>
      <c r="J175" s="53">
        <f t="array" ref="J175">Max(If(left($P175:$FL175,3)="EHD",column($P175:$FL175),0))</f>
        <v>0</v>
      </c>
      <c r="K175" s="53">
        <f t="array" ref="K175">Max(If(left($P175:$FL175,2)="CH",column($P175:$FL175),0))</f>
        <v>0</v>
      </c>
      <c r="L175" s="53">
        <f t="array" ref="L175">Max(If(left($P175:$FL175,2)="12",column($P175:$FL175),0))</f>
        <v>0</v>
      </c>
      <c r="M175" s="53">
        <f t="array" ref="M175">Max(If(left($P175:$FL175,1)="X",column($P175:$FL175),0))</f>
        <v>0</v>
      </c>
      <c r="N175" s="53" t="str">
        <f t="shared" si="10"/>
        <v/>
      </c>
      <c r="O175" s="54">
        <f t="shared" si="9"/>
        <v>0</v>
      </c>
      <c r="P175" s="5"/>
      <c r="Q175" s="5"/>
      <c r="R175" s="5"/>
      <c r="S175" s="5"/>
      <c r="T175" s="5"/>
      <c r="U175" s="5"/>
      <c r="V175" s="5"/>
      <c r="W175" s="5"/>
      <c r="X175" s="5"/>
      <c r="Y175" s="5"/>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7"/>
      <c r="FG175" s="17"/>
      <c r="FH175" s="17"/>
      <c r="FI175" s="17"/>
      <c r="FJ175" s="17"/>
      <c r="FK175" s="17"/>
      <c r="FL175" s="17"/>
      <c r="FM175" s="5"/>
    </row>
    <row r="176">
      <c r="A176" s="48">
        <f t="shared" si="1"/>
        <v>170</v>
      </c>
      <c r="B176" s="65" t="str">
        <f t="shared" si="2"/>
        <v> </v>
      </c>
      <c r="C176" s="65" t="str">
        <f t="shared" si="3"/>
        <v> </v>
      </c>
      <c r="D176" s="65" t="str">
        <f t="shared" si="4"/>
        <v> </v>
      </c>
      <c r="E176" s="65" t="str">
        <f t="shared" si="5"/>
        <v> </v>
      </c>
      <c r="F176" s="65" t="str">
        <f t="shared" si="6"/>
        <v> </v>
      </c>
      <c r="G176" s="51" t="str">
        <f t="shared" si="7"/>
        <v/>
      </c>
      <c r="H176" s="52">
        <v>170.0</v>
      </c>
      <c r="I176" s="53">
        <f t="array" ref="I176">Max(If(left($P176:$FL176,2)="CI",column($P176:$FL176),0))</f>
        <v>0</v>
      </c>
      <c r="J176" s="53">
        <f t="array" ref="J176">Max(If(left($P176:$FL176,3)="EHD",column($P176:$FL176),0))</f>
        <v>0</v>
      </c>
      <c r="K176" s="53">
        <f t="array" ref="K176">Max(If(left($P176:$FL176,2)="CH",column($P176:$FL176),0))</f>
        <v>0</v>
      </c>
      <c r="L176" s="53">
        <f t="array" ref="L176">Max(If(left($P176:$FL176,2)="12",column($P176:$FL176),0))</f>
        <v>0</v>
      </c>
      <c r="M176" s="53">
        <f t="array" ref="M176">Max(If(left($P176:$FL176,1)="X",column($P176:$FL176),0))</f>
        <v>0</v>
      </c>
      <c r="N176" s="53" t="str">
        <f t="shared" si="10"/>
        <v/>
      </c>
      <c r="O176" s="54">
        <f t="shared" si="9"/>
        <v>0</v>
      </c>
      <c r="P176" s="5"/>
      <c r="Q176" s="5"/>
      <c r="R176" s="5"/>
      <c r="S176" s="5"/>
      <c r="T176" s="5"/>
      <c r="U176" s="5"/>
      <c r="V176" s="5"/>
      <c r="W176" s="5"/>
      <c r="X176" s="5"/>
      <c r="Y176" s="5"/>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5"/>
    </row>
  </sheetData>
  <mergeCells count="50">
    <mergeCell ref="B1:G1"/>
    <mergeCell ref="B2:C2"/>
    <mergeCell ref="D2:G2"/>
    <mergeCell ref="B3:G3"/>
    <mergeCell ref="F4:G4"/>
    <mergeCell ref="P6:R6"/>
    <mergeCell ref="S6:V6"/>
    <mergeCell ref="W6:Z6"/>
    <mergeCell ref="AA6:AC6"/>
    <mergeCell ref="AD6:AF6"/>
    <mergeCell ref="AG6:AI6"/>
    <mergeCell ref="AJ6:AM6"/>
    <mergeCell ref="AN6:AQ6"/>
    <mergeCell ref="AR6:AT6"/>
    <mergeCell ref="AU6:AW6"/>
    <mergeCell ref="AX6:AZ6"/>
    <mergeCell ref="BA6:BD6"/>
    <mergeCell ref="BE6:BH6"/>
    <mergeCell ref="BI6:BK6"/>
    <mergeCell ref="BL6:BN6"/>
    <mergeCell ref="BO6:BQ6"/>
    <mergeCell ref="BR6:BU6"/>
    <mergeCell ref="BV6:BY6"/>
    <mergeCell ref="BZ6:CB6"/>
    <mergeCell ref="CC6:CE6"/>
    <mergeCell ref="CF6:CH6"/>
    <mergeCell ref="CI6:CL6"/>
    <mergeCell ref="CM6:CP6"/>
    <mergeCell ref="CQ6:CS6"/>
    <mergeCell ref="CT6:CV6"/>
    <mergeCell ref="CW6:CY6"/>
    <mergeCell ref="CZ6:DC6"/>
    <mergeCell ref="DD6:DG6"/>
    <mergeCell ref="DH6:DJ6"/>
    <mergeCell ref="DK6:DM6"/>
    <mergeCell ref="EL6:EO6"/>
    <mergeCell ref="EP6:ER6"/>
    <mergeCell ref="ES6:EU6"/>
    <mergeCell ref="EV6:EX6"/>
    <mergeCell ref="EY6:FB6"/>
    <mergeCell ref="FC6:FF6"/>
    <mergeCell ref="FG6:FI6"/>
    <mergeCell ref="FJ6:FL6"/>
    <mergeCell ref="DN6:DP6"/>
    <mergeCell ref="DQ6:DT6"/>
    <mergeCell ref="DU6:DX6"/>
    <mergeCell ref="DY6:EA6"/>
    <mergeCell ref="EB6:ED6"/>
    <mergeCell ref="EE6:EG6"/>
    <mergeCell ref="EH6:EK6"/>
  </mergeCells>
  <conditionalFormatting sqref="P2:FM2">
    <cfRule type="containsText" dxfId="0" priority="1" operator="containsText" text="x">
      <formula>NOT(ISERROR(SEARCH(("x"),(P2))))</formula>
    </cfRule>
  </conditionalFormatting>
  <conditionalFormatting sqref="P7:X176 AA9:AA10 AA12:AA19">
    <cfRule type="containsText" dxfId="1" priority="2" operator="containsText" text="EHD">
      <formula>NOT(ISERROR(SEARCH(("EHD"),(P7))))</formula>
    </cfRule>
  </conditionalFormatting>
  <conditionalFormatting sqref="Y7:Y14">
    <cfRule type="containsText" dxfId="1" priority="3" operator="containsText" text="EHD">
      <formula>NOT(ISERROR(SEARCH(("EHD"),(Y7))))</formula>
    </cfRule>
  </conditionalFormatting>
  <conditionalFormatting sqref="Y16:Y176">
    <cfRule type="containsText" dxfId="1" priority="4" operator="containsText" text="EHD">
      <formula>NOT(ISERROR(SEARCH(("EHD"),(Y16))))</formula>
    </cfRule>
  </conditionalFormatting>
  <conditionalFormatting sqref="Z7:AF176 AG7:AG25 AI7:DX176 DY7:DY17 DZ7:EO176 EP7:EP18 EQ7:FM176 AH8:AH176 DY19:DY176 EP20:EP176 AG27:AG176">
    <cfRule type="containsText" dxfId="1" priority="5" operator="containsText" text="EHD">
      <formula>NOT(ISERROR(SEARCH(("EHD"),(Z7))))</formula>
    </cfRule>
  </conditionalFormatting>
  <conditionalFormatting sqref="P7:X176 AA9:AA10 AA12:AA19">
    <cfRule type="containsText" dxfId="2" priority="6" operator="containsText" text="CI">
      <formula>NOT(ISERROR(SEARCH(("CI"),(P7))))</formula>
    </cfRule>
  </conditionalFormatting>
  <conditionalFormatting sqref="Y7:Y14">
    <cfRule type="containsText" dxfId="2" priority="7" operator="containsText" text="CI">
      <formula>NOT(ISERROR(SEARCH(("CI"),(Y7))))</formula>
    </cfRule>
  </conditionalFormatting>
  <conditionalFormatting sqref="Y16:Y176">
    <cfRule type="containsText" dxfId="2" priority="8" operator="containsText" text="CI">
      <formula>NOT(ISERROR(SEARCH(("CI"),(Y16))))</formula>
    </cfRule>
  </conditionalFormatting>
  <conditionalFormatting sqref="Z7:AF176 AG7:AG25 AI7:DX176 DY7:DY17 DZ7:EO176 EP7:EP18 EQ7:FM176 AH8:AH176 DY19:DY176 EP20:EP176 AG27:AG176">
    <cfRule type="containsText" dxfId="2" priority="9" operator="containsText" text="CI">
      <formula>NOT(ISERROR(SEARCH(("CI"),(Z7))))</formula>
    </cfRule>
  </conditionalFormatting>
  <conditionalFormatting sqref="P7:X176 AA9:AA10 AA12:AA19">
    <cfRule type="containsText" dxfId="3" priority="10" operator="containsText" text="12">
      <formula>NOT(ISERROR(SEARCH(("12"),(P7))))</formula>
    </cfRule>
  </conditionalFormatting>
  <conditionalFormatting sqref="Y7:Y14">
    <cfRule type="containsText" dxfId="3" priority="11" operator="containsText" text="12">
      <formula>NOT(ISERROR(SEARCH(("12"),(Y7))))</formula>
    </cfRule>
  </conditionalFormatting>
  <conditionalFormatting sqref="Y16:Y176">
    <cfRule type="containsText" dxfId="3" priority="12" operator="containsText" text="12">
      <formula>NOT(ISERROR(SEARCH(("12"),(Y16))))</formula>
    </cfRule>
  </conditionalFormatting>
  <conditionalFormatting sqref="Z7:AF176 AG7:AG25 AI7:DX176 DY7:DY17 DZ7:EO176 EP7:EP18 EQ7:FM176 AH8:AH176 DY19:DY176 EP20:EP176 AG27:AG176">
    <cfRule type="containsText" dxfId="3" priority="13" operator="containsText" text="12">
      <formula>NOT(ISERROR(SEARCH(("12"),(Z7))))</formula>
    </cfRule>
  </conditionalFormatting>
  <conditionalFormatting sqref="P7:X176 AA9:AA10 AA12:AA19">
    <cfRule type="containsText" dxfId="4" priority="14" operator="containsText" text="CH">
      <formula>NOT(ISERROR(SEARCH(("CH"),(P7))))</formula>
    </cfRule>
  </conditionalFormatting>
  <conditionalFormatting sqref="Y7:Y14">
    <cfRule type="containsText" dxfId="4" priority="15" operator="containsText" text="CH">
      <formula>NOT(ISERROR(SEARCH(("CH"),(Y7))))</formula>
    </cfRule>
  </conditionalFormatting>
  <conditionalFormatting sqref="Y16:Y176">
    <cfRule type="containsText" dxfId="4" priority="16" operator="containsText" text="CH">
      <formula>NOT(ISERROR(SEARCH(("CH"),(Y16))))</formula>
    </cfRule>
  </conditionalFormatting>
  <conditionalFormatting sqref="Z7:AF176 AG7:AG25 AI7:DX176 DY7:DY17 DZ7:EO176 EP7:EP18 EQ7:FM176 AH8:AH176 DY19:DY176 EP20:EP176 AG27:AG176">
    <cfRule type="containsText" dxfId="4" priority="17" operator="containsText" text="CH">
      <formula>NOT(ISERROR(SEARCH(("CH"),(Z7))))</formula>
    </cfRule>
  </conditionalFormatting>
  <conditionalFormatting sqref="P7:X176 AA9:AA10 AA12:AA19">
    <cfRule type="containsText" dxfId="5" priority="18" operator="containsText" text="X">
      <formula>NOT(ISERROR(SEARCH(("X"),(P7))))</formula>
    </cfRule>
  </conditionalFormatting>
  <conditionalFormatting sqref="Y7:Y14">
    <cfRule type="containsText" dxfId="5" priority="19" operator="containsText" text="X">
      <formula>NOT(ISERROR(SEARCH(("X"),(Y7))))</formula>
    </cfRule>
  </conditionalFormatting>
  <conditionalFormatting sqref="Y16:Y176">
    <cfRule type="containsText" dxfId="5" priority="20" operator="containsText" text="X">
      <formula>NOT(ISERROR(SEARCH(("X"),(Y16))))</formula>
    </cfRule>
  </conditionalFormatting>
  <conditionalFormatting sqref="Z7:AF176 AG7:AG25 AI7:DX176 DY7:DY17 DZ7:EO176 EP7:EP18 EQ7:FM176 AH8:AH176 DY19:DY176 EP20:EP176 AG27:AG176">
    <cfRule type="containsText" dxfId="5" priority="21" operator="containsText" text="X">
      <formula>NOT(ISERROR(SEARCH(("X"),(Z7))))</formula>
    </cfRule>
  </conditionalFormatting>
  <conditionalFormatting sqref="B7">
    <cfRule type="notContainsBlanks" dxfId="6" priority="22">
      <formula>LEN(TRIM(B7))&gt;0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2.75"/>
  <cols>
    <col customWidth="1" min="1" max="1" width="12.25"/>
    <col customWidth="1" min="2" max="2" width="5.38"/>
    <col customWidth="1" min="3" max="3" width="6.38"/>
    <col customWidth="1" min="4" max="4" width="6.75"/>
    <col customWidth="1" min="5" max="5" width="11.0"/>
    <col customWidth="1" min="6" max="6" width="10.38"/>
    <col customWidth="1" min="7" max="7" width="8.0"/>
    <col customWidth="1" min="8" max="8" width="8.25"/>
    <col customWidth="1" min="9" max="9" width="8.63"/>
    <col customWidth="1" min="10" max="12" width="8.25"/>
    <col customWidth="1" min="13" max="13" width="6.38"/>
    <col customWidth="1" min="14" max="21" width="5.13"/>
    <col customWidth="1" hidden="1" min="22" max="29" width="7.5"/>
    <col customWidth="1" min="30" max="30" width="15.13"/>
  </cols>
  <sheetData>
    <row r="1">
      <c r="A1" s="68" t="s">
        <v>108</v>
      </c>
      <c r="B1" s="69" t="str">
        <f>'Nest Checks'!B1</f>
        <v>CHR</v>
      </c>
      <c r="C1" s="3"/>
      <c r="D1" s="3"/>
      <c r="E1" s="3"/>
      <c r="G1" s="70"/>
      <c r="H1" s="71" t="s">
        <v>109</v>
      </c>
      <c r="I1" s="72">
        <f>countif($V$5:$W$116,"ID")+countif($V$5:$W$116,"unID")</f>
        <v>74</v>
      </c>
      <c r="J1" s="71"/>
      <c r="K1" s="71"/>
      <c r="L1" s="73" t="s">
        <v>110</v>
      </c>
      <c r="M1" s="72">
        <f>countif($V$5:$W$116,"UNB")</f>
        <v>13</v>
      </c>
      <c r="N1" s="74"/>
      <c r="Q1" s="75"/>
      <c r="R1" s="76">
        <v>37.0</v>
      </c>
      <c r="T1" s="77">
        <f>today()</f>
        <v>45446</v>
      </c>
      <c r="V1" s="78" t="s">
        <v>111</v>
      </c>
      <c r="AA1" s="79">
        <v>10.0</v>
      </c>
      <c r="AB1" s="80"/>
      <c r="AC1" s="80"/>
      <c r="AD1" s="81"/>
    </row>
    <row r="2" ht="1.5" customHeight="1">
      <c r="A2" s="68" t="s">
        <v>112</v>
      </c>
      <c r="B2" s="82"/>
      <c r="C2" s="3"/>
      <c r="D2" s="3"/>
      <c r="E2" s="3"/>
      <c r="G2" s="83"/>
      <c r="H2" s="84" t="s">
        <v>113</v>
      </c>
      <c r="I2" s="85">
        <f>countif($V$5:$W$116,"ID")</f>
        <v>63</v>
      </c>
      <c r="J2" s="71"/>
      <c r="K2" s="71"/>
      <c r="L2" s="73" t="s">
        <v>114</v>
      </c>
      <c r="M2" s="85">
        <f>countif($V$5:$W$116,"m")</f>
        <v>0</v>
      </c>
      <c r="N2" s="86"/>
      <c r="O2" s="87"/>
      <c r="P2" s="88"/>
      <c r="Q2" s="87"/>
      <c r="R2" s="88"/>
      <c r="S2" s="87"/>
      <c r="T2" s="88"/>
      <c r="U2" s="87"/>
      <c r="V2" s="89" t="s">
        <v>115</v>
      </c>
      <c r="W2" s="90" t="str">
        <f>if(countif(AB5:AB116,"Date!")&gt;0,"Y","N")</f>
        <v>Y</v>
      </c>
      <c r="X2" s="89" t="s">
        <v>116</v>
      </c>
      <c r="Y2" s="90" t="str">
        <f>if(AD3="Still UNB?","Y","N")</f>
        <v>N</v>
      </c>
      <c r="Z2" s="91" t="s">
        <v>117</v>
      </c>
      <c r="AA2" s="92" t="str">
        <f t="array" ref="AA2">if(sum(if(right(C5:C116)="?",1,0))&gt;0,"Y","N")</f>
        <v>Y</v>
      </c>
      <c r="AB2" s="93"/>
      <c r="AC2" s="80"/>
      <c r="AD2" s="81"/>
    </row>
    <row r="3">
      <c r="A3" s="94" t="s">
        <v>118</v>
      </c>
      <c r="B3" s="95"/>
      <c r="C3" s="95" t="str">
        <f>concatenate(if(W2="Y","[ID confirmation date]  &amp;  ",""),if(Y2="Y","[Reconfirm UNB]  &amp;  ",""),if(AA2="Y","[Confirm sex]  &amp;  ",""),if('Active Nests'!AU1="","","[Add nests on Active Nests]"))</f>
        <v>[ID confirmation date]  &amp;  [Confirm sex]  &amp;  </v>
      </c>
      <c r="D3" s="3"/>
      <c r="E3" s="3"/>
      <c r="F3" s="3"/>
      <c r="G3" s="3"/>
      <c r="H3" s="3"/>
      <c r="I3" s="3"/>
      <c r="J3" s="3"/>
      <c r="K3" s="3"/>
      <c r="L3" s="3"/>
      <c r="M3" s="4"/>
      <c r="N3" s="96" t="s">
        <v>119</v>
      </c>
      <c r="O3" s="3"/>
      <c r="P3" s="3"/>
      <c r="Q3" s="3"/>
      <c r="R3" s="3"/>
      <c r="S3" s="3"/>
      <c r="T3" s="3"/>
      <c r="U3" s="4"/>
      <c r="V3" s="97" t="s">
        <v>120</v>
      </c>
      <c r="AD3" s="98" t="str">
        <f>if(AD4="","","Still UNB?")</f>
        <v/>
      </c>
    </row>
    <row r="4">
      <c r="A4" s="99" t="s">
        <v>121</v>
      </c>
      <c r="B4" s="100"/>
      <c r="C4" s="99" t="s">
        <v>122</v>
      </c>
      <c r="D4" s="99" t="s">
        <v>123</v>
      </c>
      <c r="E4" s="99" t="s">
        <v>124</v>
      </c>
      <c r="F4" s="99" t="s">
        <v>125</v>
      </c>
      <c r="G4" s="99" t="s">
        <v>126</v>
      </c>
      <c r="H4" s="99" t="s">
        <v>127</v>
      </c>
      <c r="I4" s="99" t="s">
        <v>128</v>
      </c>
      <c r="J4" s="101" t="s">
        <v>129</v>
      </c>
      <c r="K4" s="102" t="s">
        <v>130</v>
      </c>
      <c r="L4" s="103" t="s">
        <v>131</v>
      </c>
      <c r="M4" s="104" t="s">
        <v>132</v>
      </c>
      <c r="N4" s="105">
        <v>1.0</v>
      </c>
      <c r="O4" s="106" t="s">
        <v>133</v>
      </c>
      <c r="P4" s="105">
        <v>2.0</v>
      </c>
      <c r="Q4" s="106" t="s">
        <v>133</v>
      </c>
      <c r="R4" s="105">
        <v>3.0</v>
      </c>
      <c r="S4" s="106" t="s">
        <v>133</v>
      </c>
      <c r="T4" s="105">
        <v>4.0</v>
      </c>
      <c r="U4" s="106" t="s">
        <v>133</v>
      </c>
      <c r="V4" s="97" t="s">
        <v>134</v>
      </c>
      <c r="W4" s="89" t="s">
        <v>135</v>
      </c>
      <c r="X4" s="89" t="s">
        <v>136</v>
      </c>
      <c r="Y4" s="89" t="s">
        <v>137</v>
      </c>
      <c r="Z4" s="89" t="s">
        <v>138</v>
      </c>
      <c r="AA4" s="89" t="s">
        <v>139</v>
      </c>
      <c r="AB4" s="89" t="s">
        <v>140</v>
      </c>
      <c r="AC4" s="107" t="s">
        <v>43</v>
      </c>
      <c r="AD4" s="108" t="str">
        <f t="array" ref="AD4">concatenate(if(AD5:AD100="","","#"&amp;N5:N100&amp;C5:C100&amp;","&amp;char(9)))</f>
        <v/>
      </c>
    </row>
    <row r="5">
      <c r="A5" s="109" t="s">
        <v>141</v>
      </c>
      <c r="B5" s="110"/>
      <c r="C5" s="109" t="s">
        <v>142</v>
      </c>
      <c r="D5" s="109" t="s">
        <v>143</v>
      </c>
      <c r="E5" s="109" t="s">
        <v>144</v>
      </c>
      <c r="F5" s="109" t="s">
        <v>145</v>
      </c>
      <c r="G5" s="109" t="s">
        <v>146</v>
      </c>
      <c r="H5" s="109" t="s">
        <v>147</v>
      </c>
      <c r="I5" s="111">
        <v>44729.0</v>
      </c>
      <c r="J5" s="109"/>
      <c r="K5" s="109"/>
      <c r="L5" s="112" t="s">
        <v>148</v>
      </c>
      <c r="M5" s="109" t="s">
        <v>149</v>
      </c>
      <c r="N5" s="113">
        <v>32.0</v>
      </c>
      <c r="O5" s="114">
        <v>44730.0</v>
      </c>
      <c r="P5" s="115">
        <v>109.0</v>
      </c>
      <c r="Q5" s="114">
        <v>44753.0</v>
      </c>
      <c r="R5" s="115">
        <v>32.2</v>
      </c>
      <c r="S5" s="114">
        <v>44791.0</v>
      </c>
      <c r="T5" s="116" t="str">
        <f t="shared" ref="T5:T116" si="1">if(isblank(B5),"Nest!")</f>
        <v>Nest!</v>
      </c>
      <c r="U5" s="117" t="str">
        <f t="shared" ref="U5:U116" si="2">if(isblank(B5),"Date!")</f>
        <v>Date!</v>
      </c>
      <c r="V5" s="118" t="str">
        <f t="shared" ref="V5:V116" si="3">IF(ISBLANK($A5),"",IF($A5="unb","unb",IF(LEFT(N5,1)="m","m",IF(ISNUMBER(N5),"ID","unID"))))</f>
        <v>ID</v>
      </c>
      <c r="W5" s="90">
        <f t="shared" ref="W5:W116" si="4">O5</f>
        <v>44730</v>
      </c>
      <c r="X5" s="90">
        <f t="shared" ref="X5:X116" si="5">Q5</f>
        <v>44753</v>
      </c>
      <c r="Y5" s="90">
        <f t="shared" ref="Y5:Y116" si="6">S5</f>
        <v>44791</v>
      </c>
      <c r="Z5" s="90" t="str">
        <f t="shared" ref="Z5:Z116" si="7">U5</f>
        <v>Date!</v>
      </c>
      <c r="AA5" s="90">
        <f t="array" ref="AA5">if(N5="Nest!",0,max(if((W5:Z5)="","",column(W5:Z5)-21)))</f>
        <v>5</v>
      </c>
      <c r="AB5" s="90" t="str">
        <f t="shared" ref="AB5:AB116" si="8">if(AA5=0,"",INDIRECT("R"&amp;row(AA5)&amp;"C"&amp;AA5+21,false))</f>
        <v>Date!</v>
      </c>
      <c r="AC5" s="119" t="str">
        <f t="shared" ref="AC5:AC116" si="9">if(AA5=0,"",if(AA5=1,N5,if(AA5=2,P5,if(AA5=3,R5,if(AA5=4,T5,"weird")))))</f>
        <v>weird</v>
      </c>
      <c r="AD5" s="120"/>
    </row>
    <row r="6">
      <c r="A6" s="109" t="s">
        <v>150</v>
      </c>
      <c r="B6" s="121"/>
      <c r="C6" s="109" t="s">
        <v>151</v>
      </c>
      <c r="D6" s="109" t="s">
        <v>152</v>
      </c>
      <c r="E6" s="109" t="s">
        <v>144</v>
      </c>
      <c r="F6" s="109" t="s">
        <v>153</v>
      </c>
      <c r="G6" s="109" t="s">
        <v>146</v>
      </c>
      <c r="H6" s="109" t="s">
        <v>147</v>
      </c>
      <c r="I6" s="122">
        <v>44729.0</v>
      </c>
      <c r="J6" s="123"/>
      <c r="K6" s="123"/>
      <c r="L6" s="5"/>
      <c r="M6" s="109" t="s">
        <v>149</v>
      </c>
      <c r="N6" s="113">
        <v>32.0</v>
      </c>
      <c r="O6" s="114">
        <v>44730.0</v>
      </c>
      <c r="P6" s="124">
        <v>109.0</v>
      </c>
      <c r="Q6" s="114">
        <v>44753.0</v>
      </c>
      <c r="R6" s="115">
        <v>32.2</v>
      </c>
      <c r="S6" s="114">
        <v>44791.0</v>
      </c>
      <c r="T6" s="116" t="str">
        <f t="shared" si="1"/>
        <v>Nest!</v>
      </c>
      <c r="U6" s="117" t="str">
        <f t="shared" si="2"/>
        <v>Date!</v>
      </c>
      <c r="V6" s="118" t="str">
        <f t="shared" si="3"/>
        <v>ID</v>
      </c>
      <c r="W6" s="90">
        <f t="shared" si="4"/>
        <v>44730</v>
      </c>
      <c r="X6" s="90">
        <f t="shared" si="5"/>
        <v>44753</v>
      </c>
      <c r="Y6" s="90">
        <f t="shared" si="6"/>
        <v>44791</v>
      </c>
      <c r="Z6" s="90" t="str">
        <f t="shared" si="7"/>
        <v>Date!</v>
      </c>
      <c r="AA6" s="90">
        <f t="array" ref="AA6">if(N6="Nest!",0,max(if((W6:Z6)="","",column(W6:Z6)-21)))</f>
        <v>5</v>
      </c>
      <c r="AB6" s="90" t="str">
        <f t="shared" si="8"/>
        <v>Date!</v>
      </c>
      <c r="AC6" s="119" t="str">
        <f t="shared" si="9"/>
        <v>weird</v>
      </c>
      <c r="AD6" s="120"/>
    </row>
    <row r="7">
      <c r="A7" s="109"/>
      <c r="B7" s="110"/>
      <c r="C7" s="109" t="s">
        <v>151</v>
      </c>
      <c r="D7" s="109" t="s">
        <v>154</v>
      </c>
      <c r="E7" s="109" t="s">
        <v>153</v>
      </c>
      <c r="F7" s="109" t="s">
        <v>155</v>
      </c>
      <c r="G7" s="109"/>
      <c r="H7" s="109"/>
      <c r="I7" s="122"/>
      <c r="J7" s="109"/>
      <c r="K7" s="109"/>
      <c r="L7" s="112" t="s">
        <v>156</v>
      </c>
      <c r="M7" s="109"/>
      <c r="N7" s="113">
        <v>28.0</v>
      </c>
      <c r="O7" s="117" t="str">
        <f>if(isblank(B7),"Date!")</f>
        <v>Date!</v>
      </c>
      <c r="P7" s="116" t="str">
        <f>if(isblank(B7),"Nest!")</f>
        <v>Nest!</v>
      </c>
      <c r="Q7" s="117" t="str">
        <f>if(isblank(B7),"Date!")</f>
        <v>Date!</v>
      </c>
      <c r="R7" s="116" t="str">
        <f t="shared" ref="R7:R116" si="10">if(isblank(B7),"Nest!")</f>
        <v>Nest!</v>
      </c>
      <c r="S7" s="117" t="str">
        <f t="shared" ref="S7:S116" si="11">if(isblank(B7),"Date!")</f>
        <v>Date!</v>
      </c>
      <c r="T7" s="116" t="str">
        <f t="shared" si="1"/>
        <v>Nest!</v>
      </c>
      <c r="U7" s="117" t="str">
        <f t="shared" si="2"/>
        <v>Date!</v>
      </c>
      <c r="V7" s="118" t="str">
        <f t="shared" si="3"/>
        <v/>
      </c>
      <c r="W7" s="90" t="str">
        <f t="shared" si="4"/>
        <v>Date!</v>
      </c>
      <c r="X7" s="90" t="str">
        <f t="shared" si="5"/>
        <v>Date!</v>
      </c>
      <c r="Y7" s="90" t="str">
        <f t="shared" si="6"/>
        <v>Date!</v>
      </c>
      <c r="Z7" s="90" t="str">
        <f t="shared" si="7"/>
        <v>Date!</v>
      </c>
      <c r="AA7" s="90">
        <f t="array" ref="AA7">if(N7="Nest!",0,max(if((W7:Z7)="","",column(W7:Z7)-21)))</f>
        <v>5</v>
      </c>
      <c r="AB7" s="90" t="str">
        <f t="shared" si="8"/>
        <v>Date!</v>
      </c>
      <c r="AC7" s="119" t="str">
        <f t="shared" si="9"/>
        <v>weird</v>
      </c>
      <c r="AD7" s="120"/>
    </row>
    <row r="8">
      <c r="A8" s="109" t="s">
        <v>157</v>
      </c>
      <c r="B8" s="121"/>
      <c r="C8" s="109" t="s">
        <v>151</v>
      </c>
      <c r="D8" s="109" t="s">
        <v>154</v>
      </c>
      <c r="E8" s="109" t="s">
        <v>158</v>
      </c>
      <c r="F8" s="109" t="s">
        <v>144</v>
      </c>
      <c r="G8" s="109" t="s">
        <v>159</v>
      </c>
      <c r="H8" s="109" t="s">
        <v>147</v>
      </c>
      <c r="I8" s="122">
        <v>44729.0</v>
      </c>
      <c r="J8" s="123"/>
      <c r="K8" s="123"/>
      <c r="L8" s="55" t="s">
        <v>160</v>
      </c>
      <c r="M8" s="109" t="s">
        <v>149</v>
      </c>
      <c r="N8" s="113">
        <v>39.0</v>
      </c>
      <c r="O8" s="114">
        <v>44730.0</v>
      </c>
      <c r="P8" s="115">
        <v>39.2</v>
      </c>
      <c r="Q8" s="114">
        <v>44765.0</v>
      </c>
      <c r="R8" s="116" t="str">
        <f t="shared" si="10"/>
        <v>Nest!</v>
      </c>
      <c r="S8" s="117" t="str">
        <f t="shared" si="11"/>
        <v>Date!</v>
      </c>
      <c r="T8" s="116" t="str">
        <f t="shared" si="1"/>
        <v>Nest!</v>
      </c>
      <c r="U8" s="117" t="str">
        <f t="shared" si="2"/>
        <v>Date!</v>
      </c>
      <c r="V8" s="118" t="str">
        <f t="shared" si="3"/>
        <v>ID</v>
      </c>
      <c r="W8" s="90">
        <f t="shared" si="4"/>
        <v>44730</v>
      </c>
      <c r="X8" s="90">
        <f t="shared" si="5"/>
        <v>44765</v>
      </c>
      <c r="Y8" s="90" t="str">
        <f t="shared" si="6"/>
        <v>Date!</v>
      </c>
      <c r="Z8" s="90" t="str">
        <f t="shared" si="7"/>
        <v>Date!</v>
      </c>
      <c r="AA8" s="90">
        <f t="array" ref="AA8">if(N8="Nest!",0,max(if((W8:Z8)="","",column(W8:Z8)-21)))</f>
        <v>5</v>
      </c>
      <c r="AB8" s="90" t="str">
        <f t="shared" si="8"/>
        <v>Date!</v>
      </c>
      <c r="AC8" s="119" t="str">
        <f t="shared" si="9"/>
        <v>weird</v>
      </c>
      <c r="AD8" s="125" t="str">
        <f t="shared" ref="AD8:AD65" si="12">if(AA8&gt;0,if(AB8&lt;&gt;"Date!",if(and(left(A8,1)="u",today()-AB8&gt;$AA$1),"Reconfirm UNB!!",""),""),"")</f>
        <v/>
      </c>
    </row>
    <row r="9">
      <c r="A9" s="109" t="s">
        <v>161</v>
      </c>
      <c r="B9" s="110"/>
      <c r="C9" s="109" t="s">
        <v>151</v>
      </c>
      <c r="D9" s="109"/>
      <c r="E9" s="109"/>
      <c r="F9" s="109"/>
      <c r="G9" s="109"/>
      <c r="H9" s="109"/>
      <c r="I9" s="111"/>
      <c r="J9" s="109"/>
      <c r="K9" s="109"/>
      <c r="L9" s="112" t="s">
        <v>162</v>
      </c>
      <c r="M9" s="109"/>
      <c r="N9" s="126" t="str">
        <f>if(isblank(B9),"Nest!")</f>
        <v>Nest!</v>
      </c>
      <c r="O9" s="117" t="str">
        <f t="shared" ref="O9:O10" si="13">if(isblank(B9),"Date!")</f>
        <v>Date!</v>
      </c>
      <c r="P9" s="116" t="str">
        <f t="shared" ref="P9:P10" si="14">if(isblank(B9),"Nest!")</f>
        <v>Nest!</v>
      </c>
      <c r="Q9" s="117" t="str">
        <f t="shared" ref="Q9:Q10" si="15">if(isblank(B9),"Date!")</f>
        <v>Date!</v>
      </c>
      <c r="R9" s="116" t="str">
        <f t="shared" si="10"/>
        <v>Nest!</v>
      </c>
      <c r="S9" s="117" t="str">
        <f t="shared" si="11"/>
        <v>Date!</v>
      </c>
      <c r="T9" s="116" t="str">
        <f t="shared" si="1"/>
        <v>Nest!</v>
      </c>
      <c r="U9" s="117" t="str">
        <f t="shared" si="2"/>
        <v>Date!</v>
      </c>
      <c r="V9" s="118" t="str">
        <f t="shared" si="3"/>
        <v>unID</v>
      </c>
      <c r="W9" s="90" t="str">
        <f t="shared" si="4"/>
        <v>Date!</v>
      </c>
      <c r="X9" s="90" t="str">
        <f t="shared" si="5"/>
        <v>Date!</v>
      </c>
      <c r="Y9" s="90" t="str">
        <f t="shared" si="6"/>
        <v>Date!</v>
      </c>
      <c r="Z9" s="90" t="str">
        <f t="shared" si="7"/>
        <v>Date!</v>
      </c>
      <c r="AA9" s="90">
        <f t="array" ref="AA9">if(N9="Nest!",0,max(if((W9:Z9)="","",column(W9:Z9)-21)))</f>
        <v>0</v>
      </c>
      <c r="AB9" s="90" t="str">
        <f t="shared" si="8"/>
        <v/>
      </c>
      <c r="AC9" s="119" t="str">
        <f t="shared" si="9"/>
        <v/>
      </c>
      <c r="AD9" s="125" t="str">
        <f t="shared" si="12"/>
        <v/>
      </c>
    </row>
    <row r="10">
      <c r="A10" s="109" t="s">
        <v>163</v>
      </c>
      <c r="B10" s="110"/>
      <c r="C10" s="109" t="s">
        <v>142</v>
      </c>
      <c r="D10" s="109"/>
      <c r="E10" s="109"/>
      <c r="F10" s="109"/>
      <c r="G10" s="109"/>
      <c r="H10" s="109"/>
      <c r="I10" s="111"/>
      <c r="J10" s="109"/>
      <c r="K10" s="109"/>
      <c r="L10" s="127"/>
      <c r="M10" s="109"/>
      <c r="N10" s="113">
        <v>61.0</v>
      </c>
      <c r="O10" s="117" t="str">
        <f t="shared" si="13"/>
        <v>Date!</v>
      </c>
      <c r="P10" s="116" t="str">
        <f t="shared" si="14"/>
        <v>Nest!</v>
      </c>
      <c r="Q10" s="117" t="str">
        <f t="shared" si="15"/>
        <v>Date!</v>
      </c>
      <c r="R10" s="116" t="str">
        <f t="shared" si="10"/>
        <v>Nest!</v>
      </c>
      <c r="S10" s="117" t="str">
        <f t="shared" si="11"/>
        <v>Date!</v>
      </c>
      <c r="T10" s="116" t="str">
        <f t="shared" si="1"/>
        <v>Nest!</v>
      </c>
      <c r="U10" s="117" t="str">
        <f t="shared" si="2"/>
        <v>Date!</v>
      </c>
      <c r="V10" s="118" t="str">
        <f t="shared" si="3"/>
        <v>unb</v>
      </c>
      <c r="W10" s="90" t="str">
        <f t="shared" si="4"/>
        <v>Date!</v>
      </c>
      <c r="X10" s="90" t="str">
        <f t="shared" si="5"/>
        <v>Date!</v>
      </c>
      <c r="Y10" s="90" t="str">
        <f t="shared" si="6"/>
        <v>Date!</v>
      </c>
      <c r="Z10" s="90" t="str">
        <f t="shared" si="7"/>
        <v>Date!</v>
      </c>
      <c r="AA10" s="90">
        <f t="array" ref="AA10">if(N10="Nest!",0,max(if((W10:Z10)="","",column(W10:Z10)-21)))</f>
        <v>5</v>
      </c>
      <c r="AB10" s="90" t="str">
        <f t="shared" si="8"/>
        <v>Date!</v>
      </c>
      <c r="AC10" s="119" t="str">
        <f t="shared" si="9"/>
        <v>weird</v>
      </c>
      <c r="AD10" s="125" t="str">
        <f t="shared" si="12"/>
        <v/>
      </c>
    </row>
    <row r="11">
      <c r="A11" s="128" t="s">
        <v>164</v>
      </c>
      <c r="B11" s="129"/>
      <c r="C11" s="128" t="s">
        <v>151</v>
      </c>
      <c r="D11" s="128" t="s">
        <v>154</v>
      </c>
      <c r="E11" s="128" t="s">
        <v>165</v>
      </c>
      <c r="F11" s="128" t="s">
        <v>153</v>
      </c>
      <c r="G11" s="128" t="s">
        <v>146</v>
      </c>
      <c r="H11" s="128" t="s">
        <v>147</v>
      </c>
      <c r="I11" s="130">
        <v>44729.0</v>
      </c>
      <c r="J11" s="128"/>
      <c r="K11" s="128"/>
      <c r="L11" s="131" t="s">
        <v>166</v>
      </c>
      <c r="M11" s="128" t="s">
        <v>149</v>
      </c>
      <c r="N11" s="113">
        <v>37.0</v>
      </c>
      <c r="O11" s="132">
        <v>44711.0</v>
      </c>
      <c r="P11" s="115">
        <v>96.2</v>
      </c>
      <c r="Q11" s="114">
        <v>44765.0</v>
      </c>
      <c r="R11" s="116" t="str">
        <f t="shared" si="10"/>
        <v>Nest!</v>
      </c>
      <c r="S11" s="117" t="str">
        <f t="shared" si="11"/>
        <v>Date!</v>
      </c>
      <c r="T11" s="116" t="str">
        <f t="shared" si="1"/>
        <v>Nest!</v>
      </c>
      <c r="U11" s="117" t="str">
        <f t="shared" si="2"/>
        <v>Date!</v>
      </c>
      <c r="V11" s="118" t="str">
        <f t="shared" si="3"/>
        <v>ID</v>
      </c>
      <c r="W11" s="90">
        <f t="shared" si="4"/>
        <v>44711</v>
      </c>
      <c r="X11" s="90">
        <f t="shared" si="5"/>
        <v>44765</v>
      </c>
      <c r="Y11" s="90" t="str">
        <f t="shared" si="6"/>
        <v>Date!</v>
      </c>
      <c r="Z11" s="90" t="str">
        <f t="shared" si="7"/>
        <v>Date!</v>
      </c>
      <c r="AA11" s="90">
        <f t="array" ref="AA11">if(N11="Nest!",0,max(if((W11:Z11)="","",column(W11:Z11)-21)))</f>
        <v>5</v>
      </c>
      <c r="AB11" s="90" t="str">
        <f t="shared" si="8"/>
        <v>Date!</v>
      </c>
      <c r="AC11" s="119" t="str">
        <f t="shared" si="9"/>
        <v>weird</v>
      </c>
      <c r="AD11" s="125" t="str">
        <f t="shared" si="12"/>
        <v/>
      </c>
    </row>
    <row r="12">
      <c r="A12" s="133" t="s">
        <v>167</v>
      </c>
      <c r="B12" s="121"/>
      <c r="C12" s="109" t="s">
        <v>151</v>
      </c>
      <c r="D12" s="109" t="s">
        <v>154</v>
      </c>
      <c r="E12" s="109" t="s">
        <v>153</v>
      </c>
      <c r="F12" s="109" t="s">
        <v>155</v>
      </c>
      <c r="G12" s="109" t="s">
        <v>146</v>
      </c>
      <c r="H12" s="109" t="s">
        <v>147</v>
      </c>
      <c r="I12" s="122">
        <v>44780.0</v>
      </c>
      <c r="J12" s="123"/>
      <c r="K12" s="123"/>
      <c r="L12" s="134"/>
      <c r="M12" s="109" t="s">
        <v>149</v>
      </c>
      <c r="N12" s="113">
        <v>29.0</v>
      </c>
      <c r="O12" s="132">
        <v>44712.0</v>
      </c>
      <c r="P12" s="115">
        <v>27.0</v>
      </c>
      <c r="Q12" s="114">
        <v>44753.0</v>
      </c>
      <c r="R12" s="116" t="str">
        <f t="shared" si="10"/>
        <v>Nest!</v>
      </c>
      <c r="S12" s="117" t="str">
        <f t="shared" si="11"/>
        <v>Date!</v>
      </c>
      <c r="T12" s="116" t="str">
        <f t="shared" si="1"/>
        <v>Nest!</v>
      </c>
      <c r="U12" s="117" t="str">
        <f t="shared" si="2"/>
        <v>Date!</v>
      </c>
      <c r="V12" s="118" t="str">
        <f t="shared" si="3"/>
        <v>ID</v>
      </c>
      <c r="W12" s="90">
        <f t="shared" si="4"/>
        <v>44712</v>
      </c>
      <c r="X12" s="90">
        <f t="shared" si="5"/>
        <v>44753</v>
      </c>
      <c r="Y12" s="90" t="str">
        <f t="shared" si="6"/>
        <v>Date!</v>
      </c>
      <c r="Z12" s="90" t="str">
        <f t="shared" si="7"/>
        <v>Date!</v>
      </c>
      <c r="AA12" s="90">
        <f t="array" ref="AA12">if(N12="Nest!",0,max(if((W12:Z12)="","",column(W12:Z12)-21)))</f>
        <v>5</v>
      </c>
      <c r="AB12" s="90" t="str">
        <f t="shared" si="8"/>
        <v>Date!</v>
      </c>
      <c r="AC12" s="119" t="str">
        <f t="shared" si="9"/>
        <v>weird</v>
      </c>
      <c r="AD12" s="125" t="str">
        <f t="shared" si="12"/>
        <v/>
      </c>
    </row>
    <row r="13">
      <c r="A13" s="109" t="s">
        <v>168</v>
      </c>
      <c r="B13" s="121"/>
      <c r="C13" s="109" t="s">
        <v>142</v>
      </c>
      <c r="D13" s="109" t="s">
        <v>169</v>
      </c>
      <c r="E13" s="109" t="s">
        <v>170</v>
      </c>
      <c r="F13" s="109" t="s">
        <v>158</v>
      </c>
      <c r="G13" s="109" t="s">
        <v>146</v>
      </c>
      <c r="H13" s="109" t="s">
        <v>147</v>
      </c>
      <c r="I13" s="122">
        <v>44729.0</v>
      </c>
      <c r="J13" s="109"/>
      <c r="K13" s="109"/>
      <c r="L13" s="135" t="s">
        <v>171</v>
      </c>
      <c r="M13" s="109" t="s">
        <v>149</v>
      </c>
      <c r="N13" s="113">
        <v>29.0</v>
      </c>
      <c r="O13" s="114">
        <v>44733.0</v>
      </c>
      <c r="P13" s="115">
        <v>27.0</v>
      </c>
      <c r="Q13" s="114">
        <v>44753.0</v>
      </c>
      <c r="R13" s="116" t="str">
        <f t="shared" si="10"/>
        <v>Nest!</v>
      </c>
      <c r="S13" s="117" t="str">
        <f t="shared" si="11"/>
        <v>Date!</v>
      </c>
      <c r="T13" s="116" t="str">
        <f t="shared" si="1"/>
        <v>Nest!</v>
      </c>
      <c r="U13" s="117" t="str">
        <f t="shared" si="2"/>
        <v>Date!</v>
      </c>
      <c r="V13" s="118" t="str">
        <f t="shared" si="3"/>
        <v>ID</v>
      </c>
      <c r="W13" s="90">
        <f t="shared" si="4"/>
        <v>44733</v>
      </c>
      <c r="X13" s="90">
        <f t="shared" si="5"/>
        <v>44753</v>
      </c>
      <c r="Y13" s="90" t="str">
        <f t="shared" si="6"/>
        <v>Date!</v>
      </c>
      <c r="Z13" s="90" t="str">
        <f t="shared" si="7"/>
        <v>Date!</v>
      </c>
      <c r="AA13" s="90">
        <f t="array" ref="AA13">if(N13="Nest!",0,max(if((W13:Z13)="","",column(W13:Z13)-21)))</f>
        <v>5</v>
      </c>
      <c r="AB13" s="90" t="str">
        <f t="shared" si="8"/>
        <v>Date!</v>
      </c>
      <c r="AC13" s="119" t="str">
        <f t="shared" si="9"/>
        <v>weird</v>
      </c>
      <c r="AD13" s="125" t="str">
        <f t="shared" si="12"/>
        <v/>
      </c>
    </row>
    <row r="14">
      <c r="A14" s="109" t="s">
        <v>161</v>
      </c>
      <c r="B14" s="121"/>
      <c r="C14" s="109" t="s">
        <v>142</v>
      </c>
      <c r="D14" s="109" t="s">
        <v>154</v>
      </c>
      <c r="E14" s="109" t="s">
        <v>172</v>
      </c>
      <c r="F14" s="109" t="s">
        <v>172</v>
      </c>
      <c r="G14" s="109"/>
      <c r="H14" s="109" t="s">
        <v>147</v>
      </c>
      <c r="I14" s="122"/>
      <c r="J14" s="109"/>
      <c r="K14" s="109"/>
      <c r="L14" s="135" t="s">
        <v>173</v>
      </c>
      <c r="M14" s="109"/>
      <c r="N14" s="113">
        <v>20.0</v>
      </c>
      <c r="O14" s="114">
        <v>44733.0</v>
      </c>
      <c r="P14" s="115">
        <v>21.0</v>
      </c>
      <c r="Q14" s="114">
        <v>44753.0</v>
      </c>
      <c r="R14" s="116" t="str">
        <f t="shared" si="10"/>
        <v>Nest!</v>
      </c>
      <c r="S14" s="117" t="str">
        <f t="shared" si="11"/>
        <v>Date!</v>
      </c>
      <c r="T14" s="116" t="str">
        <f t="shared" si="1"/>
        <v>Nest!</v>
      </c>
      <c r="U14" s="117" t="str">
        <f t="shared" si="2"/>
        <v>Date!</v>
      </c>
      <c r="V14" s="118" t="str">
        <f t="shared" si="3"/>
        <v>ID</v>
      </c>
      <c r="W14" s="90">
        <f t="shared" si="4"/>
        <v>44733</v>
      </c>
      <c r="X14" s="90">
        <f t="shared" si="5"/>
        <v>44753</v>
      </c>
      <c r="Y14" s="90" t="str">
        <f t="shared" si="6"/>
        <v>Date!</v>
      </c>
      <c r="Z14" s="90" t="str">
        <f t="shared" si="7"/>
        <v>Date!</v>
      </c>
      <c r="AA14" s="90">
        <f t="array" ref="AA14">if(N14="Nest!",0,max(if((W14:Z14)="","",column(W14:Z14)-21)))</f>
        <v>5</v>
      </c>
      <c r="AB14" s="90" t="str">
        <f t="shared" si="8"/>
        <v>Date!</v>
      </c>
      <c r="AC14" s="119" t="str">
        <f t="shared" si="9"/>
        <v>weird</v>
      </c>
      <c r="AD14" s="125" t="str">
        <f t="shared" si="12"/>
        <v/>
      </c>
    </row>
    <row r="15">
      <c r="A15" s="136" t="s">
        <v>174</v>
      </c>
      <c r="B15" s="121"/>
      <c r="C15" s="137" t="s">
        <v>151</v>
      </c>
      <c r="D15" s="109" t="s">
        <v>154</v>
      </c>
      <c r="E15" s="109" t="s">
        <v>145</v>
      </c>
      <c r="F15" s="109" t="s">
        <v>175</v>
      </c>
      <c r="G15" s="109" t="s">
        <v>159</v>
      </c>
      <c r="H15" s="109" t="s">
        <v>147</v>
      </c>
      <c r="I15" s="123"/>
      <c r="J15" s="123"/>
      <c r="K15" s="123"/>
      <c r="L15" s="135" t="s">
        <v>176</v>
      </c>
      <c r="M15" s="123"/>
      <c r="N15" s="113">
        <v>20.0</v>
      </c>
      <c r="O15" s="132">
        <v>44734.0</v>
      </c>
      <c r="P15" s="115">
        <v>21.0</v>
      </c>
      <c r="Q15" s="114">
        <v>44753.0</v>
      </c>
      <c r="R15" s="116" t="str">
        <f t="shared" si="10"/>
        <v>Nest!</v>
      </c>
      <c r="S15" s="117" t="str">
        <f t="shared" si="11"/>
        <v>Date!</v>
      </c>
      <c r="T15" s="116" t="str">
        <f t="shared" si="1"/>
        <v>Nest!</v>
      </c>
      <c r="U15" s="117" t="str">
        <f t="shared" si="2"/>
        <v>Date!</v>
      </c>
      <c r="V15" s="118" t="str">
        <f t="shared" si="3"/>
        <v>ID</v>
      </c>
      <c r="W15" s="90">
        <f t="shared" si="4"/>
        <v>44734</v>
      </c>
      <c r="X15" s="90">
        <f t="shared" si="5"/>
        <v>44753</v>
      </c>
      <c r="Y15" s="90" t="str">
        <f t="shared" si="6"/>
        <v>Date!</v>
      </c>
      <c r="Z15" s="90" t="str">
        <f t="shared" si="7"/>
        <v>Date!</v>
      </c>
      <c r="AA15" s="90">
        <f t="array" ref="AA15">if(N15="Nest!",0,max(if((W15:Z15)="","",column(W15:Z15)-21)))</f>
        <v>5</v>
      </c>
      <c r="AB15" s="90" t="str">
        <f t="shared" si="8"/>
        <v>Date!</v>
      </c>
      <c r="AC15" s="119" t="str">
        <f t="shared" si="9"/>
        <v>weird</v>
      </c>
      <c r="AD15" s="125" t="str">
        <f t="shared" si="12"/>
        <v/>
      </c>
    </row>
    <row r="16">
      <c r="A16" s="109" t="s">
        <v>163</v>
      </c>
      <c r="B16" s="121"/>
      <c r="C16" s="109" t="s">
        <v>142</v>
      </c>
      <c r="D16" s="109" t="s">
        <v>154</v>
      </c>
      <c r="E16" s="109"/>
      <c r="F16" s="109"/>
      <c r="G16" s="109"/>
      <c r="H16" s="109"/>
      <c r="I16" s="122"/>
      <c r="J16" s="109"/>
      <c r="K16" s="109"/>
      <c r="M16" s="123"/>
      <c r="N16" s="113">
        <v>33.0</v>
      </c>
      <c r="O16" s="117" t="str">
        <f t="shared" ref="O16:O19" si="16">if(isblank(B16),"Date!")</f>
        <v>Date!</v>
      </c>
      <c r="P16" s="116" t="str">
        <f t="shared" ref="P16:P19" si="17">if(isblank(B16),"Nest!")</f>
        <v>Nest!</v>
      </c>
      <c r="Q16" s="117" t="str">
        <f t="shared" ref="Q16:Q19" si="18">if(isblank(B16),"Date!")</f>
        <v>Date!</v>
      </c>
      <c r="R16" s="116" t="str">
        <f t="shared" si="10"/>
        <v>Nest!</v>
      </c>
      <c r="S16" s="117" t="str">
        <f t="shared" si="11"/>
        <v>Date!</v>
      </c>
      <c r="T16" s="116" t="str">
        <f t="shared" si="1"/>
        <v>Nest!</v>
      </c>
      <c r="U16" s="117" t="str">
        <f t="shared" si="2"/>
        <v>Date!</v>
      </c>
      <c r="V16" s="118" t="str">
        <f t="shared" si="3"/>
        <v>unb</v>
      </c>
      <c r="W16" s="90" t="str">
        <f t="shared" si="4"/>
        <v>Date!</v>
      </c>
      <c r="X16" s="90" t="str">
        <f t="shared" si="5"/>
        <v>Date!</v>
      </c>
      <c r="Y16" s="90" t="str">
        <f t="shared" si="6"/>
        <v>Date!</v>
      </c>
      <c r="Z16" s="90" t="str">
        <f t="shared" si="7"/>
        <v>Date!</v>
      </c>
      <c r="AA16" s="90">
        <f t="array" ref="AA16">if(N16="Nest!",0,max(if((W16:Z16)="","",column(W16:Z16)-21)))</f>
        <v>5</v>
      </c>
      <c r="AB16" s="90" t="str">
        <f t="shared" si="8"/>
        <v>Date!</v>
      </c>
      <c r="AC16" s="119" t="str">
        <f t="shared" si="9"/>
        <v>weird</v>
      </c>
      <c r="AD16" s="125" t="str">
        <f t="shared" si="12"/>
        <v/>
      </c>
    </row>
    <row r="17">
      <c r="A17" s="109" t="s">
        <v>163</v>
      </c>
      <c r="B17" s="121"/>
      <c r="C17" s="109" t="s">
        <v>151</v>
      </c>
      <c r="D17" s="109" t="s">
        <v>154</v>
      </c>
      <c r="E17" s="123"/>
      <c r="F17" s="123"/>
      <c r="G17" s="123"/>
      <c r="H17" s="123"/>
      <c r="I17" s="123"/>
      <c r="J17" s="123"/>
      <c r="K17" s="123"/>
      <c r="L17" s="5"/>
      <c r="M17" s="123"/>
      <c r="N17" s="113">
        <v>33.0</v>
      </c>
      <c r="O17" s="117" t="str">
        <f t="shared" si="16"/>
        <v>Date!</v>
      </c>
      <c r="P17" s="116" t="str">
        <f t="shared" si="17"/>
        <v>Nest!</v>
      </c>
      <c r="Q17" s="117" t="str">
        <f t="shared" si="18"/>
        <v>Date!</v>
      </c>
      <c r="R17" s="116" t="str">
        <f t="shared" si="10"/>
        <v>Nest!</v>
      </c>
      <c r="S17" s="117" t="str">
        <f t="shared" si="11"/>
        <v>Date!</v>
      </c>
      <c r="T17" s="116" t="str">
        <f t="shared" si="1"/>
        <v>Nest!</v>
      </c>
      <c r="U17" s="117" t="str">
        <f t="shared" si="2"/>
        <v>Date!</v>
      </c>
      <c r="V17" s="118" t="str">
        <f t="shared" si="3"/>
        <v>unb</v>
      </c>
      <c r="W17" s="90" t="str">
        <f t="shared" si="4"/>
        <v>Date!</v>
      </c>
      <c r="X17" s="90" t="str">
        <f t="shared" si="5"/>
        <v>Date!</v>
      </c>
      <c r="Y17" s="90" t="str">
        <f t="shared" si="6"/>
        <v>Date!</v>
      </c>
      <c r="Z17" s="90" t="str">
        <f t="shared" si="7"/>
        <v>Date!</v>
      </c>
      <c r="AA17" s="90">
        <f t="array" ref="AA17">if(N17="Nest!",0,max(if((W17:Z17)="","",column(W17:Z17)-21)))</f>
        <v>5</v>
      </c>
      <c r="AB17" s="90" t="str">
        <f t="shared" si="8"/>
        <v>Date!</v>
      </c>
      <c r="AC17" s="119" t="str">
        <f t="shared" si="9"/>
        <v>weird</v>
      </c>
      <c r="AD17" s="125" t="str">
        <f t="shared" si="12"/>
        <v/>
      </c>
    </row>
    <row r="18">
      <c r="A18" s="109" t="s">
        <v>177</v>
      </c>
      <c r="B18" s="110"/>
      <c r="C18" s="109" t="s">
        <v>142</v>
      </c>
      <c r="D18" s="109" t="s">
        <v>169</v>
      </c>
      <c r="E18" s="109" t="s">
        <v>155</v>
      </c>
      <c r="F18" s="109" t="s">
        <v>153</v>
      </c>
      <c r="G18" s="109" t="s">
        <v>159</v>
      </c>
      <c r="H18" s="109" t="s">
        <v>147</v>
      </c>
      <c r="I18" s="122">
        <v>44729.0</v>
      </c>
      <c r="J18" s="123"/>
      <c r="K18" s="123"/>
      <c r="L18" s="5"/>
      <c r="M18" s="109" t="s">
        <v>149</v>
      </c>
      <c r="N18" s="126" t="str">
        <f t="shared" ref="N18:N19" si="19">if(isblank(B18),"Nest!")</f>
        <v>Nest!</v>
      </c>
      <c r="O18" s="117" t="str">
        <f t="shared" si="16"/>
        <v>Date!</v>
      </c>
      <c r="P18" s="116" t="str">
        <f t="shared" si="17"/>
        <v>Nest!</v>
      </c>
      <c r="Q18" s="117" t="str">
        <f t="shared" si="18"/>
        <v>Date!</v>
      </c>
      <c r="R18" s="116" t="str">
        <f t="shared" si="10"/>
        <v>Nest!</v>
      </c>
      <c r="S18" s="117" t="str">
        <f t="shared" si="11"/>
        <v>Date!</v>
      </c>
      <c r="T18" s="116" t="str">
        <f t="shared" si="1"/>
        <v>Nest!</v>
      </c>
      <c r="U18" s="117" t="str">
        <f t="shared" si="2"/>
        <v>Date!</v>
      </c>
      <c r="V18" s="118" t="str">
        <f t="shared" si="3"/>
        <v>unID</v>
      </c>
      <c r="W18" s="90" t="str">
        <f t="shared" si="4"/>
        <v>Date!</v>
      </c>
      <c r="X18" s="90" t="str">
        <f t="shared" si="5"/>
        <v>Date!</v>
      </c>
      <c r="Y18" s="90" t="str">
        <f t="shared" si="6"/>
        <v>Date!</v>
      </c>
      <c r="Z18" s="90" t="str">
        <f t="shared" si="7"/>
        <v>Date!</v>
      </c>
      <c r="AA18" s="90">
        <f t="array" ref="AA18">if(N18="Nest!",0,max(if((W18:Z18)="","",column(W18:Z18)-21)))</f>
        <v>0</v>
      </c>
      <c r="AB18" s="90" t="str">
        <f t="shared" si="8"/>
        <v/>
      </c>
      <c r="AC18" s="119" t="str">
        <f t="shared" si="9"/>
        <v/>
      </c>
      <c r="AD18" s="125" t="str">
        <f t="shared" si="12"/>
        <v/>
      </c>
    </row>
    <row r="19">
      <c r="A19" s="109" t="s">
        <v>178</v>
      </c>
      <c r="B19" s="110"/>
      <c r="C19" s="109" t="s">
        <v>151</v>
      </c>
      <c r="D19" s="109" t="s">
        <v>152</v>
      </c>
      <c r="E19" s="109" t="s">
        <v>170</v>
      </c>
      <c r="F19" s="109" t="s">
        <v>170</v>
      </c>
      <c r="G19" s="109" t="s">
        <v>146</v>
      </c>
      <c r="H19" s="109" t="s">
        <v>147</v>
      </c>
      <c r="I19" s="122">
        <v>44729.0</v>
      </c>
      <c r="J19" s="123"/>
      <c r="K19" s="123"/>
      <c r="L19" s="5"/>
      <c r="M19" s="109" t="s">
        <v>149</v>
      </c>
      <c r="N19" s="126" t="str">
        <f t="shared" si="19"/>
        <v>Nest!</v>
      </c>
      <c r="O19" s="117" t="str">
        <f t="shared" si="16"/>
        <v>Date!</v>
      </c>
      <c r="P19" s="116" t="str">
        <f t="shared" si="17"/>
        <v>Nest!</v>
      </c>
      <c r="Q19" s="117" t="str">
        <f t="shared" si="18"/>
        <v>Date!</v>
      </c>
      <c r="R19" s="116" t="str">
        <f t="shared" si="10"/>
        <v>Nest!</v>
      </c>
      <c r="S19" s="117" t="str">
        <f t="shared" si="11"/>
        <v>Date!</v>
      </c>
      <c r="T19" s="116" t="str">
        <f t="shared" si="1"/>
        <v>Nest!</v>
      </c>
      <c r="U19" s="117" t="str">
        <f t="shared" si="2"/>
        <v>Date!</v>
      </c>
      <c r="V19" s="118" t="str">
        <f t="shared" si="3"/>
        <v>unID</v>
      </c>
      <c r="W19" s="90" t="str">
        <f t="shared" si="4"/>
        <v>Date!</v>
      </c>
      <c r="X19" s="90" t="str">
        <f t="shared" si="5"/>
        <v>Date!</v>
      </c>
      <c r="Y19" s="90" t="str">
        <f t="shared" si="6"/>
        <v>Date!</v>
      </c>
      <c r="Z19" s="90" t="str">
        <f t="shared" si="7"/>
        <v>Date!</v>
      </c>
      <c r="AA19" s="90">
        <f t="array" ref="AA19">if(N19="Nest!",0,max(if((W19:Z19)="","",column(W19:Z19)-21)))</f>
        <v>0</v>
      </c>
      <c r="AB19" s="90" t="str">
        <f t="shared" si="8"/>
        <v/>
      </c>
      <c r="AC19" s="119" t="str">
        <f t="shared" si="9"/>
        <v/>
      </c>
      <c r="AD19" s="125" t="str">
        <f t="shared" si="12"/>
        <v/>
      </c>
    </row>
    <row r="20">
      <c r="A20" s="109" t="s">
        <v>179</v>
      </c>
      <c r="B20" s="110"/>
      <c r="C20" s="109" t="s">
        <v>142</v>
      </c>
      <c r="D20" s="109" t="s">
        <v>169</v>
      </c>
      <c r="E20" s="109" t="s">
        <v>144</v>
      </c>
      <c r="F20" s="109" t="s">
        <v>180</v>
      </c>
      <c r="G20" s="109" t="s">
        <v>159</v>
      </c>
      <c r="H20" s="109" t="s">
        <v>147</v>
      </c>
      <c r="I20" s="122">
        <v>44729.0</v>
      </c>
      <c r="J20" s="123"/>
      <c r="K20" s="123"/>
      <c r="L20" s="5"/>
      <c r="M20" s="109" t="s">
        <v>149</v>
      </c>
      <c r="N20" s="113">
        <v>78.0</v>
      </c>
      <c r="O20" s="114">
        <v>44740.0</v>
      </c>
      <c r="P20" s="115">
        <v>78.2</v>
      </c>
      <c r="Q20" s="132">
        <v>44783.0</v>
      </c>
      <c r="R20" s="116" t="str">
        <f t="shared" si="10"/>
        <v>Nest!</v>
      </c>
      <c r="S20" s="117" t="str">
        <f t="shared" si="11"/>
        <v>Date!</v>
      </c>
      <c r="T20" s="116" t="str">
        <f t="shared" si="1"/>
        <v>Nest!</v>
      </c>
      <c r="U20" s="117" t="str">
        <f t="shared" si="2"/>
        <v>Date!</v>
      </c>
      <c r="V20" s="118" t="str">
        <f t="shared" si="3"/>
        <v>ID</v>
      </c>
      <c r="W20" s="90">
        <f t="shared" si="4"/>
        <v>44740</v>
      </c>
      <c r="X20" s="90">
        <f t="shared" si="5"/>
        <v>44783</v>
      </c>
      <c r="Y20" s="90" t="str">
        <f t="shared" si="6"/>
        <v>Date!</v>
      </c>
      <c r="Z20" s="90" t="str">
        <f t="shared" si="7"/>
        <v>Date!</v>
      </c>
      <c r="AA20" s="90">
        <f t="array" ref="AA20">if(N20="Nest!",0,max(if((W20:Z20)="","",column(W20:Z20)-21)))</f>
        <v>5</v>
      </c>
      <c r="AB20" s="90" t="str">
        <f t="shared" si="8"/>
        <v>Date!</v>
      </c>
      <c r="AC20" s="119" t="str">
        <f t="shared" si="9"/>
        <v>weird</v>
      </c>
      <c r="AD20" s="125" t="str">
        <f t="shared" si="12"/>
        <v/>
      </c>
    </row>
    <row r="21">
      <c r="A21" s="109" t="s">
        <v>181</v>
      </c>
      <c r="B21" s="121"/>
      <c r="C21" s="109" t="s">
        <v>142</v>
      </c>
      <c r="D21" s="109" t="s">
        <v>169</v>
      </c>
      <c r="E21" s="109" t="s">
        <v>158</v>
      </c>
      <c r="F21" s="109" t="s">
        <v>182</v>
      </c>
      <c r="G21" s="109" t="s">
        <v>159</v>
      </c>
      <c r="H21" s="109" t="s">
        <v>147</v>
      </c>
      <c r="I21" s="122">
        <v>44729.0</v>
      </c>
      <c r="J21" s="123"/>
      <c r="K21" s="123"/>
      <c r="L21" s="55" t="s">
        <v>183</v>
      </c>
      <c r="M21" s="109" t="s">
        <v>149</v>
      </c>
      <c r="N21" s="113">
        <v>82.0</v>
      </c>
      <c r="O21" s="114">
        <v>44734.0</v>
      </c>
      <c r="P21" s="115">
        <v>115.0</v>
      </c>
      <c r="Q21" s="114">
        <v>44753.0</v>
      </c>
      <c r="R21" s="116" t="str">
        <f t="shared" si="10"/>
        <v>Nest!</v>
      </c>
      <c r="S21" s="117" t="str">
        <f t="shared" si="11"/>
        <v>Date!</v>
      </c>
      <c r="T21" s="116" t="str">
        <f t="shared" si="1"/>
        <v>Nest!</v>
      </c>
      <c r="U21" s="117" t="str">
        <f t="shared" si="2"/>
        <v>Date!</v>
      </c>
      <c r="V21" s="118" t="str">
        <f t="shared" si="3"/>
        <v>ID</v>
      </c>
      <c r="W21" s="90">
        <f t="shared" si="4"/>
        <v>44734</v>
      </c>
      <c r="X21" s="90">
        <f t="shared" si="5"/>
        <v>44753</v>
      </c>
      <c r="Y21" s="90" t="str">
        <f t="shared" si="6"/>
        <v>Date!</v>
      </c>
      <c r="Z21" s="90" t="str">
        <f t="shared" si="7"/>
        <v>Date!</v>
      </c>
      <c r="AA21" s="90">
        <f t="array" ref="AA21">if(N21="Nest!",0,max(if((W21:Z21)="","",column(W21:Z21)-21)))</f>
        <v>5</v>
      </c>
      <c r="AB21" s="90" t="str">
        <f t="shared" si="8"/>
        <v>Date!</v>
      </c>
      <c r="AC21" s="119" t="str">
        <f t="shared" si="9"/>
        <v>weird</v>
      </c>
      <c r="AD21" s="125" t="str">
        <f t="shared" si="12"/>
        <v/>
      </c>
    </row>
    <row r="22">
      <c r="A22" s="109" t="s">
        <v>184</v>
      </c>
      <c r="B22" s="121"/>
      <c r="C22" s="109" t="s">
        <v>142</v>
      </c>
      <c r="D22" s="109" t="s">
        <v>169</v>
      </c>
      <c r="E22" s="109" t="s">
        <v>155</v>
      </c>
      <c r="F22" s="109" t="s">
        <v>170</v>
      </c>
      <c r="G22" s="109" t="s">
        <v>159</v>
      </c>
      <c r="H22" s="109" t="s">
        <v>147</v>
      </c>
      <c r="I22" s="122">
        <v>44729.0</v>
      </c>
      <c r="J22" s="123"/>
      <c r="K22" s="123"/>
      <c r="L22" s="55" t="s">
        <v>183</v>
      </c>
      <c r="M22" s="109" t="s">
        <v>149</v>
      </c>
      <c r="N22" s="113">
        <v>96.0</v>
      </c>
      <c r="O22" s="114">
        <v>44734.0</v>
      </c>
      <c r="P22" s="115">
        <v>96.2</v>
      </c>
      <c r="Q22" s="114">
        <v>44765.0</v>
      </c>
      <c r="R22" s="116" t="str">
        <f t="shared" si="10"/>
        <v>Nest!</v>
      </c>
      <c r="S22" s="117" t="str">
        <f t="shared" si="11"/>
        <v>Date!</v>
      </c>
      <c r="T22" s="116" t="str">
        <f t="shared" si="1"/>
        <v>Nest!</v>
      </c>
      <c r="U22" s="117" t="str">
        <f t="shared" si="2"/>
        <v>Date!</v>
      </c>
      <c r="V22" s="118" t="str">
        <f t="shared" si="3"/>
        <v>ID</v>
      </c>
      <c r="W22" s="90">
        <f t="shared" si="4"/>
        <v>44734</v>
      </c>
      <c r="X22" s="90">
        <f t="shared" si="5"/>
        <v>44765</v>
      </c>
      <c r="Y22" s="90" t="str">
        <f t="shared" si="6"/>
        <v>Date!</v>
      </c>
      <c r="Z22" s="90" t="str">
        <f t="shared" si="7"/>
        <v>Date!</v>
      </c>
      <c r="AA22" s="90">
        <f t="array" ref="AA22">if(N22="Nest!",0,max(if((W22:Z22)="","",column(W22:Z22)-21)))</f>
        <v>5</v>
      </c>
      <c r="AB22" s="90" t="str">
        <f t="shared" si="8"/>
        <v>Date!</v>
      </c>
      <c r="AC22" s="119" t="str">
        <f t="shared" si="9"/>
        <v>weird</v>
      </c>
      <c r="AD22" s="125" t="str">
        <f t="shared" si="12"/>
        <v/>
      </c>
    </row>
    <row r="23">
      <c r="A23" s="109" t="s">
        <v>185</v>
      </c>
      <c r="B23" s="121"/>
      <c r="C23" s="109" t="s">
        <v>142</v>
      </c>
      <c r="D23" s="109" t="s">
        <v>169</v>
      </c>
      <c r="E23" s="109" t="s">
        <v>144</v>
      </c>
      <c r="F23" s="109" t="s">
        <v>180</v>
      </c>
      <c r="G23" s="109" t="s">
        <v>146</v>
      </c>
      <c r="H23" s="109" t="s">
        <v>147</v>
      </c>
      <c r="I23" s="122">
        <v>44729.0</v>
      </c>
      <c r="J23" s="123"/>
      <c r="K23" s="123"/>
      <c r="L23" s="5"/>
      <c r="M23" s="109" t="s">
        <v>149</v>
      </c>
      <c r="N23" s="113">
        <v>80.0</v>
      </c>
      <c r="O23" s="114">
        <v>44737.0</v>
      </c>
      <c r="P23" s="116" t="str">
        <f>if(isblank(B23),"Nest!")</f>
        <v>Nest!</v>
      </c>
      <c r="Q23" s="117" t="str">
        <f>if(isblank(B23),"Date!")</f>
        <v>Date!</v>
      </c>
      <c r="R23" s="116" t="str">
        <f t="shared" si="10"/>
        <v>Nest!</v>
      </c>
      <c r="S23" s="117" t="str">
        <f t="shared" si="11"/>
        <v>Date!</v>
      </c>
      <c r="T23" s="116" t="str">
        <f t="shared" si="1"/>
        <v>Nest!</v>
      </c>
      <c r="U23" s="117" t="str">
        <f t="shared" si="2"/>
        <v>Date!</v>
      </c>
      <c r="V23" s="118" t="str">
        <f t="shared" si="3"/>
        <v>ID</v>
      </c>
      <c r="W23" s="90">
        <f t="shared" si="4"/>
        <v>44737</v>
      </c>
      <c r="X23" s="90" t="str">
        <f t="shared" si="5"/>
        <v>Date!</v>
      </c>
      <c r="Y23" s="90" t="str">
        <f t="shared" si="6"/>
        <v>Date!</v>
      </c>
      <c r="Z23" s="90" t="str">
        <f t="shared" si="7"/>
        <v>Date!</v>
      </c>
      <c r="AA23" s="90">
        <f t="array" ref="AA23">if(N23="Nest!",0,max(if((W23:Z23)="","",column(W23:Z23)-21)))</f>
        <v>5</v>
      </c>
      <c r="AB23" s="90" t="str">
        <f t="shared" si="8"/>
        <v>Date!</v>
      </c>
      <c r="AC23" s="119" t="str">
        <f t="shared" si="9"/>
        <v>weird</v>
      </c>
      <c r="AD23" s="125" t="str">
        <f t="shared" si="12"/>
        <v/>
      </c>
    </row>
    <row r="24">
      <c r="A24" s="109" t="s">
        <v>186</v>
      </c>
      <c r="B24" s="121"/>
      <c r="C24" s="109" t="s">
        <v>151</v>
      </c>
      <c r="D24" s="109" t="s">
        <v>152</v>
      </c>
      <c r="E24" s="109" t="s">
        <v>187</v>
      </c>
      <c r="F24" s="109" t="s">
        <v>175</v>
      </c>
      <c r="G24" s="109" t="s">
        <v>146</v>
      </c>
      <c r="H24" s="109" t="s">
        <v>147</v>
      </c>
      <c r="I24" s="122">
        <v>44729.0</v>
      </c>
      <c r="J24" s="123"/>
      <c r="K24" s="123"/>
      <c r="L24" s="55" t="s">
        <v>188</v>
      </c>
      <c r="M24" s="109" t="s">
        <v>149</v>
      </c>
      <c r="N24" s="113">
        <v>86.0</v>
      </c>
      <c r="O24" s="114">
        <v>44737.0</v>
      </c>
      <c r="P24" s="115">
        <v>45.0</v>
      </c>
      <c r="Q24" s="114">
        <v>44753.0</v>
      </c>
      <c r="R24" s="116" t="str">
        <f t="shared" si="10"/>
        <v>Nest!</v>
      </c>
      <c r="S24" s="117" t="str">
        <f t="shared" si="11"/>
        <v>Date!</v>
      </c>
      <c r="T24" s="116" t="str">
        <f t="shared" si="1"/>
        <v>Nest!</v>
      </c>
      <c r="U24" s="117" t="str">
        <f t="shared" si="2"/>
        <v>Date!</v>
      </c>
      <c r="V24" s="118" t="str">
        <f t="shared" si="3"/>
        <v>ID</v>
      </c>
      <c r="W24" s="90">
        <f t="shared" si="4"/>
        <v>44737</v>
      </c>
      <c r="X24" s="90">
        <f t="shared" si="5"/>
        <v>44753</v>
      </c>
      <c r="Y24" s="90" t="str">
        <f t="shared" si="6"/>
        <v>Date!</v>
      </c>
      <c r="Z24" s="90" t="str">
        <f t="shared" si="7"/>
        <v>Date!</v>
      </c>
      <c r="AA24" s="90">
        <f t="array" ref="AA24">if(N24="Nest!",0,max(if((W24:Z24)="","",column(W24:Z24)-21)))</f>
        <v>5</v>
      </c>
      <c r="AB24" s="90" t="str">
        <f t="shared" si="8"/>
        <v>Date!</v>
      </c>
      <c r="AC24" s="119" t="str">
        <f t="shared" si="9"/>
        <v>weird</v>
      </c>
      <c r="AD24" s="125" t="str">
        <f t="shared" si="12"/>
        <v/>
      </c>
    </row>
    <row r="25">
      <c r="A25" s="109" t="s">
        <v>189</v>
      </c>
      <c r="B25" s="110"/>
      <c r="C25" s="109" t="s">
        <v>151</v>
      </c>
      <c r="D25" s="109" t="s">
        <v>152</v>
      </c>
      <c r="E25" s="109" t="s">
        <v>158</v>
      </c>
      <c r="F25" s="109" t="s">
        <v>145</v>
      </c>
      <c r="G25" s="109" t="s">
        <v>159</v>
      </c>
      <c r="H25" s="109" t="s">
        <v>147</v>
      </c>
      <c r="I25" s="122">
        <v>44729.0</v>
      </c>
      <c r="J25" s="123"/>
      <c r="K25" s="123"/>
      <c r="L25" s="55" t="s">
        <v>190</v>
      </c>
      <c r="M25" s="109" t="s">
        <v>149</v>
      </c>
      <c r="N25" s="113">
        <v>11.0</v>
      </c>
      <c r="O25" s="114">
        <v>44753.0</v>
      </c>
      <c r="P25" s="115">
        <v>101.0</v>
      </c>
      <c r="Q25" s="114">
        <v>44791.0</v>
      </c>
      <c r="R25" s="116" t="str">
        <f t="shared" si="10"/>
        <v>Nest!</v>
      </c>
      <c r="S25" s="117" t="str">
        <f t="shared" si="11"/>
        <v>Date!</v>
      </c>
      <c r="T25" s="116" t="str">
        <f t="shared" si="1"/>
        <v>Nest!</v>
      </c>
      <c r="U25" s="117" t="str">
        <f t="shared" si="2"/>
        <v>Date!</v>
      </c>
      <c r="V25" s="118" t="str">
        <f t="shared" si="3"/>
        <v>ID</v>
      </c>
      <c r="W25" s="90">
        <f t="shared" si="4"/>
        <v>44753</v>
      </c>
      <c r="X25" s="90">
        <f t="shared" si="5"/>
        <v>44791</v>
      </c>
      <c r="Y25" s="90" t="str">
        <f t="shared" si="6"/>
        <v>Date!</v>
      </c>
      <c r="Z25" s="90" t="str">
        <f t="shared" si="7"/>
        <v>Date!</v>
      </c>
      <c r="AA25" s="90">
        <f t="array" ref="AA25">if(N25="Nest!",0,max(if((W25:Z25)="","",column(W25:Z25)-21)))</f>
        <v>5</v>
      </c>
      <c r="AB25" s="90" t="str">
        <f t="shared" si="8"/>
        <v>Date!</v>
      </c>
      <c r="AC25" s="119" t="str">
        <f t="shared" si="9"/>
        <v>weird</v>
      </c>
      <c r="AD25" s="125" t="str">
        <f t="shared" si="12"/>
        <v/>
      </c>
    </row>
    <row r="26">
      <c r="A26" s="109" t="s">
        <v>191</v>
      </c>
      <c r="B26" s="121"/>
      <c r="C26" s="109" t="s">
        <v>142</v>
      </c>
      <c r="D26" s="109" t="s">
        <v>169</v>
      </c>
      <c r="E26" s="109" t="s">
        <v>165</v>
      </c>
      <c r="F26" s="109" t="s">
        <v>144</v>
      </c>
      <c r="G26" s="109" t="s">
        <v>159</v>
      </c>
      <c r="H26" s="109" t="s">
        <v>147</v>
      </c>
      <c r="I26" s="122">
        <v>44729.0</v>
      </c>
      <c r="J26" s="123"/>
      <c r="K26" s="123"/>
      <c r="L26" s="5"/>
      <c r="M26" s="109" t="s">
        <v>149</v>
      </c>
      <c r="N26" s="113">
        <v>66.0</v>
      </c>
      <c r="O26" s="132">
        <v>44732.0</v>
      </c>
      <c r="P26" s="115">
        <v>16.0</v>
      </c>
      <c r="Q26" s="114">
        <v>44769.0</v>
      </c>
      <c r="R26" s="116" t="str">
        <f t="shared" si="10"/>
        <v>Nest!</v>
      </c>
      <c r="S26" s="117" t="str">
        <f t="shared" si="11"/>
        <v>Date!</v>
      </c>
      <c r="T26" s="116" t="str">
        <f t="shared" si="1"/>
        <v>Nest!</v>
      </c>
      <c r="U26" s="117" t="str">
        <f t="shared" si="2"/>
        <v>Date!</v>
      </c>
      <c r="V26" s="118" t="str">
        <f t="shared" si="3"/>
        <v>ID</v>
      </c>
      <c r="W26" s="90">
        <f t="shared" si="4"/>
        <v>44732</v>
      </c>
      <c r="X26" s="90">
        <f t="shared" si="5"/>
        <v>44769</v>
      </c>
      <c r="Y26" s="90" t="str">
        <f t="shared" si="6"/>
        <v>Date!</v>
      </c>
      <c r="Z26" s="90" t="str">
        <f t="shared" si="7"/>
        <v>Date!</v>
      </c>
      <c r="AA26" s="90">
        <f t="array" ref="AA26">if(N26="Nest!",0,max(if((W26:Z26)="","",column(W26:Z26)-21)))</f>
        <v>5</v>
      </c>
      <c r="AB26" s="90" t="str">
        <f t="shared" si="8"/>
        <v>Date!</v>
      </c>
      <c r="AC26" s="119" t="str">
        <f t="shared" si="9"/>
        <v>weird</v>
      </c>
      <c r="AD26" s="125" t="str">
        <f t="shared" si="12"/>
        <v/>
      </c>
    </row>
    <row r="27">
      <c r="A27" s="109" t="s">
        <v>192</v>
      </c>
      <c r="B27" s="121"/>
      <c r="C27" s="109" t="s">
        <v>142</v>
      </c>
      <c r="D27" s="109" t="s">
        <v>169</v>
      </c>
      <c r="E27" s="109" t="s">
        <v>153</v>
      </c>
      <c r="F27" s="109" t="s">
        <v>165</v>
      </c>
      <c r="G27" s="109" t="s">
        <v>159</v>
      </c>
      <c r="H27" s="109" t="s">
        <v>147</v>
      </c>
      <c r="I27" s="122">
        <v>44729.0</v>
      </c>
      <c r="J27" s="123"/>
      <c r="K27" s="123"/>
      <c r="L27" s="55" t="s">
        <v>193</v>
      </c>
      <c r="M27" s="109" t="s">
        <v>149</v>
      </c>
      <c r="N27" s="126" t="str">
        <f>if(isblank(B27),"Nest!")</f>
        <v>Nest!</v>
      </c>
      <c r="O27" s="117" t="str">
        <f>if(isblank(B27),"Date!")</f>
        <v>Date!</v>
      </c>
      <c r="P27" s="116" t="str">
        <f>if(isblank(B27),"Nest!")</f>
        <v>Nest!</v>
      </c>
      <c r="Q27" s="117" t="str">
        <f>if(isblank(B27),"Date!")</f>
        <v>Date!</v>
      </c>
      <c r="R27" s="116" t="str">
        <f t="shared" si="10"/>
        <v>Nest!</v>
      </c>
      <c r="S27" s="117" t="str">
        <f t="shared" si="11"/>
        <v>Date!</v>
      </c>
      <c r="T27" s="116" t="str">
        <f t="shared" si="1"/>
        <v>Nest!</v>
      </c>
      <c r="U27" s="117" t="str">
        <f t="shared" si="2"/>
        <v>Date!</v>
      </c>
      <c r="V27" s="118" t="str">
        <f t="shared" si="3"/>
        <v>unID</v>
      </c>
      <c r="W27" s="90" t="str">
        <f t="shared" si="4"/>
        <v>Date!</v>
      </c>
      <c r="X27" s="90" t="str">
        <f t="shared" si="5"/>
        <v>Date!</v>
      </c>
      <c r="Y27" s="90" t="str">
        <f t="shared" si="6"/>
        <v>Date!</v>
      </c>
      <c r="Z27" s="90" t="str">
        <f t="shared" si="7"/>
        <v>Date!</v>
      </c>
      <c r="AA27" s="90">
        <f t="array" ref="AA27">if(N27="Nest!",0,max(if((W27:Z27)="","",column(W27:Z27)-21)))</f>
        <v>0</v>
      </c>
      <c r="AB27" s="90" t="str">
        <f t="shared" si="8"/>
        <v/>
      </c>
      <c r="AC27" s="119" t="str">
        <f t="shared" si="9"/>
        <v/>
      </c>
      <c r="AD27" s="125" t="str">
        <f t="shared" si="12"/>
        <v/>
      </c>
    </row>
    <row r="28">
      <c r="A28" s="109" t="s">
        <v>194</v>
      </c>
      <c r="B28" s="121"/>
      <c r="C28" s="109" t="s">
        <v>142</v>
      </c>
      <c r="D28" s="109" t="s">
        <v>169</v>
      </c>
      <c r="E28" s="109" t="s">
        <v>170</v>
      </c>
      <c r="F28" s="109" t="s">
        <v>155</v>
      </c>
      <c r="G28" s="109" t="s">
        <v>159</v>
      </c>
      <c r="H28" s="109" t="s">
        <v>147</v>
      </c>
      <c r="I28" s="122">
        <v>44729.0</v>
      </c>
      <c r="J28" s="123"/>
      <c r="K28" s="123"/>
      <c r="L28" s="5"/>
      <c r="M28" s="109" t="s">
        <v>149</v>
      </c>
      <c r="N28" s="113">
        <v>25.0</v>
      </c>
      <c r="O28" s="114">
        <v>44735.0</v>
      </c>
      <c r="P28" s="115">
        <v>95.0</v>
      </c>
      <c r="Q28" s="132">
        <v>44774.0</v>
      </c>
      <c r="R28" s="116" t="str">
        <f t="shared" si="10"/>
        <v>Nest!</v>
      </c>
      <c r="S28" s="117" t="str">
        <f t="shared" si="11"/>
        <v>Date!</v>
      </c>
      <c r="T28" s="116" t="str">
        <f t="shared" si="1"/>
        <v>Nest!</v>
      </c>
      <c r="U28" s="117" t="str">
        <f t="shared" si="2"/>
        <v>Date!</v>
      </c>
      <c r="V28" s="118" t="str">
        <f t="shared" si="3"/>
        <v>ID</v>
      </c>
      <c r="W28" s="90">
        <f t="shared" si="4"/>
        <v>44735</v>
      </c>
      <c r="X28" s="90">
        <f t="shared" si="5"/>
        <v>44774</v>
      </c>
      <c r="Y28" s="90" t="str">
        <f t="shared" si="6"/>
        <v>Date!</v>
      </c>
      <c r="Z28" s="90" t="str">
        <f t="shared" si="7"/>
        <v>Date!</v>
      </c>
      <c r="AA28" s="90">
        <f t="array" ref="AA28">if(N28="Nest!",0,max(if((W28:Z28)="","",column(W28:Z28)-21)))</f>
        <v>5</v>
      </c>
      <c r="AB28" s="90" t="str">
        <f t="shared" si="8"/>
        <v>Date!</v>
      </c>
      <c r="AC28" s="119" t="str">
        <f t="shared" si="9"/>
        <v>weird</v>
      </c>
      <c r="AD28" s="125" t="str">
        <f t="shared" si="12"/>
        <v/>
      </c>
    </row>
    <row r="29">
      <c r="A29" s="109" t="s">
        <v>195</v>
      </c>
      <c r="B29" s="121"/>
      <c r="C29" s="109" t="s">
        <v>142</v>
      </c>
      <c r="D29" s="109" t="s">
        <v>169</v>
      </c>
      <c r="E29" s="109" t="s">
        <v>170</v>
      </c>
      <c r="F29" s="109" t="s">
        <v>175</v>
      </c>
      <c r="G29" s="109" t="s">
        <v>159</v>
      </c>
      <c r="H29" s="109" t="s">
        <v>147</v>
      </c>
      <c r="I29" s="122">
        <v>44729.0</v>
      </c>
      <c r="J29" s="123"/>
      <c r="K29" s="123"/>
      <c r="L29" s="55" t="s">
        <v>196</v>
      </c>
      <c r="M29" s="109" t="s">
        <v>149</v>
      </c>
      <c r="N29" s="113">
        <v>39.0</v>
      </c>
      <c r="O29" s="114">
        <v>44735.0</v>
      </c>
      <c r="P29" s="115">
        <v>39.2</v>
      </c>
      <c r="Q29" s="132">
        <v>44774.0</v>
      </c>
      <c r="R29" s="116" t="str">
        <f t="shared" si="10"/>
        <v>Nest!</v>
      </c>
      <c r="S29" s="117" t="str">
        <f t="shared" si="11"/>
        <v>Date!</v>
      </c>
      <c r="T29" s="116" t="str">
        <f t="shared" si="1"/>
        <v>Nest!</v>
      </c>
      <c r="U29" s="117" t="str">
        <f t="shared" si="2"/>
        <v>Date!</v>
      </c>
      <c r="V29" s="118" t="str">
        <f t="shared" si="3"/>
        <v>ID</v>
      </c>
      <c r="W29" s="90">
        <f t="shared" si="4"/>
        <v>44735</v>
      </c>
      <c r="X29" s="90">
        <f t="shared" si="5"/>
        <v>44774</v>
      </c>
      <c r="Y29" s="90" t="str">
        <f t="shared" si="6"/>
        <v>Date!</v>
      </c>
      <c r="Z29" s="90" t="str">
        <f t="shared" si="7"/>
        <v>Date!</v>
      </c>
      <c r="AA29" s="90">
        <f t="array" ref="AA29">if(N29="Nest!",0,max(if((W29:Z29)="","",column(W29:Z29)-21)))</f>
        <v>5</v>
      </c>
      <c r="AB29" s="90" t="str">
        <f t="shared" si="8"/>
        <v>Date!</v>
      </c>
      <c r="AC29" s="119" t="str">
        <f t="shared" si="9"/>
        <v>weird</v>
      </c>
      <c r="AD29" s="125" t="str">
        <f t="shared" si="12"/>
        <v/>
      </c>
    </row>
    <row r="30">
      <c r="A30" s="109" t="s">
        <v>197</v>
      </c>
      <c r="B30" s="121"/>
      <c r="C30" s="109" t="s">
        <v>142</v>
      </c>
      <c r="D30" s="109" t="s">
        <v>169</v>
      </c>
      <c r="E30" s="109" t="s">
        <v>180</v>
      </c>
      <c r="F30" s="109" t="s">
        <v>144</v>
      </c>
      <c r="G30" s="109" t="s">
        <v>146</v>
      </c>
      <c r="H30" s="109" t="s">
        <v>147</v>
      </c>
      <c r="I30" s="122">
        <v>44729.0</v>
      </c>
      <c r="J30" s="123"/>
      <c r="K30" s="123"/>
      <c r="L30" s="5"/>
      <c r="M30" s="109" t="s">
        <v>149</v>
      </c>
      <c r="N30" s="113">
        <v>133.0</v>
      </c>
      <c r="O30" s="132">
        <v>44734.0</v>
      </c>
      <c r="P30" s="115">
        <v>151.0</v>
      </c>
      <c r="Q30" s="114">
        <v>44781.0</v>
      </c>
      <c r="R30" s="116" t="str">
        <f t="shared" si="10"/>
        <v>Nest!</v>
      </c>
      <c r="S30" s="117" t="str">
        <f t="shared" si="11"/>
        <v>Date!</v>
      </c>
      <c r="T30" s="116" t="str">
        <f t="shared" si="1"/>
        <v>Nest!</v>
      </c>
      <c r="U30" s="117" t="str">
        <f t="shared" si="2"/>
        <v>Date!</v>
      </c>
      <c r="V30" s="118" t="str">
        <f t="shared" si="3"/>
        <v>ID</v>
      </c>
      <c r="W30" s="90">
        <f t="shared" si="4"/>
        <v>44734</v>
      </c>
      <c r="X30" s="90">
        <f t="shared" si="5"/>
        <v>44781</v>
      </c>
      <c r="Y30" s="90" t="str">
        <f t="shared" si="6"/>
        <v>Date!</v>
      </c>
      <c r="Z30" s="90" t="str">
        <f t="shared" si="7"/>
        <v>Date!</v>
      </c>
      <c r="AA30" s="90">
        <f t="array" ref="AA30">if(N30="Nest!",0,max(if((W30:Z30)="","",column(W30:Z30)-21)))</f>
        <v>5</v>
      </c>
      <c r="AB30" s="90" t="str">
        <f t="shared" si="8"/>
        <v>Date!</v>
      </c>
      <c r="AC30" s="119" t="str">
        <f t="shared" si="9"/>
        <v>weird</v>
      </c>
      <c r="AD30" s="125" t="str">
        <f t="shared" si="12"/>
        <v/>
      </c>
    </row>
    <row r="31">
      <c r="A31" s="109" t="s">
        <v>198</v>
      </c>
      <c r="B31" s="121"/>
      <c r="C31" s="109" t="s">
        <v>151</v>
      </c>
      <c r="D31" s="109" t="s">
        <v>199</v>
      </c>
      <c r="E31" s="109" t="s">
        <v>153</v>
      </c>
      <c r="F31" s="109" t="s">
        <v>153</v>
      </c>
      <c r="G31" s="109" t="s">
        <v>159</v>
      </c>
      <c r="H31" s="109" t="s">
        <v>147</v>
      </c>
      <c r="I31" s="122">
        <v>44729.0</v>
      </c>
      <c r="J31" s="123"/>
      <c r="K31" s="123"/>
      <c r="L31" s="55" t="s">
        <v>200</v>
      </c>
      <c r="M31" s="109" t="s">
        <v>149</v>
      </c>
      <c r="N31" s="113">
        <v>112.0</v>
      </c>
      <c r="O31" s="132">
        <v>44734.0</v>
      </c>
      <c r="P31" s="115">
        <v>112.2</v>
      </c>
      <c r="Q31" s="132">
        <v>44781.0</v>
      </c>
      <c r="R31" s="116" t="str">
        <f t="shared" si="10"/>
        <v>Nest!</v>
      </c>
      <c r="S31" s="117" t="str">
        <f t="shared" si="11"/>
        <v>Date!</v>
      </c>
      <c r="T31" s="116" t="str">
        <f t="shared" si="1"/>
        <v>Nest!</v>
      </c>
      <c r="U31" s="117" t="str">
        <f t="shared" si="2"/>
        <v>Date!</v>
      </c>
      <c r="V31" s="118" t="str">
        <f t="shared" si="3"/>
        <v>ID</v>
      </c>
      <c r="W31" s="90">
        <f t="shared" si="4"/>
        <v>44734</v>
      </c>
      <c r="X31" s="90">
        <f t="shared" si="5"/>
        <v>44781</v>
      </c>
      <c r="Y31" s="90" t="str">
        <f t="shared" si="6"/>
        <v>Date!</v>
      </c>
      <c r="Z31" s="90" t="str">
        <f t="shared" si="7"/>
        <v>Date!</v>
      </c>
      <c r="AA31" s="90">
        <f t="array" ref="AA31">if(N31="Nest!",0,max(if((W31:Z31)="","",column(W31:Z31)-21)))</f>
        <v>5</v>
      </c>
      <c r="AB31" s="90" t="str">
        <f t="shared" si="8"/>
        <v>Date!</v>
      </c>
      <c r="AC31" s="119" t="str">
        <f t="shared" si="9"/>
        <v>weird</v>
      </c>
      <c r="AD31" s="125" t="str">
        <f t="shared" si="12"/>
        <v/>
      </c>
    </row>
    <row r="32">
      <c r="A32" s="109" t="s">
        <v>201</v>
      </c>
      <c r="B32" s="121"/>
      <c r="C32" s="109" t="s">
        <v>151</v>
      </c>
      <c r="D32" s="109" t="s">
        <v>152</v>
      </c>
      <c r="E32" s="109" t="s">
        <v>182</v>
      </c>
      <c r="F32" s="109" t="s">
        <v>182</v>
      </c>
      <c r="G32" s="109" t="s">
        <v>159</v>
      </c>
      <c r="H32" s="109" t="s">
        <v>147</v>
      </c>
      <c r="I32" s="122">
        <v>44729.0</v>
      </c>
      <c r="J32" s="123"/>
      <c r="K32" s="123"/>
      <c r="L32" s="55" t="s">
        <v>202</v>
      </c>
      <c r="M32" s="109" t="s">
        <v>149</v>
      </c>
      <c r="N32" s="113">
        <v>54.0</v>
      </c>
      <c r="O32" s="132">
        <v>44734.0</v>
      </c>
      <c r="P32" s="115">
        <v>54.2</v>
      </c>
      <c r="Q32" s="114">
        <v>44769.0</v>
      </c>
      <c r="R32" s="116" t="str">
        <f t="shared" si="10"/>
        <v>Nest!</v>
      </c>
      <c r="S32" s="117" t="str">
        <f t="shared" si="11"/>
        <v>Date!</v>
      </c>
      <c r="T32" s="116" t="str">
        <f t="shared" si="1"/>
        <v>Nest!</v>
      </c>
      <c r="U32" s="117" t="str">
        <f t="shared" si="2"/>
        <v>Date!</v>
      </c>
      <c r="V32" s="118" t="str">
        <f t="shared" si="3"/>
        <v>ID</v>
      </c>
      <c r="W32" s="90">
        <f t="shared" si="4"/>
        <v>44734</v>
      </c>
      <c r="X32" s="90">
        <f t="shared" si="5"/>
        <v>44769</v>
      </c>
      <c r="Y32" s="90" t="str">
        <f t="shared" si="6"/>
        <v>Date!</v>
      </c>
      <c r="Z32" s="90" t="str">
        <f t="shared" si="7"/>
        <v>Date!</v>
      </c>
      <c r="AA32" s="90">
        <f t="array" ref="AA32">if(N32="Nest!",0,max(if((W32:Z32)="","",column(W32:Z32)-21)))</f>
        <v>5</v>
      </c>
      <c r="AB32" s="90" t="str">
        <f t="shared" si="8"/>
        <v>Date!</v>
      </c>
      <c r="AC32" s="119" t="str">
        <f t="shared" si="9"/>
        <v>weird</v>
      </c>
      <c r="AD32" s="125" t="str">
        <f t="shared" si="12"/>
        <v/>
      </c>
    </row>
    <row r="33">
      <c r="A33" s="109" t="s">
        <v>203</v>
      </c>
      <c r="B33" s="121"/>
      <c r="C33" s="109" t="s">
        <v>142</v>
      </c>
      <c r="D33" s="109" t="s">
        <v>169</v>
      </c>
      <c r="E33" s="109" t="s">
        <v>187</v>
      </c>
      <c r="F33" s="109" t="s">
        <v>175</v>
      </c>
      <c r="G33" s="109" t="s">
        <v>159</v>
      </c>
      <c r="H33" s="109" t="s">
        <v>147</v>
      </c>
      <c r="I33" s="122">
        <v>44729.0</v>
      </c>
      <c r="J33" s="123"/>
      <c r="K33" s="123"/>
      <c r="L33" s="55" t="s">
        <v>204</v>
      </c>
      <c r="M33" s="109" t="s">
        <v>149</v>
      </c>
      <c r="N33" s="126" t="str">
        <f>if(isblank(B33),"Nest!")</f>
        <v>Nest!</v>
      </c>
      <c r="O33" s="117" t="str">
        <f>if(isblank(B33),"Date!")</f>
        <v>Date!</v>
      </c>
      <c r="P33" s="116" t="str">
        <f>if(isblank(B33),"Nest!")</f>
        <v>Nest!</v>
      </c>
      <c r="Q33" s="117" t="str">
        <f>if(isblank(B33),"Date!")</f>
        <v>Date!</v>
      </c>
      <c r="R33" s="116" t="str">
        <f t="shared" si="10"/>
        <v>Nest!</v>
      </c>
      <c r="S33" s="117" t="str">
        <f t="shared" si="11"/>
        <v>Date!</v>
      </c>
      <c r="T33" s="116" t="str">
        <f t="shared" si="1"/>
        <v>Nest!</v>
      </c>
      <c r="U33" s="117" t="str">
        <f t="shared" si="2"/>
        <v>Date!</v>
      </c>
      <c r="V33" s="118" t="str">
        <f t="shared" si="3"/>
        <v>unID</v>
      </c>
      <c r="W33" s="90" t="str">
        <f t="shared" si="4"/>
        <v>Date!</v>
      </c>
      <c r="X33" s="90" t="str">
        <f t="shared" si="5"/>
        <v>Date!</v>
      </c>
      <c r="Y33" s="90" t="str">
        <f t="shared" si="6"/>
        <v>Date!</v>
      </c>
      <c r="Z33" s="90" t="str">
        <f t="shared" si="7"/>
        <v>Date!</v>
      </c>
      <c r="AA33" s="90">
        <f t="array" ref="AA33">if(N33="Nest!",0,max(if((W33:Z33)="","",column(W33:Z33)-21)))</f>
        <v>0</v>
      </c>
      <c r="AB33" s="90" t="str">
        <f t="shared" si="8"/>
        <v/>
      </c>
      <c r="AC33" s="119" t="str">
        <f t="shared" si="9"/>
        <v/>
      </c>
      <c r="AD33" s="125" t="str">
        <f t="shared" si="12"/>
        <v/>
      </c>
    </row>
    <row r="34">
      <c r="A34" s="109" t="s">
        <v>205</v>
      </c>
      <c r="B34" s="121"/>
      <c r="C34" s="109" t="s">
        <v>142</v>
      </c>
      <c r="D34" s="109" t="s">
        <v>169</v>
      </c>
      <c r="E34" s="109" t="s">
        <v>187</v>
      </c>
      <c r="F34" s="109" t="s">
        <v>144</v>
      </c>
      <c r="G34" s="109" t="s">
        <v>146</v>
      </c>
      <c r="H34" s="109" t="s">
        <v>147</v>
      </c>
      <c r="I34" s="122">
        <v>44729.0</v>
      </c>
      <c r="J34" s="123"/>
      <c r="K34" s="123"/>
      <c r="L34" s="55" t="s">
        <v>183</v>
      </c>
      <c r="M34" s="109" t="s">
        <v>149</v>
      </c>
      <c r="N34" s="113">
        <v>99.0</v>
      </c>
      <c r="O34" s="114">
        <v>44730.0</v>
      </c>
      <c r="P34" s="115">
        <v>99.2</v>
      </c>
      <c r="Q34" s="114">
        <v>44783.0</v>
      </c>
      <c r="R34" s="116" t="str">
        <f t="shared" si="10"/>
        <v>Nest!</v>
      </c>
      <c r="S34" s="117" t="str">
        <f t="shared" si="11"/>
        <v>Date!</v>
      </c>
      <c r="T34" s="116" t="str">
        <f t="shared" si="1"/>
        <v>Nest!</v>
      </c>
      <c r="U34" s="117" t="str">
        <f t="shared" si="2"/>
        <v>Date!</v>
      </c>
      <c r="V34" s="118" t="str">
        <f t="shared" si="3"/>
        <v>ID</v>
      </c>
      <c r="W34" s="90">
        <f t="shared" si="4"/>
        <v>44730</v>
      </c>
      <c r="X34" s="90">
        <f t="shared" si="5"/>
        <v>44783</v>
      </c>
      <c r="Y34" s="90" t="str">
        <f t="shared" si="6"/>
        <v>Date!</v>
      </c>
      <c r="Z34" s="90" t="str">
        <f t="shared" si="7"/>
        <v>Date!</v>
      </c>
      <c r="AA34" s="90">
        <f t="array" ref="AA34">if(N34="Nest!",0,max(if((W34:Z34)="","",column(W34:Z34)-21)))</f>
        <v>5</v>
      </c>
      <c r="AB34" s="90" t="str">
        <f t="shared" si="8"/>
        <v>Date!</v>
      </c>
      <c r="AC34" s="119" t="str">
        <f t="shared" si="9"/>
        <v>weird</v>
      </c>
      <c r="AD34" s="125" t="str">
        <f t="shared" si="12"/>
        <v/>
      </c>
    </row>
    <row r="35">
      <c r="A35" s="109" t="s">
        <v>206</v>
      </c>
      <c r="B35" s="121"/>
      <c r="C35" s="109" t="s">
        <v>142</v>
      </c>
      <c r="D35" s="109" t="s">
        <v>169</v>
      </c>
      <c r="E35" s="109" t="s">
        <v>153</v>
      </c>
      <c r="F35" s="109" t="s">
        <v>187</v>
      </c>
      <c r="G35" s="109" t="s">
        <v>159</v>
      </c>
      <c r="H35" s="109" t="s">
        <v>147</v>
      </c>
      <c r="I35" s="122">
        <v>44729.0</v>
      </c>
      <c r="J35" s="123"/>
      <c r="K35" s="123"/>
      <c r="L35" s="55" t="s">
        <v>207</v>
      </c>
      <c r="M35" s="109" t="s">
        <v>149</v>
      </c>
      <c r="N35" s="113">
        <v>58.0</v>
      </c>
      <c r="O35" s="132">
        <v>44734.0</v>
      </c>
      <c r="P35" s="115">
        <v>139.0</v>
      </c>
      <c r="Q35" s="114">
        <v>44772.0</v>
      </c>
      <c r="R35" s="116" t="str">
        <f t="shared" si="10"/>
        <v>Nest!</v>
      </c>
      <c r="S35" s="117" t="str">
        <f t="shared" si="11"/>
        <v>Date!</v>
      </c>
      <c r="T35" s="116" t="str">
        <f t="shared" si="1"/>
        <v>Nest!</v>
      </c>
      <c r="U35" s="117" t="str">
        <f t="shared" si="2"/>
        <v>Date!</v>
      </c>
      <c r="V35" s="118" t="str">
        <f t="shared" si="3"/>
        <v>ID</v>
      </c>
      <c r="W35" s="90">
        <f t="shared" si="4"/>
        <v>44734</v>
      </c>
      <c r="X35" s="90">
        <f t="shared" si="5"/>
        <v>44772</v>
      </c>
      <c r="Y35" s="90" t="str">
        <f t="shared" si="6"/>
        <v>Date!</v>
      </c>
      <c r="Z35" s="90" t="str">
        <f t="shared" si="7"/>
        <v>Date!</v>
      </c>
      <c r="AA35" s="90">
        <f t="array" ref="AA35">if(N35="Nest!",0,max(if((W35:Z35)="","",column(W35:Z35)-21)))</f>
        <v>5</v>
      </c>
      <c r="AB35" s="90" t="str">
        <f t="shared" si="8"/>
        <v>Date!</v>
      </c>
      <c r="AC35" s="119" t="str">
        <f t="shared" si="9"/>
        <v>weird</v>
      </c>
      <c r="AD35" s="125" t="str">
        <f t="shared" si="12"/>
        <v/>
      </c>
    </row>
    <row r="36">
      <c r="A36" s="109" t="s">
        <v>208</v>
      </c>
      <c r="B36" s="121"/>
      <c r="C36" s="109" t="s">
        <v>142</v>
      </c>
      <c r="D36" s="109" t="s">
        <v>169</v>
      </c>
      <c r="E36" s="109" t="s">
        <v>175</v>
      </c>
      <c r="F36" s="109" t="s">
        <v>165</v>
      </c>
      <c r="G36" s="109" t="s">
        <v>146</v>
      </c>
      <c r="H36" s="109" t="s">
        <v>147</v>
      </c>
      <c r="I36" s="122">
        <v>44729.0</v>
      </c>
      <c r="J36" s="123"/>
      <c r="K36" s="123"/>
      <c r="L36" s="5"/>
      <c r="M36" s="109" t="s">
        <v>149</v>
      </c>
      <c r="N36" s="113">
        <v>110.0</v>
      </c>
      <c r="O36" s="114">
        <v>44733.0</v>
      </c>
      <c r="P36" s="115">
        <v>52.0</v>
      </c>
      <c r="Q36" s="114">
        <v>44753.0</v>
      </c>
      <c r="R36" s="116" t="str">
        <f t="shared" si="10"/>
        <v>Nest!</v>
      </c>
      <c r="S36" s="117" t="str">
        <f t="shared" si="11"/>
        <v>Date!</v>
      </c>
      <c r="T36" s="116" t="str">
        <f t="shared" si="1"/>
        <v>Nest!</v>
      </c>
      <c r="U36" s="117" t="str">
        <f t="shared" si="2"/>
        <v>Date!</v>
      </c>
      <c r="V36" s="118" t="str">
        <f t="shared" si="3"/>
        <v>ID</v>
      </c>
      <c r="W36" s="90">
        <f t="shared" si="4"/>
        <v>44733</v>
      </c>
      <c r="X36" s="90">
        <f t="shared" si="5"/>
        <v>44753</v>
      </c>
      <c r="Y36" s="90" t="str">
        <f t="shared" si="6"/>
        <v>Date!</v>
      </c>
      <c r="Z36" s="90" t="str">
        <f t="shared" si="7"/>
        <v>Date!</v>
      </c>
      <c r="AA36" s="90">
        <f t="array" ref="AA36">if(N36="Nest!",0,max(if((W36:Z36)="","",column(W36:Z36)-21)))</f>
        <v>5</v>
      </c>
      <c r="AB36" s="90" t="str">
        <f t="shared" si="8"/>
        <v>Date!</v>
      </c>
      <c r="AC36" s="119" t="str">
        <f t="shared" si="9"/>
        <v>weird</v>
      </c>
      <c r="AD36" s="125" t="str">
        <f t="shared" si="12"/>
        <v/>
      </c>
    </row>
    <row r="37">
      <c r="A37" s="109" t="s">
        <v>209</v>
      </c>
      <c r="B37" s="121"/>
      <c r="C37" s="109" t="s">
        <v>142</v>
      </c>
      <c r="D37" s="109" t="s">
        <v>169</v>
      </c>
      <c r="E37" s="109" t="s">
        <v>170</v>
      </c>
      <c r="F37" s="109" t="s">
        <v>165</v>
      </c>
      <c r="G37" s="109" t="s">
        <v>146</v>
      </c>
      <c r="H37" s="109" t="s">
        <v>147</v>
      </c>
      <c r="I37" s="122">
        <v>44729.0</v>
      </c>
      <c r="J37" s="123"/>
      <c r="K37" s="123"/>
      <c r="L37" s="5"/>
      <c r="M37" s="109" t="s">
        <v>149</v>
      </c>
      <c r="N37" s="113">
        <v>43.0</v>
      </c>
      <c r="O37" s="114">
        <v>44730.0</v>
      </c>
      <c r="P37" s="116" t="str">
        <f t="shared" ref="P37:P38" si="20">if(isblank(B37),"Nest!")</f>
        <v>Nest!</v>
      </c>
      <c r="Q37" s="117" t="str">
        <f t="shared" ref="Q37:Q38" si="21">if(isblank(B37),"Date!")</f>
        <v>Date!</v>
      </c>
      <c r="R37" s="116" t="str">
        <f t="shared" si="10"/>
        <v>Nest!</v>
      </c>
      <c r="S37" s="117" t="str">
        <f t="shared" si="11"/>
        <v>Date!</v>
      </c>
      <c r="T37" s="116" t="str">
        <f t="shared" si="1"/>
        <v>Nest!</v>
      </c>
      <c r="U37" s="117" t="str">
        <f t="shared" si="2"/>
        <v>Date!</v>
      </c>
      <c r="V37" s="118" t="str">
        <f t="shared" si="3"/>
        <v>ID</v>
      </c>
      <c r="W37" s="90">
        <f t="shared" si="4"/>
        <v>44730</v>
      </c>
      <c r="X37" s="90" t="str">
        <f t="shared" si="5"/>
        <v>Date!</v>
      </c>
      <c r="Y37" s="90" t="str">
        <f t="shared" si="6"/>
        <v>Date!</v>
      </c>
      <c r="Z37" s="90" t="str">
        <f t="shared" si="7"/>
        <v>Date!</v>
      </c>
      <c r="AA37" s="90">
        <f t="array" ref="AA37">if(N37="Nest!",0,max(if((W37:Z37)="","",column(W37:Z37)-21)))</f>
        <v>5</v>
      </c>
      <c r="AB37" s="90" t="str">
        <f t="shared" si="8"/>
        <v>Date!</v>
      </c>
      <c r="AC37" s="119" t="str">
        <f t="shared" si="9"/>
        <v>weird</v>
      </c>
      <c r="AD37" s="125" t="str">
        <f t="shared" si="12"/>
        <v/>
      </c>
    </row>
    <row r="38">
      <c r="A38" s="109" t="s">
        <v>210</v>
      </c>
      <c r="B38" s="121"/>
      <c r="C38" s="109" t="s">
        <v>142</v>
      </c>
      <c r="D38" s="109" t="s">
        <v>169</v>
      </c>
      <c r="E38" s="109" t="s">
        <v>145</v>
      </c>
      <c r="F38" s="109" t="s">
        <v>145</v>
      </c>
      <c r="G38" s="109" t="s">
        <v>146</v>
      </c>
      <c r="H38" s="109" t="s">
        <v>147</v>
      </c>
      <c r="I38" s="122">
        <v>44729.0</v>
      </c>
      <c r="J38" s="123"/>
      <c r="K38" s="123"/>
      <c r="L38" s="5"/>
      <c r="M38" s="109" t="s">
        <v>149</v>
      </c>
      <c r="N38" s="113">
        <v>85.0</v>
      </c>
      <c r="O38" s="114">
        <v>44734.0</v>
      </c>
      <c r="P38" s="116" t="str">
        <f t="shared" si="20"/>
        <v>Nest!</v>
      </c>
      <c r="Q38" s="117" t="str">
        <f t="shared" si="21"/>
        <v>Date!</v>
      </c>
      <c r="R38" s="116" t="str">
        <f t="shared" si="10"/>
        <v>Nest!</v>
      </c>
      <c r="S38" s="117" t="str">
        <f t="shared" si="11"/>
        <v>Date!</v>
      </c>
      <c r="T38" s="116" t="str">
        <f t="shared" si="1"/>
        <v>Nest!</v>
      </c>
      <c r="U38" s="117" t="str">
        <f t="shared" si="2"/>
        <v>Date!</v>
      </c>
      <c r="V38" s="118" t="str">
        <f t="shared" si="3"/>
        <v>ID</v>
      </c>
      <c r="W38" s="90">
        <f t="shared" si="4"/>
        <v>44734</v>
      </c>
      <c r="X38" s="90" t="str">
        <f t="shared" si="5"/>
        <v>Date!</v>
      </c>
      <c r="Y38" s="90" t="str">
        <f t="shared" si="6"/>
        <v>Date!</v>
      </c>
      <c r="Z38" s="90" t="str">
        <f t="shared" si="7"/>
        <v>Date!</v>
      </c>
      <c r="AA38" s="90">
        <f t="array" ref="AA38">if(N38="Nest!",0,max(if((W38:Z38)="","",column(W38:Z38)-21)))</f>
        <v>5</v>
      </c>
      <c r="AB38" s="90" t="str">
        <f t="shared" si="8"/>
        <v>Date!</v>
      </c>
      <c r="AC38" s="119" t="str">
        <f t="shared" si="9"/>
        <v>weird</v>
      </c>
      <c r="AD38" s="125" t="str">
        <f t="shared" si="12"/>
        <v/>
      </c>
    </row>
    <row r="39">
      <c r="A39" s="109" t="s">
        <v>211</v>
      </c>
      <c r="B39" s="121"/>
      <c r="C39" s="109" t="s">
        <v>151</v>
      </c>
      <c r="D39" s="109" t="s">
        <v>152</v>
      </c>
      <c r="E39" s="109" t="s">
        <v>180</v>
      </c>
      <c r="F39" s="109" t="s">
        <v>180</v>
      </c>
      <c r="G39" s="109" t="s">
        <v>159</v>
      </c>
      <c r="H39" s="109" t="s">
        <v>147</v>
      </c>
      <c r="I39" s="122">
        <v>44729.0</v>
      </c>
      <c r="J39" s="123"/>
      <c r="K39" s="123"/>
      <c r="L39" s="55" t="s">
        <v>212</v>
      </c>
      <c r="M39" s="109" t="s">
        <v>149</v>
      </c>
      <c r="N39" s="113">
        <v>25.0</v>
      </c>
      <c r="O39" s="132">
        <v>44734.0</v>
      </c>
      <c r="P39" s="115">
        <v>95.0</v>
      </c>
      <c r="Q39" s="132">
        <v>44774.0</v>
      </c>
      <c r="R39" s="116" t="str">
        <f t="shared" si="10"/>
        <v>Nest!</v>
      </c>
      <c r="S39" s="117" t="str">
        <f t="shared" si="11"/>
        <v>Date!</v>
      </c>
      <c r="T39" s="116" t="str">
        <f t="shared" si="1"/>
        <v>Nest!</v>
      </c>
      <c r="U39" s="117" t="str">
        <f t="shared" si="2"/>
        <v>Date!</v>
      </c>
      <c r="V39" s="118" t="str">
        <f t="shared" si="3"/>
        <v>ID</v>
      </c>
      <c r="W39" s="90">
        <f t="shared" si="4"/>
        <v>44734</v>
      </c>
      <c r="X39" s="90">
        <f t="shared" si="5"/>
        <v>44774</v>
      </c>
      <c r="Y39" s="90" t="str">
        <f t="shared" si="6"/>
        <v>Date!</v>
      </c>
      <c r="Z39" s="90" t="str">
        <f t="shared" si="7"/>
        <v>Date!</v>
      </c>
      <c r="AA39" s="90">
        <f t="array" ref="AA39">if(N39="Nest!",0,max(if((W39:Z39)="","",column(W39:Z39)-21)))</f>
        <v>5</v>
      </c>
      <c r="AB39" s="90" t="str">
        <f t="shared" si="8"/>
        <v>Date!</v>
      </c>
      <c r="AC39" s="119" t="str">
        <f t="shared" si="9"/>
        <v>weird</v>
      </c>
      <c r="AD39" s="125" t="str">
        <f t="shared" si="12"/>
        <v/>
      </c>
    </row>
    <row r="40">
      <c r="A40" s="109" t="s">
        <v>213</v>
      </c>
      <c r="B40" s="121"/>
      <c r="C40" s="109" t="s">
        <v>151</v>
      </c>
      <c r="D40" s="109" t="s">
        <v>152</v>
      </c>
      <c r="E40" s="109" t="s">
        <v>158</v>
      </c>
      <c r="F40" s="109" t="s">
        <v>182</v>
      </c>
      <c r="G40" s="109" t="s">
        <v>146</v>
      </c>
      <c r="H40" s="109" t="s">
        <v>147</v>
      </c>
      <c r="I40" s="122">
        <v>44729.0</v>
      </c>
      <c r="J40" s="123"/>
      <c r="K40" s="123"/>
      <c r="L40" s="55" t="s">
        <v>214</v>
      </c>
      <c r="M40" s="109" t="s">
        <v>149</v>
      </c>
      <c r="N40" s="113">
        <v>139.0</v>
      </c>
      <c r="O40" s="132">
        <v>44774.0</v>
      </c>
      <c r="P40" s="116" t="str">
        <f>if(isblank(B40),"Nest!")</f>
        <v>Nest!</v>
      </c>
      <c r="Q40" s="117" t="str">
        <f>if(isblank(B40),"Date!")</f>
        <v>Date!</v>
      </c>
      <c r="R40" s="116" t="str">
        <f t="shared" si="10"/>
        <v>Nest!</v>
      </c>
      <c r="S40" s="117" t="str">
        <f t="shared" si="11"/>
        <v>Date!</v>
      </c>
      <c r="T40" s="116" t="str">
        <f t="shared" si="1"/>
        <v>Nest!</v>
      </c>
      <c r="U40" s="117" t="str">
        <f t="shared" si="2"/>
        <v>Date!</v>
      </c>
      <c r="V40" s="118" t="str">
        <f t="shared" si="3"/>
        <v>ID</v>
      </c>
      <c r="W40" s="90">
        <f t="shared" si="4"/>
        <v>44774</v>
      </c>
      <c r="X40" s="90" t="str">
        <f t="shared" si="5"/>
        <v>Date!</v>
      </c>
      <c r="Y40" s="90" t="str">
        <f t="shared" si="6"/>
        <v>Date!</v>
      </c>
      <c r="Z40" s="90" t="str">
        <f t="shared" si="7"/>
        <v>Date!</v>
      </c>
      <c r="AA40" s="90">
        <f t="array" ref="AA40">if(N40="Nest!",0,max(if((W40:Z40)="","",column(W40:Z40)-21)))</f>
        <v>5</v>
      </c>
      <c r="AB40" s="90" t="str">
        <f t="shared" si="8"/>
        <v>Date!</v>
      </c>
      <c r="AC40" s="119" t="str">
        <f t="shared" si="9"/>
        <v>weird</v>
      </c>
      <c r="AD40" s="125" t="str">
        <f t="shared" si="12"/>
        <v/>
      </c>
    </row>
    <row r="41">
      <c r="A41" s="109" t="s">
        <v>215</v>
      </c>
      <c r="B41" s="121"/>
      <c r="C41" s="109" t="s">
        <v>142</v>
      </c>
      <c r="D41" s="109" t="s">
        <v>169</v>
      </c>
      <c r="E41" s="109" t="s">
        <v>170</v>
      </c>
      <c r="F41" s="109" t="s">
        <v>175</v>
      </c>
      <c r="G41" s="109" t="s">
        <v>146</v>
      </c>
      <c r="H41" s="109" t="s">
        <v>147</v>
      </c>
      <c r="I41" s="122">
        <v>44729.0</v>
      </c>
      <c r="J41" s="123"/>
      <c r="K41" s="123"/>
      <c r="L41" s="55" t="s">
        <v>216</v>
      </c>
      <c r="M41" s="109" t="s">
        <v>149</v>
      </c>
      <c r="N41" s="113">
        <v>112.0</v>
      </c>
      <c r="O41" s="114">
        <v>44737.0</v>
      </c>
      <c r="P41" s="115">
        <v>112.2</v>
      </c>
      <c r="Q41" s="132">
        <v>44781.0</v>
      </c>
      <c r="R41" s="116" t="str">
        <f t="shared" si="10"/>
        <v>Nest!</v>
      </c>
      <c r="S41" s="117" t="str">
        <f t="shared" si="11"/>
        <v>Date!</v>
      </c>
      <c r="T41" s="116" t="str">
        <f t="shared" si="1"/>
        <v>Nest!</v>
      </c>
      <c r="U41" s="117" t="str">
        <f t="shared" si="2"/>
        <v>Date!</v>
      </c>
      <c r="V41" s="118" t="str">
        <f t="shared" si="3"/>
        <v>ID</v>
      </c>
      <c r="W41" s="90">
        <f t="shared" si="4"/>
        <v>44737</v>
      </c>
      <c r="X41" s="90">
        <f t="shared" si="5"/>
        <v>44781</v>
      </c>
      <c r="Y41" s="90" t="str">
        <f t="shared" si="6"/>
        <v>Date!</v>
      </c>
      <c r="Z41" s="90" t="str">
        <f t="shared" si="7"/>
        <v>Date!</v>
      </c>
      <c r="AA41" s="90">
        <f t="array" ref="AA41">if(N41="Nest!",0,max(if((W41:Z41)="","",column(W41:Z41)-21)))</f>
        <v>5</v>
      </c>
      <c r="AB41" s="90" t="str">
        <f t="shared" si="8"/>
        <v>Date!</v>
      </c>
      <c r="AC41" s="119" t="str">
        <f t="shared" si="9"/>
        <v>weird</v>
      </c>
      <c r="AD41" s="125" t="str">
        <f t="shared" si="12"/>
        <v/>
      </c>
    </row>
    <row r="42">
      <c r="A42" s="109" t="s">
        <v>217</v>
      </c>
      <c r="B42" s="121"/>
      <c r="C42" s="109" t="s">
        <v>151</v>
      </c>
      <c r="D42" s="109" t="s">
        <v>152</v>
      </c>
      <c r="E42" s="109" t="s">
        <v>180</v>
      </c>
      <c r="F42" s="109" t="s">
        <v>153</v>
      </c>
      <c r="G42" s="109" t="s">
        <v>159</v>
      </c>
      <c r="H42" s="109" t="s">
        <v>147</v>
      </c>
      <c r="I42" s="122">
        <v>44729.0</v>
      </c>
      <c r="J42" s="123"/>
      <c r="K42" s="123"/>
      <c r="L42" s="5"/>
      <c r="M42" s="109" t="s">
        <v>149</v>
      </c>
      <c r="N42" s="113">
        <v>43.0</v>
      </c>
      <c r="O42" s="114">
        <v>44735.0</v>
      </c>
      <c r="P42" s="116" t="str">
        <f>if(isblank(B42),"Nest!")</f>
        <v>Nest!</v>
      </c>
      <c r="Q42" s="117" t="str">
        <f>if(isblank(B42),"Date!")</f>
        <v>Date!</v>
      </c>
      <c r="R42" s="116" t="str">
        <f t="shared" si="10"/>
        <v>Nest!</v>
      </c>
      <c r="S42" s="117" t="str">
        <f t="shared" si="11"/>
        <v>Date!</v>
      </c>
      <c r="T42" s="116" t="str">
        <f t="shared" si="1"/>
        <v>Nest!</v>
      </c>
      <c r="U42" s="117" t="str">
        <f t="shared" si="2"/>
        <v>Date!</v>
      </c>
      <c r="V42" s="118" t="str">
        <f t="shared" si="3"/>
        <v>ID</v>
      </c>
      <c r="W42" s="90">
        <f t="shared" si="4"/>
        <v>44735</v>
      </c>
      <c r="X42" s="90" t="str">
        <f t="shared" si="5"/>
        <v>Date!</v>
      </c>
      <c r="Y42" s="90" t="str">
        <f t="shared" si="6"/>
        <v>Date!</v>
      </c>
      <c r="Z42" s="90" t="str">
        <f t="shared" si="7"/>
        <v>Date!</v>
      </c>
      <c r="AA42" s="90">
        <f t="array" ref="AA42">if(N42="Nest!",0,max(if((W42:Z42)="","",column(W42:Z42)-21)))</f>
        <v>5</v>
      </c>
      <c r="AB42" s="90" t="str">
        <f t="shared" si="8"/>
        <v>Date!</v>
      </c>
      <c r="AC42" s="119" t="str">
        <f t="shared" si="9"/>
        <v>weird</v>
      </c>
      <c r="AD42" s="125" t="str">
        <f t="shared" si="12"/>
        <v/>
      </c>
    </row>
    <row r="43">
      <c r="A43" s="109" t="s">
        <v>218</v>
      </c>
      <c r="B43" s="121"/>
      <c r="C43" s="109" t="s">
        <v>151</v>
      </c>
      <c r="D43" s="109" t="s">
        <v>152</v>
      </c>
      <c r="E43" s="109" t="s">
        <v>158</v>
      </c>
      <c r="F43" s="109" t="s">
        <v>153</v>
      </c>
      <c r="G43" s="109" t="s">
        <v>146</v>
      </c>
      <c r="H43" s="109" t="s">
        <v>147</v>
      </c>
      <c r="I43" s="122">
        <v>44729.0</v>
      </c>
      <c r="J43" s="123"/>
      <c r="K43" s="123"/>
      <c r="L43" s="55" t="s">
        <v>219</v>
      </c>
      <c r="M43" s="109" t="s">
        <v>149</v>
      </c>
      <c r="N43" s="113">
        <v>102.0</v>
      </c>
      <c r="O43" s="114">
        <v>44730.0</v>
      </c>
      <c r="P43" s="115">
        <v>102.2</v>
      </c>
      <c r="Q43" s="114">
        <v>44769.0</v>
      </c>
      <c r="R43" s="116" t="str">
        <f t="shared" si="10"/>
        <v>Nest!</v>
      </c>
      <c r="S43" s="117" t="str">
        <f t="shared" si="11"/>
        <v>Date!</v>
      </c>
      <c r="T43" s="116" t="str">
        <f t="shared" si="1"/>
        <v>Nest!</v>
      </c>
      <c r="U43" s="117" t="str">
        <f t="shared" si="2"/>
        <v>Date!</v>
      </c>
      <c r="V43" s="118" t="str">
        <f t="shared" si="3"/>
        <v>ID</v>
      </c>
      <c r="W43" s="90">
        <f t="shared" si="4"/>
        <v>44730</v>
      </c>
      <c r="X43" s="90">
        <f t="shared" si="5"/>
        <v>44769</v>
      </c>
      <c r="Y43" s="90" t="str">
        <f t="shared" si="6"/>
        <v>Date!</v>
      </c>
      <c r="Z43" s="90" t="str">
        <f t="shared" si="7"/>
        <v>Date!</v>
      </c>
      <c r="AA43" s="90">
        <f t="array" ref="AA43">if(N43="Nest!",0,max(if((W43:Z43)="","",column(W43:Z43)-21)))</f>
        <v>5</v>
      </c>
      <c r="AB43" s="90" t="str">
        <f t="shared" si="8"/>
        <v>Date!</v>
      </c>
      <c r="AC43" s="119" t="str">
        <f t="shared" si="9"/>
        <v>weird</v>
      </c>
      <c r="AD43" s="125" t="str">
        <f t="shared" si="12"/>
        <v/>
      </c>
    </row>
    <row r="44">
      <c r="A44" s="109" t="s">
        <v>220</v>
      </c>
      <c r="B44" s="121"/>
      <c r="C44" s="109" t="s">
        <v>151</v>
      </c>
      <c r="D44" s="109" t="s">
        <v>152</v>
      </c>
      <c r="E44" s="109" t="s">
        <v>180</v>
      </c>
      <c r="F44" s="109" t="s">
        <v>182</v>
      </c>
      <c r="G44" s="109" t="s">
        <v>146</v>
      </c>
      <c r="H44" s="109" t="s">
        <v>147</v>
      </c>
      <c r="I44" s="122">
        <v>44729.0</v>
      </c>
      <c r="J44" s="123"/>
      <c r="K44" s="123"/>
      <c r="L44" s="55" t="s">
        <v>221</v>
      </c>
      <c r="M44" s="109" t="s">
        <v>149</v>
      </c>
      <c r="N44" s="113">
        <v>58.0</v>
      </c>
      <c r="O44" s="132">
        <v>44734.0</v>
      </c>
      <c r="P44" s="116" t="str">
        <f t="shared" ref="P44:P45" si="22">if(isblank(B44),"Nest!")</f>
        <v>Nest!</v>
      </c>
      <c r="Q44" s="117" t="str">
        <f t="shared" ref="Q44:Q45" si="23">if(isblank(B44),"Date!")</f>
        <v>Date!</v>
      </c>
      <c r="R44" s="116" t="str">
        <f t="shared" si="10"/>
        <v>Nest!</v>
      </c>
      <c r="S44" s="117" t="str">
        <f t="shared" si="11"/>
        <v>Date!</v>
      </c>
      <c r="T44" s="116" t="str">
        <f t="shared" si="1"/>
        <v>Nest!</v>
      </c>
      <c r="U44" s="117" t="str">
        <f t="shared" si="2"/>
        <v>Date!</v>
      </c>
      <c r="V44" s="118" t="str">
        <f t="shared" si="3"/>
        <v>ID</v>
      </c>
      <c r="W44" s="90">
        <f t="shared" si="4"/>
        <v>44734</v>
      </c>
      <c r="X44" s="90" t="str">
        <f t="shared" si="5"/>
        <v>Date!</v>
      </c>
      <c r="Y44" s="90" t="str">
        <f t="shared" si="6"/>
        <v>Date!</v>
      </c>
      <c r="Z44" s="90" t="str">
        <f t="shared" si="7"/>
        <v>Date!</v>
      </c>
      <c r="AA44" s="90">
        <f t="array" ref="AA44">if(N44="Nest!",0,max(if((W44:Z44)="","",column(W44:Z44)-21)))</f>
        <v>5</v>
      </c>
      <c r="AB44" s="90" t="str">
        <f t="shared" si="8"/>
        <v>Date!</v>
      </c>
      <c r="AC44" s="119" t="str">
        <f t="shared" si="9"/>
        <v>weird</v>
      </c>
      <c r="AD44" s="125" t="str">
        <f t="shared" si="12"/>
        <v/>
      </c>
    </row>
    <row r="45">
      <c r="A45" s="109" t="s">
        <v>222</v>
      </c>
      <c r="B45" s="121"/>
      <c r="C45" s="109" t="s">
        <v>151</v>
      </c>
      <c r="D45" s="109" t="s">
        <v>152</v>
      </c>
      <c r="E45" s="109" t="s">
        <v>182</v>
      </c>
      <c r="F45" s="109" t="s">
        <v>182</v>
      </c>
      <c r="G45" s="109" t="s">
        <v>146</v>
      </c>
      <c r="H45" s="109" t="s">
        <v>147</v>
      </c>
      <c r="I45" s="122">
        <v>44729.0</v>
      </c>
      <c r="J45" s="123"/>
      <c r="K45" s="123"/>
      <c r="L45" s="55" t="s">
        <v>223</v>
      </c>
      <c r="M45" s="109" t="s">
        <v>149</v>
      </c>
      <c r="N45" s="113">
        <v>80.0</v>
      </c>
      <c r="O45" s="114">
        <v>44737.0</v>
      </c>
      <c r="P45" s="116" t="str">
        <f t="shared" si="22"/>
        <v>Nest!</v>
      </c>
      <c r="Q45" s="117" t="str">
        <f t="shared" si="23"/>
        <v>Date!</v>
      </c>
      <c r="R45" s="116" t="str">
        <f t="shared" si="10"/>
        <v>Nest!</v>
      </c>
      <c r="S45" s="117" t="str">
        <f t="shared" si="11"/>
        <v>Date!</v>
      </c>
      <c r="T45" s="116" t="str">
        <f t="shared" si="1"/>
        <v>Nest!</v>
      </c>
      <c r="U45" s="117" t="str">
        <f t="shared" si="2"/>
        <v>Date!</v>
      </c>
      <c r="V45" s="118" t="str">
        <f t="shared" si="3"/>
        <v>ID</v>
      </c>
      <c r="W45" s="90">
        <f t="shared" si="4"/>
        <v>44737</v>
      </c>
      <c r="X45" s="90" t="str">
        <f t="shared" si="5"/>
        <v>Date!</v>
      </c>
      <c r="Y45" s="90" t="str">
        <f t="shared" si="6"/>
        <v>Date!</v>
      </c>
      <c r="Z45" s="90" t="str">
        <f t="shared" si="7"/>
        <v>Date!</v>
      </c>
      <c r="AA45" s="90">
        <f t="array" ref="AA45">if(N45="Nest!",0,max(if((W45:Z45)="","",column(W45:Z45)-21)))</f>
        <v>5</v>
      </c>
      <c r="AB45" s="90" t="str">
        <f t="shared" si="8"/>
        <v>Date!</v>
      </c>
      <c r="AC45" s="119" t="str">
        <f t="shared" si="9"/>
        <v>weird</v>
      </c>
      <c r="AD45" s="125" t="str">
        <f t="shared" si="12"/>
        <v/>
      </c>
    </row>
    <row r="46">
      <c r="A46" s="109" t="s">
        <v>224</v>
      </c>
      <c r="B46" s="121"/>
      <c r="C46" s="109" t="s">
        <v>151</v>
      </c>
      <c r="D46" s="109" t="s">
        <v>152</v>
      </c>
      <c r="E46" s="109" t="s">
        <v>153</v>
      </c>
      <c r="F46" s="109" t="s">
        <v>144</v>
      </c>
      <c r="G46" s="109" t="s">
        <v>159</v>
      </c>
      <c r="H46" s="109" t="s">
        <v>147</v>
      </c>
      <c r="I46" s="122">
        <v>44729.0</v>
      </c>
      <c r="J46" s="123"/>
      <c r="K46" s="123"/>
      <c r="L46" s="5"/>
      <c r="M46" s="109" t="s">
        <v>149</v>
      </c>
      <c r="N46" s="113">
        <v>66.0</v>
      </c>
      <c r="O46" s="114">
        <v>44732.0</v>
      </c>
      <c r="P46" s="115">
        <v>16.0</v>
      </c>
      <c r="Q46" s="114">
        <v>44769.0</v>
      </c>
      <c r="R46" s="116" t="str">
        <f t="shared" si="10"/>
        <v>Nest!</v>
      </c>
      <c r="S46" s="117" t="str">
        <f t="shared" si="11"/>
        <v>Date!</v>
      </c>
      <c r="T46" s="116" t="str">
        <f t="shared" si="1"/>
        <v>Nest!</v>
      </c>
      <c r="U46" s="117" t="str">
        <f t="shared" si="2"/>
        <v>Date!</v>
      </c>
      <c r="V46" s="118" t="str">
        <f t="shared" si="3"/>
        <v>ID</v>
      </c>
      <c r="W46" s="90">
        <f t="shared" si="4"/>
        <v>44732</v>
      </c>
      <c r="X46" s="90">
        <f t="shared" si="5"/>
        <v>44769</v>
      </c>
      <c r="Y46" s="90" t="str">
        <f t="shared" si="6"/>
        <v>Date!</v>
      </c>
      <c r="Z46" s="90" t="str">
        <f t="shared" si="7"/>
        <v>Date!</v>
      </c>
      <c r="AA46" s="90">
        <f t="array" ref="AA46">if(N46="Nest!",0,max(if((W46:Z46)="","",column(W46:Z46)-21)))</f>
        <v>5</v>
      </c>
      <c r="AB46" s="90" t="str">
        <f t="shared" si="8"/>
        <v>Date!</v>
      </c>
      <c r="AC46" s="119" t="str">
        <f t="shared" si="9"/>
        <v>weird</v>
      </c>
      <c r="AD46" s="125" t="str">
        <f t="shared" si="12"/>
        <v/>
      </c>
    </row>
    <row r="47">
      <c r="A47" s="109" t="s">
        <v>225</v>
      </c>
      <c r="B47" s="121"/>
      <c r="C47" s="109" t="s">
        <v>142</v>
      </c>
      <c r="D47" s="109" t="s">
        <v>169</v>
      </c>
      <c r="E47" s="109" t="s">
        <v>145</v>
      </c>
      <c r="F47" s="109" t="s">
        <v>175</v>
      </c>
      <c r="G47" s="109" t="s">
        <v>146</v>
      </c>
      <c r="H47" s="109" t="s">
        <v>147</v>
      </c>
      <c r="I47" s="122">
        <v>44729.0</v>
      </c>
      <c r="J47" s="123"/>
      <c r="K47" s="123"/>
      <c r="L47" s="55" t="s">
        <v>226</v>
      </c>
      <c r="M47" s="109" t="s">
        <v>149</v>
      </c>
      <c r="N47" s="113">
        <v>37.0</v>
      </c>
      <c r="O47" s="114">
        <v>44734.0</v>
      </c>
      <c r="P47" s="115">
        <v>119.0</v>
      </c>
      <c r="Q47" s="114">
        <v>44762.0</v>
      </c>
      <c r="R47" s="116" t="str">
        <f t="shared" si="10"/>
        <v>Nest!</v>
      </c>
      <c r="S47" s="117" t="str">
        <f t="shared" si="11"/>
        <v>Date!</v>
      </c>
      <c r="T47" s="116" t="str">
        <f t="shared" si="1"/>
        <v>Nest!</v>
      </c>
      <c r="U47" s="117" t="str">
        <f t="shared" si="2"/>
        <v>Date!</v>
      </c>
      <c r="V47" s="118" t="str">
        <f t="shared" si="3"/>
        <v>ID</v>
      </c>
      <c r="W47" s="90">
        <f t="shared" si="4"/>
        <v>44734</v>
      </c>
      <c r="X47" s="90">
        <f t="shared" si="5"/>
        <v>44762</v>
      </c>
      <c r="Y47" s="90" t="str">
        <f t="shared" si="6"/>
        <v>Date!</v>
      </c>
      <c r="Z47" s="90" t="str">
        <f t="shared" si="7"/>
        <v>Date!</v>
      </c>
      <c r="AA47" s="90">
        <f t="array" ref="AA47">if(N47="Nest!",0,max(if((W47:Z47)="","",column(W47:Z47)-21)))</f>
        <v>5</v>
      </c>
      <c r="AB47" s="90" t="str">
        <f t="shared" si="8"/>
        <v>Date!</v>
      </c>
      <c r="AC47" s="119" t="str">
        <f t="shared" si="9"/>
        <v>weird</v>
      </c>
      <c r="AD47" s="125" t="str">
        <f t="shared" si="12"/>
        <v/>
      </c>
    </row>
    <row r="48">
      <c r="A48" s="109" t="s">
        <v>227</v>
      </c>
      <c r="B48" s="121"/>
      <c r="C48" s="109" t="s">
        <v>151</v>
      </c>
      <c r="D48" s="109" t="s">
        <v>152</v>
      </c>
      <c r="E48" s="109" t="s">
        <v>170</v>
      </c>
      <c r="F48" s="109" t="s">
        <v>144</v>
      </c>
      <c r="G48" s="109" t="s">
        <v>146</v>
      </c>
      <c r="H48" s="109" t="s">
        <v>147</v>
      </c>
      <c r="I48" s="122">
        <v>44729.0</v>
      </c>
      <c r="J48" s="123"/>
      <c r="K48" s="123"/>
      <c r="L48" s="55" t="s">
        <v>228</v>
      </c>
      <c r="M48" s="109" t="s">
        <v>149</v>
      </c>
      <c r="N48" s="113">
        <v>74.0</v>
      </c>
      <c r="O48" s="114">
        <v>44734.0</v>
      </c>
      <c r="P48" s="115">
        <v>148.0</v>
      </c>
      <c r="Q48" s="132">
        <v>44774.0</v>
      </c>
      <c r="R48" s="116" t="str">
        <f t="shared" si="10"/>
        <v>Nest!</v>
      </c>
      <c r="S48" s="117" t="str">
        <f t="shared" si="11"/>
        <v>Date!</v>
      </c>
      <c r="T48" s="116" t="str">
        <f t="shared" si="1"/>
        <v>Nest!</v>
      </c>
      <c r="U48" s="117" t="str">
        <f t="shared" si="2"/>
        <v>Date!</v>
      </c>
      <c r="V48" s="118" t="str">
        <f t="shared" si="3"/>
        <v>ID</v>
      </c>
      <c r="W48" s="90">
        <f t="shared" si="4"/>
        <v>44734</v>
      </c>
      <c r="X48" s="90">
        <f t="shared" si="5"/>
        <v>44774</v>
      </c>
      <c r="Y48" s="90" t="str">
        <f t="shared" si="6"/>
        <v>Date!</v>
      </c>
      <c r="Z48" s="90" t="str">
        <f t="shared" si="7"/>
        <v>Date!</v>
      </c>
      <c r="AA48" s="90">
        <f t="array" ref="AA48">if(N48="Nest!",0,max(if((W48:Z48)="","",column(W48:Z48)-21)))</f>
        <v>5</v>
      </c>
      <c r="AB48" s="90" t="str">
        <f t="shared" si="8"/>
        <v>Date!</v>
      </c>
      <c r="AC48" s="119" t="str">
        <f t="shared" si="9"/>
        <v>weird</v>
      </c>
      <c r="AD48" s="125" t="str">
        <f t="shared" si="12"/>
        <v/>
      </c>
    </row>
    <row r="49">
      <c r="A49" s="109" t="s">
        <v>229</v>
      </c>
      <c r="B49" s="121"/>
      <c r="C49" s="109" t="s">
        <v>142</v>
      </c>
      <c r="D49" s="109" t="s">
        <v>169</v>
      </c>
      <c r="E49" s="109" t="s">
        <v>180</v>
      </c>
      <c r="F49" s="109" t="s">
        <v>158</v>
      </c>
      <c r="G49" s="109" t="s">
        <v>159</v>
      </c>
      <c r="H49" s="109" t="s">
        <v>147</v>
      </c>
      <c r="I49" s="122">
        <v>44729.0</v>
      </c>
      <c r="J49" s="123"/>
      <c r="K49" s="123"/>
      <c r="L49" s="5"/>
      <c r="M49" s="109" t="s">
        <v>149</v>
      </c>
      <c r="N49" s="113">
        <v>97.0</v>
      </c>
      <c r="O49" s="132">
        <v>44734.0</v>
      </c>
      <c r="P49" s="115">
        <v>19.0</v>
      </c>
      <c r="Q49" s="132">
        <v>44775.0</v>
      </c>
      <c r="R49" s="116" t="str">
        <f t="shared" si="10"/>
        <v>Nest!</v>
      </c>
      <c r="S49" s="117" t="str">
        <f t="shared" si="11"/>
        <v>Date!</v>
      </c>
      <c r="T49" s="116" t="str">
        <f t="shared" si="1"/>
        <v>Nest!</v>
      </c>
      <c r="U49" s="117" t="str">
        <f t="shared" si="2"/>
        <v>Date!</v>
      </c>
      <c r="V49" s="118" t="str">
        <f t="shared" si="3"/>
        <v>ID</v>
      </c>
      <c r="W49" s="90">
        <f t="shared" si="4"/>
        <v>44734</v>
      </c>
      <c r="X49" s="90">
        <f t="shared" si="5"/>
        <v>44775</v>
      </c>
      <c r="Y49" s="90" t="str">
        <f t="shared" si="6"/>
        <v>Date!</v>
      </c>
      <c r="Z49" s="90" t="str">
        <f t="shared" si="7"/>
        <v>Date!</v>
      </c>
      <c r="AA49" s="90">
        <f t="array" ref="AA49">if(N49="Nest!",0,max(if((W49:Z49)="","",column(W49:Z49)-21)))</f>
        <v>5</v>
      </c>
      <c r="AB49" s="90" t="str">
        <f t="shared" si="8"/>
        <v>Date!</v>
      </c>
      <c r="AC49" s="119" t="str">
        <f t="shared" si="9"/>
        <v>weird</v>
      </c>
      <c r="AD49" s="125" t="str">
        <f t="shared" si="12"/>
        <v/>
      </c>
    </row>
    <row r="50">
      <c r="A50" s="109" t="s">
        <v>230</v>
      </c>
      <c r="B50" s="121"/>
      <c r="C50" s="109" t="s">
        <v>142</v>
      </c>
      <c r="D50" s="109" t="s">
        <v>169</v>
      </c>
      <c r="E50" s="109" t="s">
        <v>145</v>
      </c>
      <c r="F50" s="109" t="s">
        <v>158</v>
      </c>
      <c r="G50" s="109" t="s">
        <v>159</v>
      </c>
      <c r="H50" s="109" t="s">
        <v>147</v>
      </c>
      <c r="I50" s="122">
        <v>44729.0</v>
      </c>
      <c r="J50" s="123"/>
      <c r="K50" s="123"/>
      <c r="L50" s="55" t="s">
        <v>231</v>
      </c>
      <c r="M50" s="109" t="s">
        <v>149</v>
      </c>
      <c r="N50" s="113">
        <v>7.0</v>
      </c>
      <c r="O50" s="114">
        <v>44737.0</v>
      </c>
      <c r="P50" s="115">
        <v>9.0</v>
      </c>
      <c r="Q50" s="132">
        <v>44783.0</v>
      </c>
      <c r="R50" s="116" t="str">
        <f t="shared" si="10"/>
        <v>Nest!</v>
      </c>
      <c r="S50" s="117" t="str">
        <f t="shared" si="11"/>
        <v>Date!</v>
      </c>
      <c r="T50" s="116" t="str">
        <f t="shared" si="1"/>
        <v>Nest!</v>
      </c>
      <c r="U50" s="117" t="str">
        <f t="shared" si="2"/>
        <v>Date!</v>
      </c>
      <c r="V50" s="118" t="str">
        <f t="shared" si="3"/>
        <v>ID</v>
      </c>
      <c r="W50" s="90">
        <f t="shared" si="4"/>
        <v>44737</v>
      </c>
      <c r="X50" s="90">
        <f t="shared" si="5"/>
        <v>44783</v>
      </c>
      <c r="Y50" s="90" t="str">
        <f t="shared" si="6"/>
        <v>Date!</v>
      </c>
      <c r="Z50" s="90" t="str">
        <f t="shared" si="7"/>
        <v>Date!</v>
      </c>
      <c r="AA50" s="90">
        <f t="array" ref="AA50">if(N50="Nest!",0,max(if((W50:Z50)="","",column(W50:Z50)-21)))</f>
        <v>5</v>
      </c>
      <c r="AB50" s="90" t="str">
        <f t="shared" si="8"/>
        <v>Date!</v>
      </c>
      <c r="AC50" s="119" t="str">
        <f t="shared" si="9"/>
        <v>weird</v>
      </c>
      <c r="AD50" s="125" t="str">
        <f t="shared" si="12"/>
        <v/>
      </c>
    </row>
    <row r="51">
      <c r="A51" s="109" t="s">
        <v>232</v>
      </c>
      <c r="B51" s="121"/>
      <c r="C51" s="109" t="s">
        <v>142</v>
      </c>
      <c r="D51" s="109" t="s">
        <v>169</v>
      </c>
      <c r="E51" s="109" t="s">
        <v>145</v>
      </c>
      <c r="F51" s="109" t="s">
        <v>153</v>
      </c>
      <c r="G51" s="109" t="s">
        <v>159</v>
      </c>
      <c r="H51" s="109" t="s">
        <v>147</v>
      </c>
      <c r="I51" s="122">
        <v>44729.0</v>
      </c>
      <c r="J51" s="123"/>
      <c r="K51" s="123"/>
      <c r="L51" s="5"/>
      <c r="M51" s="109" t="s">
        <v>149</v>
      </c>
      <c r="N51" s="113">
        <v>4.0</v>
      </c>
      <c r="O51" s="114">
        <v>44737.0</v>
      </c>
      <c r="P51" s="115">
        <v>4.2</v>
      </c>
      <c r="Q51" s="132">
        <v>44772.0</v>
      </c>
      <c r="R51" s="116" t="str">
        <f t="shared" si="10"/>
        <v>Nest!</v>
      </c>
      <c r="S51" s="117" t="str">
        <f t="shared" si="11"/>
        <v>Date!</v>
      </c>
      <c r="T51" s="116" t="str">
        <f t="shared" si="1"/>
        <v>Nest!</v>
      </c>
      <c r="U51" s="117" t="str">
        <f t="shared" si="2"/>
        <v>Date!</v>
      </c>
      <c r="V51" s="118" t="str">
        <f t="shared" si="3"/>
        <v>ID</v>
      </c>
      <c r="W51" s="90">
        <f t="shared" si="4"/>
        <v>44737</v>
      </c>
      <c r="X51" s="90">
        <f t="shared" si="5"/>
        <v>44772</v>
      </c>
      <c r="Y51" s="90" t="str">
        <f t="shared" si="6"/>
        <v>Date!</v>
      </c>
      <c r="Z51" s="90" t="str">
        <f t="shared" si="7"/>
        <v>Date!</v>
      </c>
      <c r="AA51" s="90">
        <f t="array" ref="AA51">if(N51="Nest!",0,max(if((W51:Z51)="","",column(W51:Z51)-21)))</f>
        <v>5</v>
      </c>
      <c r="AB51" s="90" t="str">
        <f t="shared" si="8"/>
        <v>Date!</v>
      </c>
      <c r="AC51" s="119" t="str">
        <f t="shared" si="9"/>
        <v>weird</v>
      </c>
      <c r="AD51" s="125" t="str">
        <f t="shared" si="12"/>
        <v/>
      </c>
    </row>
    <row r="52">
      <c r="A52" s="109" t="s">
        <v>233</v>
      </c>
      <c r="B52" s="121"/>
      <c r="C52" s="109" t="s">
        <v>142</v>
      </c>
      <c r="D52" s="109" t="s">
        <v>169</v>
      </c>
      <c r="E52" s="109" t="s">
        <v>187</v>
      </c>
      <c r="F52" s="109" t="s">
        <v>182</v>
      </c>
      <c r="G52" s="109" t="s">
        <v>146</v>
      </c>
      <c r="H52" s="109" t="s">
        <v>147</v>
      </c>
      <c r="I52" s="122">
        <v>44729.0</v>
      </c>
      <c r="J52" s="123"/>
      <c r="K52" s="123"/>
      <c r="L52" s="55" t="s">
        <v>234</v>
      </c>
      <c r="M52" s="109" t="s">
        <v>149</v>
      </c>
      <c r="N52" s="113">
        <v>102.0</v>
      </c>
      <c r="O52" s="132">
        <v>44734.0</v>
      </c>
      <c r="P52" s="115">
        <v>102.2</v>
      </c>
      <c r="Q52" s="114">
        <v>44769.0</v>
      </c>
      <c r="R52" s="116" t="str">
        <f t="shared" si="10"/>
        <v>Nest!</v>
      </c>
      <c r="S52" s="117" t="str">
        <f t="shared" si="11"/>
        <v>Date!</v>
      </c>
      <c r="T52" s="116" t="str">
        <f t="shared" si="1"/>
        <v>Nest!</v>
      </c>
      <c r="U52" s="117" t="str">
        <f t="shared" si="2"/>
        <v>Date!</v>
      </c>
      <c r="V52" s="118" t="str">
        <f t="shared" si="3"/>
        <v>ID</v>
      </c>
      <c r="W52" s="90">
        <f t="shared" si="4"/>
        <v>44734</v>
      </c>
      <c r="X52" s="90">
        <f t="shared" si="5"/>
        <v>44769</v>
      </c>
      <c r="Y52" s="90" t="str">
        <f t="shared" si="6"/>
        <v>Date!</v>
      </c>
      <c r="Z52" s="90" t="str">
        <f t="shared" si="7"/>
        <v>Date!</v>
      </c>
      <c r="AA52" s="90">
        <f t="array" ref="AA52">if(N52="Nest!",0,max(if((W52:Z52)="","",column(W52:Z52)-21)))</f>
        <v>5</v>
      </c>
      <c r="AB52" s="90" t="str">
        <f t="shared" si="8"/>
        <v>Date!</v>
      </c>
      <c r="AC52" s="119" t="str">
        <f t="shared" si="9"/>
        <v>weird</v>
      </c>
      <c r="AD52" s="125" t="str">
        <f t="shared" si="12"/>
        <v/>
      </c>
    </row>
    <row r="53">
      <c r="A53" s="109" t="s">
        <v>235</v>
      </c>
      <c r="B53" s="121"/>
      <c r="C53" s="109" t="s">
        <v>142</v>
      </c>
      <c r="D53" s="109" t="s">
        <v>169</v>
      </c>
      <c r="E53" s="109" t="s">
        <v>158</v>
      </c>
      <c r="F53" s="109" t="s">
        <v>175</v>
      </c>
      <c r="G53" s="109" t="s">
        <v>159</v>
      </c>
      <c r="H53" s="109" t="s">
        <v>147</v>
      </c>
      <c r="I53" s="122">
        <v>44729.0</v>
      </c>
      <c r="J53" s="123"/>
      <c r="K53" s="123"/>
      <c r="L53" s="5"/>
      <c r="M53" s="109" t="s">
        <v>149</v>
      </c>
      <c r="N53" s="113">
        <v>76.0</v>
      </c>
      <c r="O53" s="132">
        <v>44732.0</v>
      </c>
      <c r="P53" s="115">
        <v>12.0</v>
      </c>
      <c r="Q53" s="114">
        <v>44753.0</v>
      </c>
      <c r="R53" s="116" t="str">
        <f t="shared" si="10"/>
        <v>Nest!</v>
      </c>
      <c r="S53" s="117" t="str">
        <f t="shared" si="11"/>
        <v>Date!</v>
      </c>
      <c r="T53" s="116" t="str">
        <f t="shared" si="1"/>
        <v>Nest!</v>
      </c>
      <c r="U53" s="117" t="str">
        <f t="shared" si="2"/>
        <v>Date!</v>
      </c>
      <c r="V53" s="118" t="str">
        <f t="shared" si="3"/>
        <v>ID</v>
      </c>
      <c r="W53" s="90">
        <f t="shared" si="4"/>
        <v>44732</v>
      </c>
      <c r="X53" s="90">
        <f t="shared" si="5"/>
        <v>44753</v>
      </c>
      <c r="Y53" s="90" t="str">
        <f t="shared" si="6"/>
        <v>Date!</v>
      </c>
      <c r="Z53" s="90" t="str">
        <f t="shared" si="7"/>
        <v>Date!</v>
      </c>
      <c r="AA53" s="90">
        <f t="array" ref="AA53">if(N53="Nest!",0,max(if((W53:Z53)="","",column(W53:Z53)-21)))</f>
        <v>5</v>
      </c>
      <c r="AB53" s="90" t="str">
        <f t="shared" si="8"/>
        <v>Date!</v>
      </c>
      <c r="AC53" s="119" t="str">
        <f t="shared" si="9"/>
        <v>weird</v>
      </c>
      <c r="AD53" s="125" t="str">
        <f t="shared" si="12"/>
        <v/>
      </c>
    </row>
    <row r="54">
      <c r="A54" s="109" t="s">
        <v>236</v>
      </c>
      <c r="B54" s="121"/>
      <c r="C54" s="109" t="s">
        <v>142</v>
      </c>
      <c r="D54" s="109" t="s">
        <v>169</v>
      </c>
      <c r="E54" s="109" t="s">
        <v>187</v>
      </c>
      <c r="F54" s="109" t="s">
        <v>165</v>
      </c>
      <c r="G54" s="109" t="s">
        <v>146</v>
      </c>
      <c r="H54" s="109" t="s">
        <v>147</v>
      </c>
      <c r="I54" s="122">
        <v>44729.0</v>
      </c>
      <c r="J54" s="123"/>
      <c r="K54" s="123"/>
      <c r="L54" s="55" t="s">
        <v>237</v>
      </c>
      <c r="M54" s="109" t="s">
        <v>149</v>
      </c>
      <c r="N54" s="113">
        <v>74.0</v>
      </c>
      <c r="O54" s="114">
        <v>44734.0</v>
      </c>
      <c r="P54" s="115">
        <v>6.0</v>
      </c>
      <c r="Q54" s="132">
        <v>44774.0</v>
      </c>
      <c r="R54" s="116" t="str">
        <f t="shared" si="10"/>
        <v>Nest!</v>
      </c>
      <c r="S54" s="117" t="str">
        <f t="shared" si="11"/>
        <v>Date!</v>
      </c>
      <c r="T54" s="116" t="str">
        <f t="shared" si="1"/>
        <v>Nest!</v>
      </c>
      <c r="U54" s="117" t="str">
        <f t="shared" si="2"/>
        <v>Date!</v>
      </c>
      <c r="V54" s="118" t="str">
        <f t="shared" si="3"/>
        <v>ID</v>
      </c>
      <c r="W54" s="90">
        <f t="shared" si="4"/>
        <v>44734</v>
      </c>
      <c r="X54" s="90">
        <f t="shared" si="5"/>
        <v>44774</v>
      </c>
      <c r="Y54" s="90" t="str">
        <f t="shared" si="6"/>
        <v>Date!</v>
      </c>
      <c r="Z54" s="90" t="str">
        <f t="shared" si="7"/>
        <v>Date!</v>
      </c>
      <c r="AA54" s="90">
        <f t="array" ref="AA54">if(N54="Nest!",0,max(if((W54:Z54)="","",column(W54:Z54)-21)))</f>
        <v>5</v>
      </c>
      <c r="AB54" s="90" t="str">
        <f t="shared" si="8"/>
        <v>Date!</v>
      </c>
      <c r="AC54" s="119" t="str">
        <f t="shared" si="9"/>
        <v>weird</v>
      </c>
      <c r="AD54" s="125" t="str">
        <f t="shared" si="12"/>
        <v/>
      </c>
    </row>
    <row r="55">
      <c r="A55" s="109" t="s">
        <v>238</v>
      </c>
      <c r="B55" s="121"/>
      <c r="C55" s="109" t="s">
        <v>151</v>
      </c>
      <c r="D55" s="109" t="s">
        <v>199</v>
      </c>
      <c r="E55" s="109" t="s">
        <v>155</v>
      </c>
      <c r="F55" s="109" t="s">
        <v>175</v>
      </c>
      <c r="G55" s="109" t="s">
        <v>146</v>
      </c>
      <c r="H55" s="109" t="s">
        <v>147</v>
      </c>
      <c r="I55" s="122">
        <v>44729.0</v>
      </c>
      <c r="J55" s="123"/>
      <c r="K55" s="123"/>
      <c r="L55" s="5"/>
      <c r="M55" s="109" t="s">
        <v>149</v>
      </c>
      <c r="N55" s="113">
        <v>82.0</v>
      </c>
      <c r="O55" s="114">
        <v>44734.0</v>
      </c>
      <c r="P55" s="116" t="str">
        <f t="shared" ref="P55:P57" si="24">if(isblank(B55),"Nest!")</f>
        <v>Nest!</v>
      </c>
      <c r="Q55" s="117" t="str">
        <f t="shared" ref="Q55:Q57" si="25">if(isblank(B55),"Date!")</f>
        <v>Date!</v>
      </c>
      <c r="R55" s="116" t="str">
        <f t="shared" si="10"/>
        <v>Nest!</v>
      </c>
      <c r="S55" s="117" t="str">
        <f t="shared" si="11"/>
        <v>Date!</v>
      </c>
      <c r="T55" s="116" t="str">
        <f t="shared" si="1"/>
        <v>Nest!</v>
      </c>
      <c r="U55" s="117" t="str">
        <f t="shared" si="2"/>
        <v>Date!</v>
      </c>
      <c r="V55" s="118" t="str">
        <f t="shared" si="3"/>
        <v>ID</v>
      </c>
      <c r="W55" s="90">
        <f t="shared" si="4"/>
        <v>44734</v>
      </c>
      <c r="X55" s="90" t="str">
        <f t="shared" si="5"/>
        <v>Date!</v>
      </c>
      <c r="Y55" s="90" t="str">
        <f t="shared" si="6"/>
        <v>Date!</v>
      </c>
      <c r="Z55" s="90" t="str">
        <f t="shared" si="7"/>
        <v>Date!</v>
      </c>
      <c r="AA55" s="90">
        <f t="array" ref="AA55">if(N55="Nest!",0,max(if((W55:Z55)="","",column(W55:Z55)-21)))</f>
        <v>5</v>
      </c>
      <c r="AB55" s="90" t="str">
        <f t="shared" si="8"/>
        <v>Date!</v>
      </c>
      <c r="AC55" s="119" t="str">
        <f t="shared" si="9"/>
        <v>weird</v>
      </c>
      <c r="AD55" s="125" t="str">
        <f t="shared" si="12"/>
        <v/>
      </c>
    </row>
    <row r="56">
      <c r="A56" s="109" t="s">
        <v>239</v>
      </c>
      <c r="B56" s="121"/>
      <c r="C56" s="109" t="s">
        <v>151</v>
      </c>
      <c r="D56" s="109" t="s">
        <v>152</v>
      </c>
      <c r="E56" s="109" t="s">
        <v>153</v>
      </c>
      <c r="F56" s="109" t="s">
        <v>182</v>
      </c>
      <c r="G56" s="109" t="s">
        <v>146</v>
      </c>
      <c r="H56" s="109" t="s">
        <v>147</v>
      </c>
      <c r="I56" s="122">
        <v>44729.0</v>
      </c>
      <c r="J56" s="123"/>
      <c r="K56" s="123"/>
      <c r="L56" s="5"/>
      <c r="M56" s="109" t="s">
        <v>149</v>
      </c>
      <c r="N56" s="113">
        <v>78.0</v>
      </c>
      <c r="O56" s="114">
        <v>44740.0</v>
      </c>
      <c r="P56" s="116" t="str">
        <f t="shared" si="24"/>
        <v>Nest!</v>
      </c>
      <c r="Q56" s="117" t="str">
        <f t="shared" si="25"/>
        <v>Date!</v>
      </c>
      <c r="R56" s="116" t="str">
        <f t="shared" si="10"/>
        <v>Nest!</v>
      </c>
      <c r="S56" s="117" t="str">
        <f t="shared" si="11"/>
        <v>Date!</v>
      </c>
      <c r="T56" s="116" t="str">
        <f t="shared" si="1"/>
        <v>Nest!</v>
      </c>
      <c r="U56" s="117" t="str">
        <f t="shared" si="2"/>
        <v>Date!</v>
      </c>
      <c r="V56" s="118" t="str">
        <f t="shared" si="3"/>
        <v>ID</v>
      </c>
      <c r="W56" s="90">
        <f t="shared" si="4"/>
        <v>44740</v>
      </c>
      <c r="X56" s="90" t="str">
        <f t="shared" si="5"/>
        <v>Date!</v>
      </c>
      <c r="Y56" s="90" t="str">
        <f t="shared" si="6"/>
        <v>Date!</v>
      </c>
      <c r="Z56" s="90" t="str">
        <f t="shared" si="7"/>
        <v>Date!</v>
      </c>
      <c r="AA56" s="90">
        <f t="array" ref="AA56">if(N56="Nest!",0,max(if((W56:Z56)="","",column(W56:Z56)-21)))</f>
        <v>5</v>
      </c>
      <c r="AB56" s="90" t="str">
        <f t="shared" si="8"/>
        <v>Date!</v>
      </c>
      <c r="AC56" s="119" t="str">
        <f t="shared" si="9"/>
        <v>weird</v>
      </c>
      <c r="AD56" s="125" t="str">
        <f t="shared" si="12"/>
        <v/>
      </c>
    </row>
    <row r="57">
      <c r="A57" s="109" t="s">
        <v>240</v>
      </c>
      <c r="B57" s="121"/>
      <c r="C57" s="109" t="s">
        <v>151</v>
      </c>
      <c r="D57" s="109" t="s">
        <v>152</v>
      </c>
      <c r="E57" s="109" t="s">
        <v>145</v>
      </c>
      <c r="F57" s="109" t="s">
        <v>170</v>
      </c>
      <c r="G57" s="109" t="s">
        <v>146</v>
      </c>
      <c r="H57" s="109" t="s">
        <v>147</v>
      </c>
      <c r="I57" s="122">
        <v>44729.0</v>
      </c>
      <c r="J57" s="123"/>
      <c r="K57" s="123"/>
      <c r="L57" s="5"/>
      <c r="M57" s="109" t="s">
        <v>149</v>
      </c>
      <c r="N57" s="126" t="str">
        <f>if(isblank(B57),"Nest!")</f>
        <v>Nest!</v>
      </c>
      <c r="O57" s="117" t="str">
        <f>if(isblank(B57),"Date!")</f>
        <v>Date!</v>
      </c>
      <c r="P57" s="116" t="str">
        <f t="shared" si="24"/>
        <v>Nest!</v>
      </c>
      <c r="Q57" s="117" t="str">
        <f t="shared" si="25"/>
        <v>Date!</v>
      </c>
      <c r="R57" s="116" t="str">
        <f t="shared" si="10"/>
        <v>Nest!</v>
      </c>
      <c r="S57" s="117" t="str">
        <f t="shared" si="11"/>
        <v>Date!</v>
      </c>
      <c r="T57" s="116" t="str">
        <f t="shared" si="1"/>
        <v>Nest!</v>
      </c>
      <c r="U57" s="117" t="str">
        <f t="shared" si="2"/>
        <v>Date!</v>
      </c>
      <c r="V57" s="118" t="str">
        <f t="shared" si="3"/>
        <v>unID</v>
      </c>
      <c r="W57" s="90" t="str">
        <f t="shared" si="4"/>
        <v>Date!</v>
      </c>
      <c r="X57" s="90" t="str">
        <f t="shared" si="5"/>
        <v>Date!</v>
      </c>
      <c r="Y57" s="90" t="str">
        <f t="shared" si="6"/>
        <v>Date!</v>
      </c>
      <c r="Z57" s="90" t="str">
        <f t="shared" si="7"/>
        <v>Date!</v>
      </c>
      <c r="AA57" s="90">
        <f t="array" ref="AA57">if(N57="Nest!",0,max(if((W57:Z57)="","",column(W57:Z57)-21)))</f>
        <v>0</v>
      </c>
      <c r="AB57" s="90" t="str">
        <f t="shared" si="8"/>
        <v/>
      </c>
      <c r="AC57" s="119" t="str">
        <f t="shared" si="9"/>
        <v/>
      </c>
      <c r="AD57" s="125" t="str">
        <f t="shared" si="12"/>
        <v/>
      </c>
    </row>
    <row r="58">
      <c r="A58" s="109" t="s">
        <v>241</v>
      </c>
      <c r="B58" s="121"/>
      <c r="C58" s="109" t="s">
        <v>151</v>
      </c>
      <c r="D58" s="109" t="s">
        <v>199</v>
      </c>
      <c r="E58" s="109" t="s">
        <v>153</v>
      </c>
      <c r="F58" s="109" t="s">
        <v>153</v>
      </c>
      <c r="G58" s="109" t="s">
        <v>146</v>
      </c>
      <c r="H58" s="109" t="s">
        <v>147</v>
      </c>
      <c r="I58" s="122">
        <v>44729.0</v>
      </c>
      <c r="J58" s="123"/>
      <c r="K58" s="123"/>
      <c r="L58" s="5"/>
      <c r="M58" s="109" t="s">
        <v>149</v>
      </c>
      <c r="N58" s="113">
        <v>110.0</v>
      </c>
      <c r="O58" s="132">
        <v>44733.0</v>
      </c>
      <c r="P58" s="115">
        <v>52.0</v>
      </c>
      <c r="Q58" s="114">
        <v>44754.0</v>
      </c>
      <c r="R58" s="116" t="str">
        <f t="shared" si="10"/>
        <v>Nest!</v>
      </c>
      <c r="S58" s="117" t="str">
        <f t="shared" si="11"/>
        <v>Date!</v>
      </c>
      <c r="T58" s="116" t="str">
        <f t="shared" si="1"/>
        <v>Nest!</v>
      </c>
      <c r="U58" s="117" t="str">
        <f t="shared" si="2"/>
        <v>Date!</v>
      </c>
      <c r="V58" s="118" t="str">
        <f t="shared" si="3"/>
        <v>ID</v>
      </c>
      <c r="W58" s="90">
        <f t="shared" si="4"/>
        <v>44733</v>
      </c>
      <c r="X58" s="90">
        <f t="shared" si="5"/>
        <v>44754</v>
      </c>
      <c r="Y58" s="90" t="str">
        <f t="shared" si="6"/>
        <v>Date!</v>
      </c>
      <c r="Z58" s="90" t="str">
        <f t="shared" si="7"/>
        <v>Date!</v>
      </c>
      <c r="AA58" s="90">
        <f t="array" ref="AA58">if(N58="Nest!",0,max(if((W58:Z58)="","",column(W58:Z58)-21)))</f>
        <v>5</v>
      </c>
      <c r="AB58" s="90" t="str">
        <f t="shared" si="8"/>
        <v>Date!</v>
      </c>
      <c r="AC58" s="119" t="str">
        <f t="shared" si="9"/>
        <v>weird</v>
      </c>
      <c r="AD58" s="125" t="str">
        <f t="shared" si="12"/>
        <v/>
      </c>
    </row>
    <row r="59">
      <c r="A59" s="109" t="s">
        <v>242</v>
      </c>
      <c r="B59" s="121"/>
      <c r="C59" s="109" t="s">
        <v>151</v>
      </c>
      <c r="D59" s="109" t="s">
        <v>152</v>
      </c>
      <c r="E59" s="109" t="s">
        <v>153</v>
      </c>
      <c r="F59" s="109" t="s">
        <v>170</v>
      </c>
      <c r="G59" s="109" t="s">
        <v>159</v>
      </c>
      <c r="H59" s="109" t="s">
        <v>147</v>
      </c>
      <c r="I59" s="122">
        <v>44729.0</v>
      </c>
      <c r="J59" s="123"/>
      <c r="K59" s="123"/>
      <c r="L59" s="55" t="s">
        <v>243</v>
      </c>
      <c r="M59" s="109" t="s">
        <v>149</v>
      </c>
      <c r="N59" s="113">
        <v>133.0</v>
      </c>
      <c r="O59" s="114">
        <v>44740.0</v>
      </c>
      <c r="P59" s="115">
        <v>151.0</v>
      </c>
      <c r="Q59" s="114">
        <v>44781.0</v>
      </c>
      <c r="R59" s="116" t="str">
        <f t="shared" si="10"/>
        <v>Nest!</v>
      </c>
      <c r="S59" s="117" t="str">
        <f t="shared" si="11"/>
        <v>Date!</v>
      </c>
      <c r="T59" s="116" t="str">
        <f t="shared" si="1"/>
        <v>Nest!</v>
      </c>
      <c r="U59" s="117" t="str">
        <f t="shared" si="2"/>
        <v>Date!</v>
      </c>
      <c r="V59" s="118" t="str">
        <f t="shared" si="3"/>
        <v>ID</v>
      </c>
      <c r="W59" s="90">
        <f t="shared" si="4"/>
        <v>44740</v>
      </c>
      <c r="X59" s="90">
        <f t="shared" si="5"/>
        <v>44781</v>
      </c>
      <c r="Y59" s="90" t="str">
        <f t="shared" si="6"/>
        <v>Date!</v>
      </c>
      <c r="Z59" s="90" t="str">
        <f t="shared" si="7"/>
        <v>Date!</v>
      </c>
      <c r="AA59" s="90">
        <f t="array" ref="AA59">if(N59="Nest!",0,max(if((W59:Z59)="","",column(W59:Z59)-21)))</f>
        <v>5</v>
      </c>
      <c r="AB59" s="90" t="str">
        <f t="shared" si="8"/>
        <v>Date!</v>
      </c>
      <c r="AC59" s="119" t="str">
        <f t="shared" si="9"/>
        <v>weird</v>
      </c>
      <c r="AD59" s="125" t="str">
        <f t="shared" si="12"/>
        <v/>
      </c>
    </row>
    <row r="60">
      <c r="A60" s="109" t="s">
        <v>244</v>
      </c>
      <c r="B60" s="121"/>
      <c r="C60" s="109" t="s">
        <v>151</v>
      </c>
      <c r="D60" s="109" t="s">
        <v>152</v>
      </c>
      <c r="E60" s="109" t="s">
        <v>165</v>
      </c>
      <c r="F60" s="109" t="s">
        <v>145</v>
      </c>
      <c r="G60" s="109" t="s">
        <v>159</v>
      </c>
      <c r="H60" s="109" t="s">
        <v>147</v>
      </c>
      <c r="I60" s="122">
        <v>44729.0</v>
      </c>
      <c r="J60" s="123"/>
      <c r="K60" s="123"/>
      <c r="L60" s="55" t="s">
        <v>204</v>
      </c>
      <c r="M60" s="109" t="s">
        <v>149</v>
      </c>
      <c r="N60" s="113">
        <v>85.0</v>
      </c>
      <c r="O60" s="114">
        <v>44740.0</v>
      </c>
      <c r="P60" s="116" t="str">
        <f>if(isblank(B60),"Nest!")</f>
        <v>Nest!</v>
      </c>
      <c r="Q60" s="117" t="str">
        <f>if(isblank(B60),"Date!")</f>
        <v>Date!</v>
      </c>
      <c r="R60" s="116" t="str">
        <f t="shared" si="10"/>
        <v>Nest!</v>
      </c>
      <c r="S60" s="117" t="str">
        <f t="shared" si="11"/>
        <v>Date!</v>
      </c>
      <c r="T60" s="116" t="str">
        <f t="shared" si="1"/>
        <v>Nest!</v>
      </c>
      <c r="U60" s="117" t="str">
        <f t="shared" si="2"/>
        <v>Date!</v>
      </c>
      <c r="V60" s="118" t="str">
        <f t="shared" si="3"/>
        <v>ID</v>
      </c>
      <c r="W60" s="90">
        <f t="shared" si="4"/>
        <v>44740</v>
      </c>
      <c r="X60" s="90" t="str">
        <f t="shared" si="5"/>
        <v>Date!</v>
      </c>
      <c r="Y60" s="90" t="str">
        <f t="shared" si="6"/>
        <v>Date!</v>
      </c>
      <c r="Z60" s="90" t="str">
        <f t="shared" si="7"/>
        <v>Date!</v>
      </c>
      <c r="AA60" s="90">
        <f t="array" ref="AA60">if(N60="Nest!",0,max(if((W60:Z60)="","",column(W60:Z60)-21)))</f>
        <v>5</v>
      </c>
      <c r="AB60" s="90" t="str">
        <f t="shared" si="8"/>
        <v>Date!</v>
      </c>
      <c r="AC60" s="119" t="str">
        <f t="shared" si="9"/>
        <v>weird</v>
      </c>
      <c r="AD60" s="125" t="str">
        <f t="shared" si="12"/>
        <v/>
      </c>
    </row>
    <row r="61">
      <c r="A61" s="109" t="s">
        <v>245</v>
      </c>
      <c r="B61" s="121"/>
      <c r="C61" s="109" t="s">
        <v>151</v>
      </c>
      <c r="D61" s="109" t="s">
        <v>152</v>
      </c>
      <c r="E61" s="109" t="s">
        <v>182</v>
      </c>
      <c r="F61" s="109" t="s">
        <v>180</v>
      </c>
      <c r="G61" s="109" t="s">
        <v>159</v>
      </c>
      <c r="H61" s="109" t="s">
        <v>147</v>
      </c>
      <c r="I61" s="122">
        <v>44729.0</v>
      </c>
      <c r="J61" s="123"/>
      <c r="K61" s="123"/>
      <c r="L61" s="5"/>
      <c r="M61" s="109" t="s">
        <v>149</v>
      </c>
      <c r="N61" s="113">
        <v>99.0</v>
      </c>
      <c r="O61" s="114">
        <v>44730.0</v>
      </c>
      <c r="P61" s="115">
        <v>99.2</v>
      </c>
      <c r="Q61" s="114">
        <v>44783.0</v>
      </c>
      <c r="R61" s="116" t="str">
        <f t="shared" si="10"/>
        <v>Nest!</v>
      </c>
      <c r="S61" s="117" t="str">
        <f t="shared" si="11"/>
        <v>Date!</v>
      </c>
      <c r="T61" s="116" t="str">
        <f t="shared" si="1"/>
        <v>Nest!</v>
      </c>
      <c r="U61" s="117" t="str">
        <f t="shared" si="2"/>
        <v>Date!</v>
      </c>
      <c r="V61" s="118" t="str">
        <f t="shared" si="3"/>
        <v>ID</v>
      </c>
      <c r="W61" s="90">
        <f t="shared" si="4"/>
        <v>44730</v>
      </c>
      <c r="X61" s="90">
        <f t="shared" si="5"/>
        <v>44783</v>
      </c>
      <c r="Y61" s="90" t="str">
        <f t="shared" si="6"/>
        <v>Date!</v>
      </c>
      <c r="Z61" s="90" t="str">
        <f t="shared" si="7"/>
        <v>Date!</v>
      </c>
      <c r="AA61" s="90">
        <f t="array" ref="AA61">if(N61="Nest!",0,max(if((W61:Z61)="","",column(W61:Z61)-21)))</f>
        <v>5</v>
      </c>
      <c r="AB61" s="90" t="str">
        <f t="shared" si="8"/>
        <v>Date!</v>
      </c>
      <c r="AC61" s="119" t="str">
        <f t="shared" si="9"/>
        <v>weird</v>
      </c>
      <c r="AD61" s="125" t="str">
        <f t="shared" si="12"/>
        <v/>
      </c>
    </row>
    <row r="62">
      <c r="A62" s="109" t="s">
        <v>246</v>
      </c>
      <c r="B62" s="121"/>
      <c r="C62" s="109" t="s">
        <v>142</v>
      </c>
      <c r="D62" s="109" t="s">
        <v>169</v>
      </c>
      <c r="E62" s="109" t="s">
        <v>155</v>
      </c>
      <c r="F62" s="109" t="s">
        <v>144</v>
      </c>
      <c r="G62" s="109" t="s">
        <v>146</v>
      </c>
      <c r="H62" s="109" t="s">
        <v>147</v>
      </c>
      <c r="I62" s="122">
        <v>44753.0</v>
      </c>
      <c r="J62" s="123"/>
      <c r="K62" s="123"/>
      <c r="L62" s="55" t="s">
        <v>247</v>
      </c>
      <c r="M62" s="109" t="s">
        <v>149</v>
      </c>
      <c r="N62" s="113">
        <v>93.0</v>
      </c>
      <c r="O62" s="114">
        <v>44730.0</v>
      </c>
      <c r="P62" s="115">
        <v>93.2</v>
      </c>
      <c r="Q62" s="114">
        <v>44748.0</v>
      </c>
      <c r="R62" s="116" t="str">
        <f t="shared" si="10"/>
        <v>Nest!</v>
      </c>
      <c r="S62" s="117" t="str">
        <f t="shared" si="11"/>
        <v>Date!</v>
      </c>
      <c r="T62" s="116" t="str">
        <f t="shared" si="1"/>
        <v>Nest!</v>
      </c>
      <c r="U62" s="117" t="str">
        <f t="shared" si="2"/>
        <v>Date!</v>
      </c>
      <c r="V62" s="118" t="str">
        <f t="shared" si="3"/>
        <v>ID</v>
      </c>
      <c r="W62" s="90">
        <f t="shared" si="4"/>
        <v>44730</v>
      </c>
      <c r="X62" s="90">
        <f t="shared" si="5"/>
        <v>44748</v>
      </c>
      <c r="Y62" s="90" t="str">
        <f t="shared" si="6"/>
        <v>Date!</v>
      </c>
      <c r="Z62" s="90" t="str">
        <f t="shared" si="7"/>
        <v>Date!</v>
      </c>
      <c r="AA62" s="90">
        <f t="array" ref="AA62">if(N62="Nest!",0,max(if((W62:Z62)="","",column(W62:Z62)-21)))</f>
        <v>5</v>
      </c>
      <c r="AB62" s="90" t="str">
        <f t="shared" si="8"/>
        <v>Date!</v>
      </c>
      <c r="AC62" s="119" t="str">
        <f t="shared" si="9"/>
        <v>weird</v>
      </c>
      <c r="AD62" s="125" t="str">
        <f t="shared" si="12"/>
        <v/>
      </c>
    </row>
    <row r="63">
      <c r="A63" s="109" t="s">
        <v>163</v>
      </c>
      <c r="B63" s="121"/>
      <c r="C63" s="109" t="s">
        <v>151</v>
      </c>
      <c r="D63" s="109" t="s">
        <v>154</v>
      </c>
      <c r="E63" s="123"/>
      <c r="F63" s="123"/>
      <c r="G63" s="123"/>
      <c r="H63" s="123"/>
      <c r="I63" s="123"/>
      <c r="J63" s="123"/>
      <c r="K63" s="123"/>
      <c r="L63" s="55" t="s">
        <v>248</v>
      </c>
      <c r="M63" s="123"/>
      <c r="N63" s="113">
        <v>77.0</v>
      </c>
      <c r="O63" s="114">
        <v>44730.0</v>
      </c>
      <c r="P63" s="116" t="str">
        <f t="shared" ref="P63:P64" si="26">if(isblank(B63),"Nest!")</f>
        <v>Nest!</v>
      </c>
      <c r="Q63" s="117" t="str">
        <f t="shared" ref="Q63:Q64" si="27">if(isblank(B63),"Date!")</f>
        <v>Date!</v>
      </c>
      <c r="R63" s="116" t="str">
        <f t="shared" si="10"/>
        <v>Nest!</v>
      </c>
      <c r="S63" s="117" t="str">
        <f t="shared" si="11"/>
        <v>Date!</v>
      </c>
      <c r="T63" s="116" t="str">
        <f t="shared" si="1"/>
        <v>Nest!</v>
      </c>
      <c r="U63" s="117" t="str">
        <f t="shared" si="2"/>
        <v>Date!</v>
      </c>
      <c r="V63" s="118" t="str">
        <f t="shared" si="3"/>
        <v>unb</v>
      </c>
      <c r="W63" s="90">
        <f t="shared" si="4"/>
        <v>44730</v>
      </c>
      <c r="X63" s="90" t="str">
        <f t="shared" si="5"/>
        <v>Date!</v>
      </c>
      <c r="Y63" s="90" t="str">
        <f t="shared" si="6"/>
        <v>Date!</v>
      </c>
      <c r="Z63" s="90" t="str">
        <f t="shared" si="7"/>
        <v>Date!</v>
      </c>
      <c r="AA63" s="90">
        <f t="array" ref="AA63">if(N63="Nest!",0,max(if((W63:Z63)="","",column(W63:Z63)-21)))</f>
        <v>5</v>
      </c>
      <c r="AB63" s="90" t="str">
        <f t="shared" si="8"/>
        <v>Date!</v>
      </c>
      <c r="AC63" s="119" t="str">
        <f t="shared" si="9"/>
        <v>weird</v>
      </c>
      <c r="AD63" s="125" t="str">
        <f t="shared" si="12"/>
        <v/>
      </c>
    </row>
    <row r="64">
      <c r="A64" s="109" t="s">
        <v>161</v>
      </c>
      <c r="B64" s="121"/>
      <c r="C64" s="109" t="s">
        <v>142</v>
      </c>
      <c r="D64" s="109" t="s">
        <v>199</v>
      </c>
      <c r="E64" s="123"/>
      <c r="F64" s="123"/>
      <c r="G64" s="123"/>
      <c r="H64" s="123"/>
      <c r="I64" s="123"/>
      <c r="J64" s="123"/>
      <c r="K64" s="123"/>
      <c r="L64" s="55" t="s">
        <v>249</v>
      </c>
      <c r="M64" s="123"/>
      <c r="N64" s="113">
        <v>77.0</v>
      </c>
      <c r="O64" s="114">
        <v>44730.0</v>
      </c>
      <c r="P64" s="116" t="str">
        <f t="shared" si="26"/>
        <v>Nest!</v>
      </c>
      <c r="Q64" s="117" t="str">
        <f t="shared" si="27"/>
        <v>Date!</v>
      </c>
      <c r="R64" s="116" t="str">
        <f t="shared" si="10"/>
        <v>Nest!</v>
      </c>
      <c r="S64" s="117" t="str">
        <f t="shared" si="11"/>
        <v>Date!</v>
      </c>
      <c r="T64" s="116" t="str">
        <f t="shared" si="1"/>
        <v>Nest!</v>
      </c>
      <c r="U64" s="117" t="str">
        <f t="shared" si="2"/>
        <v>Date!</v>
      </c>
      <c r="V64" s="118" t="str">
        <f t="shared" si="3"/>
        <v>ID</v>
      </c>
      <c r="W64" s="90">
        <f t="shared" si="4"/>
        <v>44730</v>
      </c>
      <c r="X64" s="90" t="str">
        <f t="shared" si="5"/>
        <v>Date!</v>
      </c>
      <c r="Y64" s="90" t="str">
        <f t="shared" si="6"/>
        <v>Date!</v>
      </c>
      <c r="Z64" s="90" t="str">
        <f t="shared" si="7"/>
        <v>Date!</v>
      </c>
      <c r="AA64" s="90">
        <f t="array" ref="AA64">if(N64="Nest!",0,max(if((W64:Z64)="","",column(W64:Z64)-21)))</f>
        <v>5</v>
      </c>
      <c r="AB64" s="90" t="str">
        <f t="shared" si="8"/>
        <v>Date!</v>
      </c>
      <c r="AC64" s="119" t="str">
        <f t="shared" si="9"/>
        <v>weird</v>
      </c>
      <c r="AD64" s="125" t="str">
        <f t="shared" si="12"/>
        <v/>
      </c>
    </row>
    <row r="65">
      <c r="A65" s="109" t="s">
        <v>163</v>
      </c>
      <c r="B65" s="121"/>
      <c r="C65" s="109" t="s">
        <v>151</v>
      </c>
      <c r="D65" s="109" t="s">
        <v>154</v>
      </c>
      <c r="E65" s="123"/>
      <c r="F65" s="123"/>
      <c r="G65" s="123"/>
      <c r="H65" s="123"/>
      <c r="I65" s="123"/>
      <c r="J65" s="123"/>
      <c r="K65" s="123"/>
      <c r="L65" s="55" t="s">
        <v>250</v>
      </c>
      <c r="M65" s="123"/>
      <c r="N65" s="113">
        <v>76.0</v>
      </c>
      <c r="O65" s="114">
        <v>44740.0</v>
      </c>
      <c r="P65" s="115">
        <v>12.0</v>
      </c>
      <c r="Q65" s="114">
        <v>44781.0</v>
      </c>
      <c r="R65" s="116" t="str">
        <f t="shared" si="10"/>
        <v>Nest!</v>
      </c>
      <c r="S65" s="117" t="str">
        <f t="shared" si="11"/>
        <v>Date!</v>
      </c>
      <c r="T65" s="116" t="str">
        <f t="shared" si="1"/>
        <v>Nest!</v>
      </c>
      <c r="U65" s="117" t="str">
        <f t="shared" si="2"/>
        <v>Date!</v>
      </c>
      <c r="V65" s="118" t="str">
        <f t="shared" si="3"/>
        <v>unb</v>
      </c>
      <c r="W65" s="90">
        <f t="shared" si="4"/>
        <v>44740</v>
      </c>
      <c r="X65" s="90">
        <f t="shared" si="5"/>
        <v>44781</v>
      </c>
      <c r="Y65" s="90" t="str">
        <f t="shared" si="6"/>
        <v>Date!</v>
      </c>
      <c r="Z65" s="90" t="str">
        <f t="shared" si="7"/>
        <v>Date!</v>
      </c>
      <c r="AA65" s="90">
        <f t="array" ref="AA65">if(N65="Nest!",0,max(if((W65:Z65)="","",column(W65:Z65)-21)))</f>
        <v>5</v>
      </c>
      <c r="AB65" s="90" t="str">
        <f t="shared" si="8"/>
        <v>Date!</v>
      </c>
      <c r="AC65" s="119" t="str">
        <f t="shared" si="9"/>
        <v>weird</v>
      </c>
      <c r="AD65" s="125" t="str">
        <f t="shared" si="12"/>
        <v/>
      </c>
    </row>
    <row r="66">
      <c r="A66" s="109" t="s">
        <v>251</v>
      </c>
      <c r="B66" s="121"/>
      <c r="C66" s="109" t="s">
        <v>142</v>
      </c>
      <c r="D66" s="109" t="s">
        <v>169</v>
      </c>
      <c r="E66" s="109" t="s">
        <v>187</v>
      </c>
      <c r="F66" s="109" t="s">
        <v>170</v>
      </c>
      <c r="G66" s="109" t="s">
        <v>159</v>
      </c>
      <c r="H66" s="109" t="s">
        <v>147</v>
      </c>
      <c r="I66" s="122">
        <v>44753.0</v>
      </c>
      <c r="J66" s="123"/>
      <c r="K66" s="123"/>
      <c r="L66" s="55" t="s">
        <v>252</v>
      </c>
      <c r="M66" s="109" t="s">
        <v>149</v>
      </c>
      <c r="N66" s="113">
        <v>128.0</v>
      </c>
      <c r="O66" s="114">
        <v>44755.0</v>
      </c>
      <c r="P66" s="115">
        <v>150.0</v>
      </c>
      <c r="Q66" s="114">
        <v>44781.0</v>
      </c>
      <c r="R66" s="116" t="str">
        <f t="shared" si="10"/>
        <v>Nest!</v>
      </c>
      <c r="S66" s="117" t="str">
        <f t="shared" si="11"/>
        <v>Date!</v>
      </c>
      <c r="T66" s="116" t="str">
        <f t="shared" si="1"/>
        <v>Nest!</v>
      </c>
      <c r="U66" s="117" t="str">
        <f t="shared" si="2"/>
        <v>Date!</v>
      </c>
      <c r="V66" s="118" t="str">
        <f t="shared" si="3"/>
        <v>ID</v>
      </c>
      <c r="W66" s="90">
        <f t="shared" si="4"/>
        <v>44755</v>
      </c>
      <c r="X66" s="90">
        <f t="shared" si="5"/>
        <v>44781</v>
      </c>
      <c r="Y66" s="90" t="str">
        <f t="shared" si="6"/>
        <v>Date!</v>
      </c>
      <c r="Z66" s="90" t="str">
        <f t="shared" si="7"/>
        <v>Date!</v>
      </c>
      <c r="AA66" s="90">
        <f t="array" ref="AA66">if(N66="Nest!",0,max(if((W66:Z66)="","",column(W66:Z66)-21)))</f>
        <v>5</v>
      </c>
      <c r="AB66" s="90" t="str">
        <f t="shared" si="8"/>
        <v>Date!</v>
      </c>
      <c r="AC66" s="119" t="str">
        <f t="shared" si="9"/>
        <v>weird</v>
      </c>
      <c r="AD66" s="125" t="str">
        <f>if(AA66&gt;0,if(AB66&lt;&gt;"Date!",if(and(left(#REF!,1)="u",today()-AB66&gt;$AA$1),"Reconfirm UNB!!",""),""),"")</f>
        <v/>
      </c>
    </row>
    <row r="67">
      <c r="A67" s="109" t="s">
        <v>253</v>
      </c>
      <c r="B67" s="121"/>
      <c r="C67" s="109" t="s">
        <v>151</v>
      </c>
      <c r="D67" s="109" t="s">
        <v>152</v>
      </c>
      <c r="E67" s="109" t="s">
        <v>144</v>
      </c>
      <c r="F67" s="109" t="s">
        <v>153</v>
      </c>
      <c r="G67" s="109" t="s">
        <v>159</v>
      </c>
      <c r="H67" s="109" t="s">
        <v>147</v>
      </c>
      <c r="I67" s="122">
        <v>44729.0</v>
      </c>
      <c r="J67" s="123"/>
      <c r="K67" s="123"/>
      <c r="L67" s="5"/>
      <c r="M67" s="109" t="s">
        <v>149</v>
      </c>
      <c r="N67" s="113">
        <v>128.0</v>
      </c>
      <c r="O67" s="114">
        <v>44732.0</v>
      </c>
      <c r="P67" s="115">
        <v>150.0</v>
      </c>
      <c r="Q67" s="114">
        <v>44781.0</v>
      </c>
      <c r="R67" s="116" t="str">
        <f t="shared" si="10"/>
        <v>Nest!</v>
      </c>
      <c r="S67" s="117" t="str">
        <f t="shared" si="11"/>
        <v>Date!</v>
      </c>
      <c r="T67" s="116" t="str">
        <f t="shared" si="1"/>
        <v>Nest!</v>
      </c>
      <c r="U67" s="117" t="str">
        <f t="shared" si="2"/>
        <v>Date!</v>
      </c>
      <c r="V67" s="118" t="str">
        <f t="shared" si="3"/>
        <v>ID</v>
      </c>
      <c r="W67" s="90">
        <f t="shared" si="4"/>
        <v>44732</v>
      </c>
      <c r="X67" s="90">
        <f t="shared" si="5"/>
        <v>44781</v>
      </c>
      <c r="Y67" s="90" t="str">
        <f t="shared" si="6"/>
        <v>Date!</v>
      </c>
      <c r="Z67" s="90" t="str">
        <f t="shared" si="7"/>
        <v>Date!</v>
      </c>
      <c r="AA67" s="90">
        <f t="array" ref="AA67">if(N67="Nest!",0,max(if((W67:Z67)="","",column(W67:Z67)-21)))</f>
        <v>5</v>
      </c>
      <c r="AB67" s="90" t="str">
        <f t="shared" si="8"/>
        <v>Date!</v>
      </c>
      <c r="AC67" s="119" t="str">
        <f t="shared" si="9"/>
        <v>weird</v>
      </c>
      <c r="AD67" s="125" t="str">
        <f t="shared" ref="AD67:AD116" si="28">if(AA67&gt;0,if(AB67&lt;&gt;"Date!",if(and(left(A67,1)="u",today()-AB67&gt;$AA$1),"Reconfirm UNB!!",""),""),"")</f>
        <v/>
      </c>
    </row>
    <row r="68">
      <c r="A68" s="109" t="s">
        <v>254</v>
      </c>
      <c r="B68" s="121"/>
      <c r="C68" s="109" t="s">
        <v>142</v>
      </c>
      <c r="D68" s="109" t="s">
        <v>169</v>
      </c>
      <c r="E68" s="109" t="s">
        <v>175</v>
      </c>
      <c r="F68" s="109" t="s">
        <v>180</v>
      </c>
      <c r="G68" s="109" t="s">
        <v>159</v>
      </c>
      <c r="H68" s="123"/>
      <c r="I68" s="122">
        <v>44732.0</v>
      </c>
      <c r="J68" s="123"/>
      <c r="K68" s="123"/>
      <c r="L68" s="55"/>
      <c r="M68" s="55" t="s">
        <v>255</v>
      </c>
      <c r="N68" s="113">
        <v>33.2</v>
      </c>
      <c r="O68" s="114">
        <v>44748.0</v>
      </c>
      <c r="P68" s="115">
        <v>149.0</v>
      </c>
      <c r="Q68" s="114">
        <v>44781.0</v>
      </c>
      <c r="R68" s="116" t="str">
        <f t="shared" si="10"/>
        <v>Nest!</v>
      </c>
      <c r="S68" s="117" t="str">
        <f t="shared" si="11"/>
        <v>Date!</v>
      </c>
      <c r="T68" s="116" t="str">
        <f t="shared" si="1"/>
        <v>Nest!</v>
      </c>
      <c r="U68" s="117" t="str">
        <f t="shared" si="2"/>
        <v>Date!</v>
      </c>
      <c r="V68" s="118" t="str">
        <f t="shared" si="3"/>
        <v>ID</v>
      </c>
      <c r="W68" s="90">
        <f t="shared" si="4"/>
        <v>44748</v>
      </c>
      <c r="X68" s="90">
        <f t="shared" si="5"/>
        <v>44781</v>
      </c>
      <c r="Y68" s="90" t="str">
        <f t="shared" si="6"/>
        <v>Date!</v>
      </c>
      <c r="Z68" s="90" t="str">
        <f t="shared" si="7"/>
        <v>Date!</v>
      </c>
      <c r="AA68" s="90">
        <f t="array" ref="AA68">if(N68="Nest!",0,max(if((W68:Z68)="","",column(W68:Z68)-21)))</f>
        <v>5</v>
      </c>
      <c r="AB68" s="90" t="str">
        <f t="shared" si="8"/>
        <v>Date!</v>
      </c>
      <c r="AC68" s="119" t="str">
        <f t="shared" si="9"/>
        <v>weird</v>
      </c>
      <c r="AD68" s="125" t="str">
        <f t="shared" si="28"/>
        <v/>
      </c>
    </row>
    <row r="69">
      <c r="A69" s="109" t="s">
        <v>256</v>
      </c>
      <c r="B69" s="121"/>
      <c r="C69" s="109" t="s">
        <v>151</v>
      </c>
      <c r="D69" s="109" t="s">
        <v>152</v>
      </c>
      <c r="E69" s="109" t="s">
        <v>158</v>
      </c>
      <c r="F69" s="109" t="s">
        <v>165</v>
      </c>
      <c r="G69" s="109" t="s">
        <v>159</v>
      </c>
      <c r="H69" s="123"/>
      <c r="I69" s="122">
        <v>44732.0</v>
      </c>
      <c r="J69" s="123"/>
      <c r="K69" s="123"/>
      <c r="L69" s="55"/>
      <c r="M69" s="109" t="s">
        <v>149</v>
      </c>
      <c r="N69" s="126" t="str">
        <f>if(isblank(B69),"Nest!")</f>
        <v>Nest!</v>
      </c>
      <c r="O69" s="117" t="str">
        <f>if(isblank(B69),"Date!")</f>
        <v>Date!</v>
      </c>
      <c r="P69" s="116" t="str">
        <f>if(isblank(B69),"Nest!")</f>
        <v>Nest!</v>
      </c>
      <c r="Q69" s="117" t="str">
        <f>if(isblank(B69),"Date!")</f>
        <v>Date!</v>
      </c>
      <c r="R69" s="116" t="str">
        <f t="shared" si="10"/>
        <v>Nest!</v>
      </c>
      <c r="S69" s="117" t="str">
        <f t="shared" si="11"/>
        <v>Date!</v>
      </c>
      <c r="T69" s="116" t="str">
        <f t="shared" si="1"/>
        <v>Nest!</v>
      </c>
      <c r="U69" s="117" t="str">
        <f t="shared" si="2"/>
        <v>Date!</v>
      </c>
      <c r="V69" s="118" t="str">
        <f t="shared" si="3"/>
        <v>unID</v>
      </c>
      <c r="W69" s="90" t="str">
        <f t="shared" si="4"/>
        <v>Date!</v>
      </c>
      <c r="X69" s="90" t="str">
        <f t="shared" si="5"/>
        <v>Date!</v>
      </c>
      <c r="Y69" s="90" t="str">
        <f t="shared" si="6"/>
        <v>Date!</v>
      </c>
      <c r="Z69" s="90" t="str">
        <f t="shared" si="7"/>
        <v>Date!</v>
      </c>
      <c r="AA69" s="90">
        <f t="array" ref="AA69">if(N69="Nest!",0,max(if((W69:Z69)="","",column(W69:Z69)-21)))</f>
        <v>0</v>
      </c>
      <c r="AB69" s="90" t="str">
        <f t="shared" si="8"/>
        <v/>
      </c>
      <c r="AC69" s="119" t="str">
        <f t="shared" si="9"/>
        <v/>
      </c>
      <c r="AD69" s="125" t="str">
        <f t="shared" si="28"/>
        <v/>
      </c>
    </row>
    <row r="70">
      <c r="A70" s="109" t="s">
        <v>257</v>
      </c>
      <c r="B70" s="121"/>
      <c r="C70" s="109" t="s">
        <v>142</v>
      </c>
      <c r="D70" s="109" t="s">
        <v>169</v>
      </c>
      <c r="E70" s="109" t="s">
        <v>155</v>
      </c>
      <c r="F70" s="109" t="s">
        <v>187</v>
      </c>
      <c r="G70" s="109" t="s">
        <v>146</v>
      </c>
      <c r="H70" s="123"/>
      <c r="I70" s="122">
        <v>44732.0</v>
      </c>
      <c r="J70" s="123"/>
      <c r="K70" s="123"/>
      <c r="L70" s="55" t="s">
        <v>258</v>
      </c>
      <c r="M70" s="109" t="s">
        <v>149</v>
      </c>
      <c r="N70" s="113">
        <v>86.0</v>
      </c>
      <c r="O70" s="114">
        <v>44737.0</v>
      </c>
      <c r="P70" s="115">
        <v>45.0</v>
      </c>
      <c r="Q70" s="132">
        <v>44774.0</v>
      </c>
      <c r="R70" s="116" t="str">
        <f t="shared" si="10"/>
        <v>Nest!</v>
      </c>
      <c r="S70" s="117" t="str">
        <f t="shared" si="11"/>
        <v>Date!</v>
      </c>
      <c r="T70" s="116" t="str">
        <f t="shared" si="1"/>
        <v>Nest!</v>
      </c>
      <c r="U70" s="117" t="str">
        <f t="shared" si="2"/>
        <v>Date!</v>
      </c>
      <c r="V70" s="118" t="str">
        <f t="shared" si="3"/>
        <v>ID</v>
      </c>
      <c r="W70" s="90">
        <f t="shared" si="4"/>
        <v>44737</v>
      </c>
      <c r="X70" s="90">
        <f t="shared" si="5"/>
        <v>44774</v>
      </c>
      <c r="Y70" s="90" t="str">
        <f t="shared" si="6"/>
        <v>Date!</v>
      </c>
      <c r="Z70" s="90" t="str">
        <f t="shared" si="7"/>
        <v>Date!</v>
      </c>
      <c r="AA70" s="90">
        <f t="array" ref="AA70">if(N70="Nest!",0,max(if((W70:Z70)="","",column(W70:Z70)-21)))</f>
        <v>5</v>
      </c>
      <c r="AB70" s="90" t="str">
        <f t="shared" si="8"/>
        <v>Date!</v>
      </c>
      <c r="AC70" s="119" t="str">
        <f t="shared" si="9"/>
        <v>weird</v>
      </c>
      <c r="AD70" s="125" t="str">
        <f t="shared" si="28"/>
        <v/>
      </c>
    </row>
    <row r="71">
      <c r="A71" s="109" t="s">
        <v>259</v>
      </c>
      <c r="B71" s="121"/>
      <c r="C71" s="109" t="s">
        <v>151</v>
      </c>
      <c r="D71" s="109" t="s">
        <v>152</v>
      </c>
      <c r="E71" s="109" t="s">
        <v>145</v>
      </c>
      <c r="F71" s="109" t="s">
        <v>144</v>
      </c>
      <c r="G71" s="109" t="s">
        <v>146</v>
      </c>
      <c r="H71" s="123"/>
      <c r="I71" s="122">
        <v>44732.0</v>
      </c>
      <c r="J71" s="123"/>
      <c r="K71" s="123"/>
      <c r="L71" s="55" t="s">
        <v>260</v>
      </c>
      <c r="M71" s="109" t="s">
        <v>149</v>
      </c>
      <c r="N71" s="113">
        <v>97.0</v>
      </c>
      <c r="O71" s="132">
        <v>44734.0</v>
      </c>
      <c r="P71" s="115">
        <v>19.0</v>
      </c>
      <c r="Q71" s="132">
        <v>44775.0</v>
      </c>
      <c r="R71" s="116" t="str">
        <f t="shared" si="10"/>
        <v>Nest!</v>
      </c>
      <c r="S71" s="117" t="str">
        <f t="shared" si="11"/>
        <v>Date!</v>
      </c>
      <c r="T71" s="116" t="str">
        <f t="shared" si="1"/>
        <v>Nest!</v>
      </c>
      <c r="U71" s="117" t="str">
        <f t="shared" si="2"/>
        <v>Date!</v>
      </c>
      <c r="V71" s="118" t="str">
        <f t="shared" si="3"/>
        <v>ID</v>
      </c>
      <c r="W71" s="90">
        <f t="shared" si="4"/>
        <v>44734</v>
      </c>
      <c r="X71" s="90">
        <f t="shared" si="5"/>
        <v>44775</v>
      </c>
      <c r="Y71" s="90" t="str">
        <f t="shared" si="6"/>
        <v>Date!</v>
      </c>
      <c r="Z71" s="90" t="str">
        <f t="shared" si="7"/>
        <v>Date!</v>
      </c>
      <c r="AA71" s="90">
        <f t="array" ref="AA71">if(N71="Nest!",0,max(if((W71:Z71)="","",column(W71:Z71)-21)))</f>
        <v>5</v>
      </c>
      <c r="AB71" s="90" t="str">
        <f t="shared" si="8"/>
        <v>Date!</v>
      </c>
      <c r="AC71" s="119" t="str">
        <f t="shared" si="9"/>
        <v>weird</v>
      </c>
      <c r="AD71" s="125" t="str">
        <f t="shared" si="28"/>
        <v/>
      </c>
    </row>
    <row r="72">
      <c r="A72" s="109" t="s">
        <v>261</v>
      </c>
      <c r="B72" s="121"/>
      <c r="C72" s="109" t="s">
        <v>142</v>
      </c>
      <c r="D72" s="109" t="s">
        <v>169</v>
      </c>
      <c r="E72" s="109" t="s">
        <v>165</v>
      </c>
      <c r="F72" s="109" t="s">
        <v>165</v>
      </c>
      <c r="G72" s="109" t="s">
        <v>159</v>
      </c>
      <c r="H72" s="123"/>
      <c r="I72" s="122">
        <v>44732.0</v>
      </c>
      <c r="J72" s="123"/>
      <c r="K72" s="123"/>
      <c r="L72" s="5"/>
      <c r="M72" s="109" t="s">
        <v>149</v>
      </c>
      <c r="N72" s="126" t="str">
        <f>if(isblank(B72),"Nest!")</f>
        <v>Nest!</v>
      </c>
      <c r="O72" s="117" t="str">
        <f>if(isblank(B72),"Date!")</f>
        <v>Date!</v>
      </c>
      <c r="P72" s="116" t="str">
        <f>if(isblank(B72),"Nest!")</f>
        <v>Nest!</v>
      </c>
      <c r="Q72" s="117" t="str">
        <f>if(isblank(B72),"Date!")</f>
        <v>Date!</v>
      </c>
      <c r="R72" s="116" t="str">
        <f t="shared" si="10"/>
        <v>Nest!</v>
      </c>
      <c r="S72" s="117" t="str">
        <f t="shared" si="11"/>
        <v>Date!</v>
      </c>
      <c r="T72" s="116" t="str">
        <f t="shared" si="1"/>
        <v>Nest!</v>
      </c>
      <c r="U72" s="117" t="str">
        <f t="shared" si="2"/>
        <v>Date!</v>
      </c>
      <c r="V72" s="118" t="str">
        <f t="shared" si="3"/>
        <v>unID</v>
      </c>
      <c r="W72" s="90" t="str">
        <f t="shared" si="4"/>
        <v>Date!</v>
      </c>
      <c r="X72" s="90" t="str">
        <f t="shared" si="5"/>
        <v>Date!</v>
      </c>
      <c r="Y72" s="90" t="str">
        <f t="shared" si="6"/>
        <v>Date!</v>
      </c>
      <c r="Z72" s="90" t="str">
        <f t="shared" si="7"/>
        <v>Date!</v>
      </c>
      <c r="AA72" s="90">
        <f t="array" ref="AA72">if(N72="Nest!",0,max(if((W72:Z72)="","",column(W72:Z72)-21)))</f>
        <v>0</v>
      </c>
      <c r="AB72" s="90" t="str">
        <f t="shared" si="8"/>
        <v/>
      </c>
      <c r="AC72" s="119" t="str">
        <f t="shared" si="9"/>
        <v/>
      </c>
      <c r="AD72" s="125" t="str">
        <f t="shared" si="28"/>
        <v/>
      </c>
    </row>
    <row r="73">
      <c r="A73" s="109" t="s">
        <v>262</v>
      </c>
      <c r="B73" s="121"/>
      <c r="C73" s="109" t="s">
        <v>151</v>
      </c>
      <c r="D73" s="109" t="s">
        <v>152</v>
      </c>
      <c r="E73" s="109" t="s">
        <v>144</v>
      </c>
      <c r="F73" s="109" t="s">
        <v>180</v>
      </c>
      <c r="G73" s="109" t="s">
        <v>146</v>
      </c>
      <c r="H73" s="123"/>
      <c r="I73" s="122">
        <v>44732.0</v>
      </c>
      <c r="J73" s="123"/>
      <c r="K73" s="123"/>
      <c r="L73" s="55" t="s">
        <v>263</v>
      </c>
      <c r="M73" s="109" t="s">
        <v>149</v>
      </c>
      <c r="N73" s="113">
        <v>4.0</v>
      </c>
      <c r="O73" s="114">
        <v>44737.0</v>
      </c>
      <c r="P73" s="115">
        <v>4.2</v>
      </c>
      <c r="Q73" s="132">
        <v>44774.0</v>
      </c>
      <c r="R73" s="116" t="str">
        <f t="shared" si="10"/>
        <v>Nest!</v>
      </c>
      <c r="S73" s="117" t="str">
        <f t="shared" si="11"/>
        <v>Date!</v>
      </c>
      <c r="T73" s="116" t="str">
        <f t="shared" si="1"/>
        <v>Nest!</v>
      </c>
      <c r="U73" s="117" t="str">
        <f t="shared" si="2"/>
        <v>Date!</v>
      </c>
      <c r="V73" s="118" t="str">
        <f t="shared" si="3"/>
        <v>ID</v>
      </c>
      <c r="W73" s="90">
        <f t="shared" si="4"/>
        <v>44737</v>
      </c>
      <c r="X73" s="90">
        <f t="shared" si="5"/>
        <v>44774</v>
      </c>
      <c r="Y73" s="90" t="str">
        <f t="shared" si="6"/>
        <v>Date!</v>
      </c>
      <c r="Z73" s="90" t="str">
        <f t="shared" si="7"/>
        <v>Date!</v>
      </c>
      <c r="AA73" s="90">
        <f t="array" ref="AA73">if(N73="Nest!",0,max(if((W73:Z73)="","",column(W73:Z73)-21)))</f>
        <v>5</v>
      </c>
      <c r="AB73" s="90" t="str">
        <f t="shared" si="8"/>
        <v>Date!</v>
      </c>
      <c r="AC73" s="119" t="str">
        <f t="shared" si="9"/>
        <v>weird</v>
      </c>
      <c r="AD73" s="125" t="str">
        <f t="shared" si="28"/>
        <v/>
      </c>
    </row>
    <row r="74">
      <c r="A74" s="109" t="s">
        <v>163</v>
      </c>
      <c r="B74" s="121"/>
      <c r="C74" s="109" t="s">
        <v>142</v>
      </c>
      <c r="D74" s="109" t="s">
        <v>199</v>
      </c>
      <c r="E74" s="123"/>
      <c r="F74" s="123"/>
      <c r="G74" s="123"/>
      <c r="H74" s="123"/>
      <c r="I74" s="123"/>
      <c r="J74" s="123"/>
      <c r="K74" s="123"/>
      <c r="L74" s="55" t="s">
        <v>264</v>
      </c>
      <c r="M74" s="123"/>
      <c r="N74" s="113">
        <v>54.0</v>
      </c>
      <c r="O74" s="132">
        <v>44734.0</v>
      </c>
      <c r="P74" s="115">
        <v>54.2</v>
      </c>
      <c r="Q74" s="114">
        <v>44755.0</v>
      </c>
      <c r="R74" s="116" t="str">
        <f t="shared" si="10"/>
        <v>Nest!</v>
      </c>
      <c r="S74" s="117" t="str">
        <f t="shared" si="11"/>
        <v>Date!</v>
      </c>
      <c r="T74" s="116" t="str">
        <f t="shared" si="1"/>
        <v>Nest!</v>
      </c>
      <c r="U74" s="117" t="str">
        <f t="shared" si="2"/>
        <v>Date!</v>
      </c>
      <c r="V74" s="118" t="str">
        <f t="shared" si="3"/>
        <v>unb</v>
      </c>
      <c r="W74" s="90">
        <f t="shared" si="4"/>
        <v>44734</v>
      </c>
      <c r="X74" s="90">
        <f t="shared" si="5"/>
        <v>44755</v>
      </c>
      <c r="Y74" s="90" t="str">
        <f t="shared" si="6"/>
        <v>Date!</v>
      </c>
      <c r="Z74" s="90" t="str">
        <f t="shared" si="7"/>
        <v>Date!</v>
      </c>
      <c r="AA74" s="90">
        <f t="array" ref="AA74">if(N74="Nest!",0,max(if((W74:Z74)="","",column(W74:Z74)-21)))</f>
        <v>5</v>
      </c>
      <c r="AB74" s="90" t="str">
        <f t="shared" si="8"/>
        <v>Date!</v>
      </c>
      <c r="AC74" s="119" t="str">
        <f t="shared" si="9"/>
        <v>weird</v>
      </c>
      <c r="AD74" s="125" t="str">
        <f t="shared" si="28"/>
        <v/>
      </c>
    </row>
    <row r="75">
      <c r="A75" s="109" t="s">
        <v>265</v>
      </c>
      <c r="B75" s="121"/>
      <c r="C75" s="109" t="s">
        <v>151</v>
      </c>
      <c r="D75" s="109" t="s">
        <v>152</v>
      </c>
      <c r="E75" s="109" t="s">
        <v>182</v>
      </c>
      <c r="F75" s="109" t="s">
        <v>145</v>
      </c>
      <c r="G75" s="109" t="s">
        <v>146</v>
      </c>
      <c r="H75" s="123"/>
      <c r="I75" s="122">
        <v>44740.0</v>
      </c>
      <c r="J75" s="123"/>
      <c r="K75" s="123"/>
      <c r="L75" s="5"/>
      <c r="M75" s="109" t="s">
        <v>149</v>
      </c>
      <c r="N75" s="113">
        <v>33.2</v>
      </c>
      <c r="O75" s="114">
        <v>44748.0</v>
      </c>
      <c r="P75" s="115">
        <v>149.0</v>
      </c>
      <c r="Q75" s="132">
        <v>44783.0</v>
      </c>
      <c r="R75" s="116" t="str">
        <f t="shared" si="10"/>
        <v>Nest!</v>
      </c>
      <c r="S75" s="117" t="str">
        <f t="shared" si="11"/>
        <v>Date!</v>
      </c>
      <c r="T75" s="116" t="str">
        <f t="shared" si="1"/>
        <v>Nest!</v>
      </c>
      <c r="U75" s="117" t="str">
        <f t="shared" si="2"/>
        <v>Date!</v>
      </c>
      <c r="V75" s="118" t="str">
        <f t="shared" si="3"/>
        <v>ID</v>
      </c>
      <c r="W75" s="90">
        <f t="shared" si="4"/>
        <v>44748</v>
      </c>
      <c r="X75" s="90">
        <f t="shared" si="5"/>
        <v>44783</v>
      </c>
      <c r="Y75" s="90" t="str">
        <f t="shared" si="6"/>
        <v>Date!</v>
      </c>
      <c r="Z75" s="90" t="str">
        <f t="shared" si="7"/>
        <v>Date!</v>
      </c>
      <c r="AA75" s="90">
        <f t="array" ref="AA75">if(N75="Nest!",0,max(if((W75:Z75)="","",column(W75:Z75)-21)))</f>
        <v>5</v>
      </c>
      <c r="AB75" s="90" t="str">
        <f t="shared" si="8"/>
        <v>Date!</v>
      </c>
      <c r="AC75" s="119" t="str">
        <f t="shared" si="9"/>
        <v>weird</v>
      </c>
      <c r="AD75" s="125" t="str">
        <f t="shared" si="28"/>
        <v/>
      </c>
    </row>
    <row r="76">
      <c r="A76" s="109" t="s">
        <v>266</v>
      </c>
      <c r="B76" s="121"/>
      <c r="C76" s="109" t="s">
        <v>142</v>
      </c>
      <c r="D76" s="109" t="s">
        <v>169</v>
      </c>
      <c r="E76" s="109" t="s">
        <v>155</v>
      </c>
      <c r="F76" s="109" t="s">
        <v>170</v>
      </c>
      <c r="G76" s="109" t="s">
        <v>146</v>
      </c>
      <c r="H76" s="123"/>
      <c r="I76" s="122">
        <v>44740.0</v>
      </c>
      <c r="J76" s="123"/>
      <c r="K76" s="123"/>
      <c r="L76" s="55" t="s">
        <v>267</v>
      </c>
      <c r="M76" s="109" t="s">
        <v>149</v>
      </c>
      <c r="N76" s="113">
        <v>73.0</v>
      </c>
      <c r="O76" s="114">
        <v>44748.0</v>
      </c>
      <c r="P76" s="116" t="str">
        <f t="shared" ref="P76:P78" si="29">if(isblank(B76),"Nest!")</f>
        <v>Nest!</v>
      </c>
      <c r="Q76" s="117" t="str">
        <f t="shared" ref="Q76:Q78" si="30">if(isblank(B76),"Date!")</f>
        <v>Date!</v>
      </c>
      <c r="R76" s="116" t="str">
        <f t="shared" si="10"/>
        <v>Nest!</v>
      </c>
      <c r="S76" s="117" t="str">
        <f t="shared" si="11"/>
        <v>Date!</v>
      </c>
      <c r="T76" s="116" t="str">
        <f t="shared" si="1"/>
        <v>Nest!</v>
      </c>
      <c r="U76" s="117" t="str">
        <f t="shared" si="2"/>
        <v>Date!</v>
      </c>
      <c r="V76" s="118" t="str">
        <f t="shared" si="3"/>
        <v>ID</v>
      </c>
      <c r="W76" s="90">
        <f t="shared" si="4"/>
        <v>44748</v>
      </c>
      <c r="X76" s="90" t="str">
        <f t="shared" si="5"/>
        <v>Date!</v>
      </c>
      <c r="Y76" s="90" t="str">
        <f t="shared" si="6"/>
        <v>Date!</v>
      </c>
      <c r="Z76" s="90" t="str">
        <f t="shared" si="7"/>
        <v>Date!</v>
      </c>
      <c r="AA76" s="90">
        <f t="array" ref="AA76">if(N76="Nest!",0,max(if((W76:Z76)="","",column(W76:Z76)-21)))</f>
        <v>5</v>
      </c>
      <c r="AB76" s="90" t="str">
        <f t="shared" si="8"/>
        <v>Date!</v>
      </c>
      <c r="AC76" s="119" t="str">
        <f t="shared" si="9"/>
        <v>weird</v>
      </c>
      <c r="AD76" s="125" t="str">
        <f t="shared" si="28"/>
        <v/>
      </c>
    </row>
    <row r="77">
      <c r="A77" s="109" t="s">
        <v>268</v>
      </c>
      <c r="B77" s="121"/>
      <c r="C77" s="109" t="s">
        <v>151</v>
      </c>
      <c r="D77" s="109" t="s">
        <v>152</v>
      </c>
      <c r="E77" s="109" t="s">
        <v>180</v>
      </c>
      <c r="F77" s="109" t="s">
        <v>155</v>
      </c>
      <c r="G77" s="109" t="s">
        <v>159</v>
      </c>
      <c r="H77" s="123"/>
      <c r="I77" s="122">
        <v>44740.0</v>
      </c>
      <c r="J77" s="123"/>
      <c r="K77" s="123"/>
      <c r="L77" s="5"/>
      <c r="M77" s="109" t="s">
        <v>149</v>
      </c>
      <c r="N77" s="113">
        <v>73.0</v>
      </c>
      <c r="O77" s="117"/>
      <c r="P77" s="116" t="str">
        <f t="shared" si="29"/>
        <v>Nest!</v>
      </c>
      <c r="Q77" s="117" t="str">
        <f t="shared" si="30"/>
        <v>Date!</v>
      </c>
      <c r="R77" s="116" t="str">
        <f t="shared" si="10"/>
        <v>Nest!</v>
      </c>
      <c r="S77" s="117" t="str">
        <f t="shared" si="11"/>
        <v>Date!</v>
      </c>
      <c r="T77" s="116" t="str">
        <f t="shared" si="1"/>
        <v>Nest!</v>
      </c>
      <c r="U77" s="117" t="str">
        <f t="shared" si="2"/>
        <v>Date!</v>
      </c>
      <c r="V77" s="118" t="str">
        <f t="shared" si="3"/>
        <v>ID</v>
      </c>
      <c r="W77" s="90" t="str">
        <f t="shared" si="4"/>
        <v/>
      </c>
      <c r="X77" s="90" t="str">
        <f t="shared" si="5"/>
        <v>Date!</v>
      </c>
      <c r="Y77" s="90" t="str">
        <f t="shared" si="6"/>
        <v>Date!</v>
      </c>
      <c r="Z77" s="90" t="str">
        <f t="shared" si="7"/>
        <v>Date!</v>
      </c>
      <c r="AA77" s="90">
        <f t="array" ref="AA77">if(N77="Nest!",0,max(if((W77:Z77)="","",column(W77:Z77)-21)))</f>
        <v>5</v>
      </c>
      <c r="AB77" s="90" t="str">
        <f t="shared" si="8"/>
        <v>Date!</v>
      </c>
      <c r="AC77" s="119" t="str">
        <f t="shared" si="9"/>
        <v>weird</v>
      </c>
      <c r="AD77" s="125" t="str">
        <f t="shared" si="28"/>
        <v/>
      </c>
    </row>
    <row r="78">
      <c r="A78" s="109" t="s">
        <v>163</v>
      </c>
      <c r="B78" s="121"/>
      <c r="C78" s="109" t="s">
        <v>142</v>
      </c>
      <c r="D78" s="109" t="s">
        <v>199</v>
      </c>
      <c r="E78" s="123"/>
      <c r="F78" s="123"/>
      <c r="G78" s="123"/>
      <c r="H78" s="123"/>
      <c r="I78" s="123"/>
      <c r="J78" s="123"/>
      <c r="K78" s="123"/>
      <c r="L78" s="55" t="s">
        <v>269</v>
      </c>
      <c r="M78" s="109"/>
      <c r="N78" s="113">
        <v>11.0</v>
      </c>
      <c r="O78" s="114">
        <v>44755.0</v>
      </c>
      <c r="P78" s="116" t="str">
        <f t="shared" si="29"/>
        <v>Nest!</v>
      </c>
      <c r="Q78" s="117" t="str">
        <f t="shared" si="30"/>
        <v>Date!</v>
      </c>
      <c r="R78" s="116" t="str">
        <f t="shared" si="10"/>
        <v>Nest!</v>
      </c>
      <c r="S78" s="117" t="str">
        <f t="shared" si="11"/>
        <v>Date!</v>
      </c>
      <c r="T78" s="116" t="str">
        <f t="shared" si="1"/>
        <v>Nest!</v>
      </c>
      <c r="U78" s="117" t="str">
        <f t="shared" si="2"/>
        <v>Date!</v>
      </c>
      <c r="V78" s="118" t="str">
        <f t="shared" si="3"/>
        <v>unb</v>
      </c>
      <c r="W78" s="90">
        <f t="shared" si="4"/>
        <v>44755</v>
      </c>
      <c r="X78" s="90" t="str">
        <f t="shared" si="5"/>
        <v>Date!</v>
      </c>
      <c r="Y78" s="90" t="str">
        <f t="shared" si="6"/>
        <v>Date!</v>
      </c>
      <c r="Z78" s="90" t="str">
        <f t="shared" si="7"/>
        <v>Date!</v>
      </c>
      <c r="AA78" s="90">
        <f t="array" ref="AA78">if(N78="Nest!",0,max(if((W78:Z78)="","",column(W78:Z78)-21)))</f>
        <v>5</v>
      </c>
      <c r="AB78" s="90" t="str">
        <f t="shared" si="8"/>
        <v>Date!</v>
      </c>
      <c r="AC78" s="119" t="str">
        <f t="shared" si="9"/>
        <v>weird</v>
      </c>
      <c r="AD78" s="125" t="str">
        <f t="shared" si="28"/>
        <v/>
      </c>
    </row>
    <row r="79">
      <c r="A79" s="109" t="s">
        <v>270</v>
      </c>
      <c r="B79" s="121"/>
      <c r="C79" s="109" t="s">
        <v>151</v>
      </c>
      <c r="D79" s="109" t="s">
        <v>152</v>
      </c>
      <c r="E79" s="109" t="s">
        <v>182</v>
      </c>
      <c r="F79" s="109" t="s">
        <v>165</v>
      </c>
      <c r="G79" s="109" t="s">
        <v>159</v>
      </c>
      <c r="H79" s="109" t="s">
        <v>147</v>
      </c>
      <c r="I79" s="122">
        <v>44753.0</v>
      </c>
      <c r="J79" s="123"/>
      <c r="K79" s="123"/>
      <c r="L79" s="55" t="s">
        <v>271</v>
      </c>
      <c r="M79" s="109" t="s">
        <v>149</v>
      </c>
      <c r="N79" s="113">
        <v>93.0</v>
      </c>
      <c r="O79" s="114">
        <v>44733.0</v>
      </c>
      <c r="P79" s="115">
        <v>93.2</v>
      </c>
      <c r="Q79" s="114">
        <v>44755.0</v>
      </c>
      <c r="R79" s="116" t="str">
        <f t="shared" si="10"/>
        <v>Nest!</v>
      </c>
      <c r="S79" s="117" t="str">
        <f t="shared" si="11"/>
        <v>Date!</v>
      </c>
      <c r="T79" s="116" t="str">
        <f t="shared" si="1"/>
        <v>Nest!</v>
      </c>
      <c r="U79" s="117" t="str">
        <f t="shared" si="2"/>
        <v>Date!</v>
      </c>
      <c r="V79" s="118" t="str">
        <f t="shared" si="3"/>
        <v>ID</v>
      </c>
      <c r="W79" s="90">
        <f t="shared" si="4"/>
        <v>44733</v>
      </c>
      <c r="X79" s="90">
        <f t="shared" si="5"/>
        <v>44755</v>
      </c>
      <c r="Y79" s="90" t="str">
        <f t="shared" si="6"/>
        <v>Date!</v>
      </c>
      <c r="Z79" s="90" t="str">
        <f t="shared" si="7"/>
        <v>Date!</v>
      </c>
      <c r="AA79" s="90">
        <f t="array" ref="AA79">if(N79="Nest!",0,max(if((W79:Z79)="","",column(W79:Z79)-21)))</f>
        <v>5</v>
      </c>
      <c r="AB79" s="90" t="str">
        <f t="shared" si="8"/>
        <v>Date!</v>
      </c>
      <c r="AC79" s="119" t="str">
        <f t="shared" si="9"/>
        <v>weird</v>
      </c>
      <c r="AD79" s="125" t="str">
        <f t="shared" si="28"/>
        <v/>
      </c>
    </row>
    <row r="80">
      <c r="A80" s="109" t="s">
        <v>272</v>
      </c>
      <c r="B80" s="121"/>
      <c r="C80" s="109" t="s">
        <v>142</v>
      </c>
      <c r="D80" s="109" t="s">
        <v>169</v>
      </c>
      <c r="E80" s="109" t="s">
        <v>145</v>
      </c>
      <c r="F80" s="109" t="s">
        <v>180</v>
      </c>
      <c r="G80" s="109" t="s">
        <v>146</v>
      </c>
      <c r="H80" s="109" t="s">
        <v>147</v>
      </c>
      <c r="I80" s="122">
        <v>44753.0</v>
      </c>
      <c r="J80" s="123"/>
      <c r="K80" s="123"/>
      <c r="L80" s="55" t="s">
        <v>273</v>
      </c>
      <c r="M80" s="109" t="s">
        <v>149</v>
      </c>
      <c r="N80" s="113">
        <v>77.2</v>
      </c>
      <c r="O80" s="114">
        <v>44761.0</v>
      </c>
      <c r="P80" s="116" t="str">
        <f t="shared" ref="P80:P116" si="31">if(isblank(B80),"Nest!")</f>
        <v>Nest!</v>
      </c>
      <c r="Q80" s="117" t="str">
        <f t="shared" ref="Q80:Q116" si="32">if(isblank(B80),"Date!")</f>
        <v>Date!</v>
      </c>
      <c r="R80" s="116" t="str">
        <f t="shared" si="10"/>
        <v>Nest!</v>
      </c>
      <c r="S80" s="117" t="str">
        <f t="shared" si="11"/>
        <v>Date!</v>
      </c>
      <c r="T80" s="116" t="str">
        <f t="shared" si="1"/>
        <v>Nest!</v>
      </c>
      <c r="U80" s="117" t="str">
        <f t="shared" si="2"/>
        <v>Date!</v>
      </c>
      <c r="V80" s="118" t="str">
        <f t="shared" si="3"/>
        <v>ID</v>
      </c>
      <c r="W80" s="90">
        <f t="shared" si="4"/>
        <v>44761</v>
      </c>
      <c r="X80" s="90" t="str">
        <f t="shared" si="5"/>
        <v>Date!</v>
      </c>
      <c r="Y80" s="90" t="str">
        <f t="shared" si="6"/>
        <v>Date!</v>
      </c>
      <c r="Z80" s="90" t="str">
        <f t="shared" si="7"/>
        <v>Date!</v>
      </c>
      <c r="AA80" s="90">
        <f t="array" ref="AA80">if(N80="Nest!",0,max(if((W80:Z80)="","",column(W80:Z80)-21)))</f>
        <v>5</v>
      </c>
      <c r="AB80" s="90" t="str">
        <f t="shared" si="8"/>
        <v>Date!</v>
      </c>
      <c r="AC80" s="119" t="str">
        <f t="shared" si="9"/>
        <v>weird</v>
      </c>
      <c r="AD80" s="125" t="str">
        <f t="shared" si="28"/>
        <v/>
      </c>
    </row>
    <row r="81">
      <c r="A81" s="109" t="s">
        <v>274</v>
      </c>
      <c r="B81" s="121"/>
      <c r="C81" s="109" t="s">
        <v>142</v>
      </c>
      <c r="D81" s="109" t="s">
        <v>169</v>
      </c>
      <c r="E81" s="109" t="s">
        <v>155</v>
      </c>
      <c r="F81" s="109" t="s">
        <v>165</v>
      </c>
      <c r="G81" s="109" t="s">
        <v>146</v>
      </c>
      <c r="H81" s="109" t="s">
        <v>147</v>
      </c>
      <c r="I81" s="122">
        <v>44753.0</v>
      </c>
      <c r="J81" s="123"/>
      <c r="K81" s="123"/>
      <c r="L81" s="55" t="s">
        <v>275</v>
      </c>
      <c r="M81" s="109" t="s">
        <v>149</v>
      </c>
      <c r="N81" s="113">
        <v>145.0</v>
      </c>
      <c r="O81" s="114">
        <v>44757.0</v>
      </c>
      <c r="P81" s="116" t="str">
        <f t="shared" si="31"/>
        <v>Nest!</v>
      </c>
      <c r="Q81" s="117" t="str">
        <f t="shared" si="32"/>
        <v>Date!</v>
      </c>
      <c r="R81" s="116" t="str">
        <f t="shared" si="10"/>
        <v>Nest!</v>
      </c>
      <c r="S81" s="117" t="str">
        <f t="shared" si="11"/>
        <v>Date!</v>
      </c>
      <c r="T81" s="116" t="str">
        <f t="shared" si="1"/>
        <v>Nest!</v>
      </c>
      <c r="U81" s="117" t="str">
        <f t="shared" si="2"/>
        <v>Date!</v>
      </c>
      <c r="V81" s="118" t="str">
        <f t="shared" si="3"/>
        <v>ID</v>
      </c>
      <c r="W81" s="90">
        <f t="shared" si="4"/>
        <v>44757</v>
      </c>
      <c r="X81" s="90" t="str">
        <f t="shared" si="5"/>
        <v>Date!</v>
      </c>
      <c r="Y81" s="90" t="str">
        <f t="shared" si="6"/>
        <v>Date!</v>
      </c>
      <c r="Z81" s="90" t="str">
        <f t="shared" si="7"/>
        <v>Date!</v>
      </c>
      <c r="AA81" s="90">
        <f t="array" ref="AA81">if(N81="Nest!",0,max(if((W81:Z81)="","",column(W81:Z81)-21)))</f>
        <v>5</v>
      </c>
      <c r="AB81" s="90" t="str">
        <f t="shared" si="8"/>
        <v>Date!</v>
      </c>
      <c r="AC81" s="119" t="str">
        <f t="shared" si="9"/>
        <v>weird</v>
      </c>
      <c r="AD81" s="125" t="str">
        <f t="shared" si="28"/>
        <v/>
      </c>
    </row>
    <row r="82">
      <c r="A82" s="109" t="s">
        <v>163</v>
      </c>
      <c r="B82" s="121"/>
      <c r="C82" s="109" t="s">
        <v>151</v>
      </c>
      <c r="D82" s="109" t="s">
        <v>199</v>
      </c>
      <c r="E82" s="123"/>
      <c r="F82" s="123"/>
      <c r="G82" s="123"/>
      <c r="H82" s="123"/>
      <c r="I82" s="123"/>
      <c r="J82" s="123"/>
      <c r="K82" s="123"/>
      <c r="L82" s="55" t="s">
        <v>276</v>
      </c>
      <c r="M82" s="123"/>
      <c r="N82" s="113">
        <v>145.0</v>
      </c>
      <c r="O82" s="114">
        <v>44757.0</v>
      </c>
      <c r="P82" s="116" t="str">
        <f t="shared" si="31"/>
        <v>Nest!</v>
      </c>
      <c r="Q82" s="117" t="str">
        <f t="shared" si="32"/>
        <v>Date!</v>
      </c>
      <c r="R82" s="116" t="str">
        <f t="shared" si="10"/>
        <v>Nest!</v>
      </c>
      <c r="S82" s="117" t="str">
        <f t="shared" si="11"/>
        <v>Date!</v>
      </c>
      <c r="T82" s="116" t="str">
        <f t="shared" si="1"/>
        <v>Nest!</v>
      </c>
      <c r="U82" s="117" t="str">
        <f t="shared" si="2"/>
        <v>Date!</v>
      </c>
      <c r="V82" s="118" t="str">
        <f t="shared" si="3"/>
        <v>unb</v>
      </c>
      <c r="W82" s="90">
        <f t="shared" si="4"/>
        <v>44757</v>
      </c>
      <c r="X82" s="90" t="str">
        <f t="shared" si="5"/>
        <v>Date!</v>
      </c>
      <c r="Y82" s="90" t="str">
        <f t="shared" si="6"/>
        <v>Date!</v>
      </c>
      <c r="Z82" s="90" t="str">
        <f t="shared" si="7"/>
        <v>Date!</v>
      </c>
      <c r="AA82" s="90">
        <f t="array" ref="AA82">if(N82="Nest!",0,max(if((W82:Z82)="","",column(W82:Z82)-21)))</f>
        <v>5</v>
      </c>
      <c r="AB82" s="90" t="str">
        <f t="shared" si="8"/>
        <v>Date!</v>
      </c>
      <c r="AC82" s="119" t="str">
        <f t="shared" si="9"/>
        <v>weird</v>
      </c>
      <c r="AD82" s="125" t="str">
        <f t="shared" si="28"/>
        <v/>
      </c>
    </row>
    <row r="83">
      <c r="A83" s="109" t="s">
        <v>163</v>
      </c>
      <c r="B83" s="121"/>
      <c r="C83" s="109" t="s">
        <v>151</v>
      </c>
      <c r="D83" s="109" t="s">
        <v>154</v>
      </c>
      <c r="E83" s="123"/>
      <c r="F83" s="123"/>
      <c r="G83" s="123"/>
      <c r="H83" s="123"/>
      <c r="I83" s="123"/>
      <c r="J83" s="123"/>
      <c r="K83" s="123"/>
      <c r="L83" s="55" t="s">
        <v>277</v>
      </c>
      <c r="M83" s="123"/>
      <c r="N83" s="113">
        <v>77.2</v>
      </c>
      <c r="O83" s="114">
        <v>44781.0</v>
      </c>
      <c r="P83" s="116" t="str">
        <f t="shared" si="31"/>
        <v>Nest!</v>
      </c>
      <c r="Q83" s="117" t="str">
        <f t="shared" si="32"/>
        <v>Date!</v>
      </c>
      <c r="R83" s="116" t="str">
        <f t="shared" si="10"/>
        <v>Nest!</v>
      </c>
      <c r="S83" s="117" t="str">
        <f t="shared" si="11"/>
        <v>Date!</v>
      </c>
      <c r="T83" s="116" t="str">
        <f t="shared" si="1"/>
        <v>Nest!</v>
      </c>
      <c r="U83" s="117" t="str">
        <f t="shared" si="2"/>
        <v>Date!</v>
      </c>
      <c r="V83" s="118" t="str">
        <f t="shared" si="3"/>
        <v>unb</v>
      </c>
      <c r="W83" s="90">
        <f t="shared" si="4"/>
        <v>44781</v>
      </c>
      <c r="X83" s="90" t="str">
        <f t="shared" si="5"/>
        <v>Date!</v>
      </c>
      <c r="Y83" s="90" t="str">
        <f t="shared" si="6"/>
        <v>Date!</v>
      </c>
      <c r="Z83" s="90" t="str">
        <f t="shared" si="7"/>
        <v>Date!</v>
      </c>
      <c r="AA83" s="90">
        <f t="array" ref="AA83">if(N83="Nest!",0,max(if((W83:Z83)="","",column(W83:Z83)-21)))</f>
        <v>5</v>
      </c>
      <c r="AB83" s="90" t="str">
        <f t="shared" si="8"/>
        <v>Date!</v>
      </c>
      <c r="AC83" s="119" t="str">
        <f t="shared" si="9"/>
        <v>weird</v>
      </c>
      <c r="AD83" s="125" t="str">
        <f t="shared" si="28"/>
        <v/>
      </c>
    </row>
    <row r="84">
      <c r="A84" s="109" t="s">
        <v>163</v>
      </c>
      <c r="B84" s="121"/>
      <c r="C84" s="109" t="s">
        <v>151</v>
      </c>
      <c r="D84" s="109" t="s">
        <v>154</v>
      </c>
      <c r="E84" s="123"/>
      <c r="F84" s="123"/>
      <c r="G84" s="123"/>
      <c r="H84" s="123"/>
      <c r="I84" s="123"/>
      <c r="J84" s="123"/>
      <c r="K84" s="123"/>
      <c r="L84" s="5"/>
      <c r="M84" s="123"/>
      <c r="N84" s="113">
        <v>36.0</v>
      </c>
      <c r="O84" s="114">
        <v>44765.0</v>
      </c>
      <c r="P84" s="116" t="str">
        <f t="shared" si="31"/>
        <v>Nest!</v>
      </c>
      <c r="Q84" s="117" t="str">
        <f t="shared" si="32"/>
        <v>Date!</v>
      </c>
      <c r="R84" s="116" t="str">
        <f t="shared" si="10"/>
        <v>Nest!</v>
      </c>
      <c r="S84" s="117" t="str">
        <f t="shared" si="11"/>
        <v>Date!</v>
      </c>
      <c r="T84" s="116" t="str">
        <f t="shared" si="1"/>
        <v>Nest!</v>
      </c>
      <c r="U84" s="117" t="str">
        <f t="shared" si="2"/>
        <v>Date!</v>
      </c>
      <c r="V84" s="118" t="str">
        <f t="shared" si="3"/>
        <v>unb</v>
      </c>
      <c r="W84" s="90">
        <f t="shared" si="4"/>
        <v>44765</v>
      </c>
      <c r="X84" s="90" t="str">
        <f t="shared" si="5"/>
        <v>Date!</v>
      </c>
      <c r="Y84" s="90" t="str">
        <f t="shared" si="6"/>
        <v>Date!</v>
      </c>
      <c r="Z84" s="90" t="str">
        <f t="shared" si="7"/>
        <v>Date!</v>
      </c>
      <c r="AA84" s="90">
        <f t="array" ref="AA84">if(N84="Nest!",0,max(if((W84:Z84)="","",column(W84:Z84)-21)))</f>
        <v>5</v>
      </c>
      <c r="AB84" s="90" t="str">
        <f t="shared" si="8"/>
        <v>Date!</v>
      </c>
      <c r="AC84" s="119" t="str">
        <f t="shared" si="9"/>
        <v>weird</v>
      </c>
      <c r="AD84" s="125" t="str">
        <f t="shared" si="28"/>
        <v/>
      </c>
    </row>
    <row r="85">
      <c r="A85" s="109" t="s">
        <v>163</v>
      </c>
      <c r="B85" s="121"/>
      <c r="C85" s="109" t="s">
        <v>142</v>
      </c>
      <c r="D85" s="109" t="s">
        <v>154</v>
      </c>
      <c r="E85" s="123"/>
      <c r="F85" s="123"/>
      <c r="G85" s="123"/>
      <c r="H85" s="123"/>
      <c r="I85" s="123"/>
      <c r="J85" s="123"/>
      <c r="K85" s="123"/>
      <c r="L85" s="5"/>
      <c r="M85" s="123"/>
      <c r="N85" s="113">
        <v>36.0</v>
      </c>
      <c r="O85" s="114">
        <v>44765.0</v>
      </c>
      <c r="P85" s="116" t="str">
        <f t="shared" si="31"/>
        <v>Nest!</v>
      </c>
      <c r="Q85" s="117" t="str">
        <f t="shared" si="32"/>
        <v>Date!</v>
      </c>
      <c r="R85" s="116" t="str">
        <f t="shared" si="10"/>
        <v>Nest!</v>
      </c>
      <c r="S85" s="117" t="str">
        <f t="shared" si="11"/>
        <v>Date!</v>
      </c>
      <c r="T85" s="116" t="str">
        <f t="shared" si="1"/>
        <v>Nest!</v>
      </c>
      <c r="U85" s="117" t="str">
        <f t="shared" si="2"/>
        <v>Date!</v>
      </c>
      <c r="V85" s="118" t="str">
        <f t="shared" si="3"/>
        <v>unb</v>
      </c>
      <c r="W85" s="90">
        <f t="shared" si="4"/>
        <v>44765</v>
      </c>
      <c r="X85" s="90" t="str">
        <f t="shared" si="5"/>
        <v>Date!</v>
      </c>
      <c r="Y85" s="90" t="str">
        <f t="shared" si="6"/>
        <v>Date!</v>
      </c>
      <c r="Z85" s="90" t="str">
        <f t="shared" si="7"/>
        <v>Date!</v>
      </c>
      <c r="AA85" s="90">
        <f t="array" ref="AA85">if(N85="Nest!",0,max(if((W85:Z85)="","",column(W85:Z85)-21)))</f>
        <v>5</v>
      </c>
      <c r="AB85" s="90" t="str">
        <f t="shared" si="8"/>
        <v>Date!</v>
      </c>
      <c r="AC85" s="119" t="str">
        <f t="shared" si="9"/>
        <v>weird</v>
      </c>
      <c r="AD85" s="125" t="str">
        <f t="shared" si="28"/>
        <v/>
      </c>
    </row>
    <row r="86">
      <c r="A86" s="109" t="s">
        <v>278</v>
      </c>
      <c r="B86" s="121"/>
      <c r="C86" s="109" t="s">
        <v>151</v>
      </c>
      <c r="D86" s="109" t="s">
        <v>152</v>
      </c>
      <c r="E86" s="109" t="s">
        <v>158</v>
      </c>
      <c r="F86" s="109" t="s">
        <v>170</v>
      </c>
      <c r="G86" s="109" t="s">
        <v>159</v>
      </c>
      <c r="H86" s="109" t="s">
        <v>147</v>
      </c>
      <c r="I86" s="122">
        <v>44780.0</v>
      </c>
      <c r="J86" s="123"/>
      <c r="K86" s="123"/>
      <c r="L86" s="5"/>
      <c r="M86" s="109" t="s">
        <v>149</v>
      </c>
      <c r="N86" s="126" t="str">
        <f>if(isblank(B86),"Nest!")</f>
        <v>Nest!</v>
      </c>
      <c r="O86" s="117" t="str">
        <f>if(isblank(B86),"Date!")</f>
        <v>Date!</v>
      </c>
      <c r="P86" s="116" t="str">
        <f t="shared" si="31"/>
        <v>Nest!</v>
      </c>
      <c r="Q86" s="117" t="str">
        <f t="shared" si="32"/>
        <v>Date!</v>
      </c>
      <c r="R86" s="116" t="str">
        <f t="shared" si="10"/>
        <v>Nest!</v>
      </c>
      <c r="S86" s="117" t="str">
        <f t="shared" si="11"/>
        <v>Date!</v>
      </c>
      <c r="T86" s="116" t="str">
        <f t="shared" si="1"/>
        <v>Nest!</v>
      </c>
      <c r="U86" s="117" t="str">
        <f t="shared" si="2"/>
        <v>Date!</v>
      </c>
      <c r="V86" s="118" t="str">
        <f t="shared" si="3"/>
        <v>unID</v>
      </c>
      <c r="W86" s="90" t="str">
        <f t="shared" si="4"/>
        <v>Date!</v>
      </c>
      <c r="X86" s="90" t="str">
        <f t="shared" si="5"/>
        <v>Date!</v>
      </c>
      <c r="Y86" s="90" t="str">
        <f t="shared" si="6"/>
        <v>Date!</v>
      </c>
      <c r="Z86" s="90" t="str">
        <f t="shared" si="7"/>
        <v>Date!</v>
      </c>
      <c r="AA86" s="90">
        <f t="array" ref="AA86">if(N86="Nest!",0,max(if((W86:Z86)="","",column(W86:Z86)-21)))</f>
        <v>0</v>
      </c>
      <c r="AB86" s="90" t="str">
        <f t="shared" si="8"/>
        <v/>
      </c>
      <c r="AC86" s="119" t="str">
        <f t="shared" si="9"/>
        <v/>
      </c>
      <c r="AD86" s="125" t="str">
        <f t="shared" si="28"/>
        <v/>
      </c>
    </row>
    <row r="87">
      <c r="A87" s="109" t="s">
        <v>279</v>
      </c>
      <c r="B87" s="121"/>
      <c r="C87" s="109" t="s">
        <v>142</v>
      </c>
      <c r="D87" s="109" t="s">
        <v>169</v>
      </c>
      <c r="E87" s="109" t="s">
        <v>187</v>
      </c>
      <c r="F87" s="109" t="s">
        <v>187</v>
      </c>
      <c r="G87" s="109" t="s">
        <v>159</v>
      </c>
      <c r="H87" s="109" t="s">
        <v>147</v>
      </c>
      <c r="I87" s="122">
        <v>44780.0</v>
      </c>
      <c r="J87" s="123"/>
      <c r="K87" s="123"/>
      <c r="L87" s="5"/>
      <c r="M87" s="138" t="s">
        <v>280</v>
      </c>
      <c r="N87" s="113">
        <v>101.0</v>
      </c>
      <c r="O87" s="114">
        <v>44791.0</v>
      </c>
      <c r="P87" s="116" t="str">
        <f t="shared" si="31"/>
        <v>Nest!</v>
      </c>
      <c r="Q87" s="117" t="str">
        <f t="shared" si="32"/>
        <v>Date!</v>
      </c>
      <c r="R87" s="116" t="str">
        <f t="shared" si="10"/>
        <v>Nest!</v>
      </c>
      <c r="S87" s="117" t="str">
        <f t="shared" si="11"/>
        <v>Date!</v>
      </c>
      <c r="T87" s="116" t="str">
        <f t="shared" si="1"/>
        <v>Nest!</v>
      </c>
      <c r="U87" s="117" t="str">
        <f t="shared" si="2"/>
        <v>Date!</v>
      </c>
      <c r="V87" s="118" t="str">
        <f t="shared" si="3"/>
        <v>ID</v>
      </c>
      <c r="W87" s="90">
        <f t="shared" si="4"/>
        <v>44791</v>
      </c>
      <c r="X87" s="90" t="str">
        <f t="shared" si="5"/>
        <v>Date!</v>
      </c>
      <c r="Y87" s="90" t="str">
        <f t="shared" si="6"/>
        <v>Date!</v>
      </c>
      <c r="Z87" s="90" t="str">
        <f t="shared" si="7"/>
        <v>Date!</v>
      </c>
      <c r="AA87" s="90">
        <f t="array" ref="AA87">if(N87="Nest!",0,max(if((W87:Z87)="","",column(W87:Z87)-21)))</f>
        <v>5</v>
      </c>
      <c r="AB87" s="90" t="str">
        <f t="shared" si="8"/>
        <v>Date!</v>
      </c>
      <c r="AC87" s="119" t="str">
        <f t="shared" si="9"/>
        <v>weird</v>
      </c>
      <c r="AD87" s="125" t="str">
        <f t="shared" si="28"/>
        <v/>
      </c>
    </row>
    <row r="88">
      <c r="A88" s="109" t="s">
        <v>281</v>
      </c>
      <c r="B88" s="121"/>
      <c r="C88" s="109" t="s">
        <v>142</v>
      </c>
      <c r="D88" s="109" t="s">
        <v>169</v>
      </c>
      <c r="E88" s="109" t="s">
        <v>158</v>
      </c>
      <c r="F88" s="109" t="s">
        <v>187</v>
      </c>
      <c r="G88" s="109" t="s">
        <v>146</v>
      </c>
      <c r="H88" s="109" t="s">
        <v>147</v>
      </c>
      <c r="I88" s="122">
        <v>44780.0</v>
      </c>
      <c r="J88" s="123"/>
      <c r="K88" s="123"/>
      <c r="L88" s="55" t="s">
        <v>282</v>
      </c>
      <c r="M88" s="109" t="s">
        <v>149</v>
      </c>
      <c r="N88" s="113">
        <v>148.0</v>
      </c>
      <c r="O88" s="114">
        <v>44781.0</v>
      </c>
      <c r="P88" s="116" t="str">
        <f t="shared" si="31"/>
        <v>Nest!</v>
      </c>
      <c r="Q88" s="117" t="str">
        <f t="shared" si="32"/>
        <v>Date!</v>
      </c>
      <c r="R88" s="116" t="str">
        <f t="shared" si="10"/>
        <v>Nest!</v>
      </c>
      <c r="S88" s="117" t="str">
        <f t="shared" si="11"/>
        <v>Date!</v>
      </c>
      <c r="T88" s="116" t="str">
        <f t="shared" si="1"/>
        <v>Nest!</v>
      </c>
      <c r="U88" s="117" t="str">
        <f t="shared" si="2"/>
        <v>Date!</v>
      </c>
      <c r="V88" s="118" t="str">
        <f t="shared" si="3"/>
        <v>ID</v>
      </c>
      <c r="W88" s="90">
        <f t="shared" si="4"/>
        <v>44781</v>
      </c>
      <c r="X88" s="90" t="str">
        <f t="shared" si="5"/>
        <v>Date!</v>
      </c>
      <c r="Y88" s="90" t="str">
        <f t="shared" si="6"/>
        <v>Date!</v>
      </c>
      <c r="Z88" s="90" t="str">
        <f t="shared" si="7"/>
        <v>Date!</v>
      </c>
      <c r="AA88" s="90">
        <f t="array" ref="AA88">if(N88="Nest!",0,max(if((W88:Z88)="","",column(W88:Z88)-21)))</f>
        <v>5</v>
      </c>
      <c r="AB88" s="90" t="str">
        <f t="shared" si="8"/>
        <v>Date!</v>
      </c>
      <c r="AC88" s="119" t="str">
        <f t="shared" si="9"/>
        <v>weird</v>
      </c>
      <c r="AD88" s="125" t="str">
        <f t="shared" si="28"/>
        <v/>
      </c>
    </row>
    <row r="89">
      <c r="A89" s="109" t="s">
        <v>283</v>
      </c>
      <c r="B89" s="121"/>
      <c r="C89" s="109" t="s">
        <v>142</v>
      </c>
      <c r="D89" s="109" t="s">
        <v>169</v>
      </c>
      <c r="E89" s="109" t="s">
        <v>170</v>
      </c>
      <c r="F89" s="109" t="s">
        <v>145</v>
      </c>
      <c r="G89" s="109" t="s">
        <v>146</v>
      </c>
      <c r="H89" s="109" t="s">
        <v>147</v>
      </c>
      <c r="I89" s="122">
        <v>44780.0</v>
      </c>
      <c r="J89" s="123"/>
      <c r="K89" s="123"/>
      <c r="L89" s="5"/>
      <c r="M89" s="109" t="s">
        <v>149</v>
      </c>
      <c r="N89" s="126" t="str">
        <f t="shared" ref="N89:N90" si="33">if(isblank(B89),"Nest!")</f>
        <v>Nest!</v>
      </c>
      <c r="O89" s="117" t="str">
        <f t="shared" ref="O89:O90" si="34">if(isblank(B89),"Date!")</f>
        <v>Date!</v>
      </c>
      <c r="P89" s="116" t="str">
        <f t="shared" si="31"/>
        <v>Nest!</v>
      </c>
      <c r="Q89" s="117" t="str">
        <f t="shared" si="32"/>
        <v>Date!</v>
      </c>
      <c r="R89" s="116" t="str">
        <f t="shared" si="10"/>
        <v>Nest!</v>
      </c>
      <c r="S89" s="117" t="str">
        <f t="shared" si="11"/>
        <v>Date!</v>
      </c>
      <c r="T89" s="116" t="str">
        <f t="shared" si="1"/>
        <v>Nest!</v>
      </c>
      <c r="U89" s="117" t="str">
        <f t="shared" si="2"/>
        <v>Date!</v>
      </c>
      <c r="V89" s="118" t="str">
        <f t="shared" si="3"/>
        <v>unID</v>
      </c>
      <c r="W89" s="90" t="str">
        <f t="shared" si="4"/>
        <v>Date!</v>
      </c>
      <c r="X89" s="90" t="str">
        <f t="shared" si="5"/>
        <v>Date!</v>
      </c>
      <c r="Y89" s="90" t="str">
        <f t="shared" si="6"/>
        <v>Date!</v>
      </c>
      <c r="Z89" s="90" t="str">
        <f t="shared" si="7"/>
        <v>Date!</v>
      </c>
      <c r="AA89" s="90">
        <f t="array" ref="AA89">if(N89="Nest!",0,max(if((W89:Z89)="","",column(W89:Z89)-21)))</f>
        <v>0</v>
      </c>
      <c r="AB89" s="90" t="str">
        <f t="shared" si="8"/>
        <v/>
      </c>
      <c r="AC89" s="119" t="str">
        <f t="shared" si="9"/>
        <v/>
      </c>
      <c r="AD89" s="125" t="str">
        <f t="shared" si="28"/>
        <v/>
      </c>
    </row>
    <row r="90">
      <c r="A90" s="109" t="s">
        <v>284</v>
      </c>
      <c r="B90" s="121"/>
      <c r="C90" s="109" t="s">
        <v>285</v>
      </c>
      <c r="D90" s="123"/>
      <c r="E90" s="123"/>
      <c r="F90" s="123"/>
      <c r="G90" s="123"/>
      <c r="H90" s="123"/>
      <c r="I90" s="122">
        <v>44780.0</v>
      </c>
      <c r="J90" s="123"/>
      <c r="K90" s="123"/>
      <c r="L90" s="55" t="s">
        <v>286</v>
      </c>
      <c r="M90" s="109" t="s">
        <v>149</v>
      </c>
      <c r="N90" s="126" t="str">
        <f t="shared" si="33"/>
        <v>Nest!</v>
      </c>
      <c r="O90" s="117" t="str">
        <f t="shared" si="34"/>
        <v>Date!</v>
      </c>
      <c r="P90" s="116" t="str">
        <f t="shared" si="31"/>
        <v>Nest!</v>
      </c>
      <c r="Q90" s="117" t="str">
        <f t="shared" si="32"/>
        <v>Date!</v>
      </c>
      <c r="R90" s="116" t="str">
        <f t="shared" si="10"/>
        <v>Nest!</v>
      </c>
      <c r="S90" s="117" t="str">
        <f t="shared" si="11"/>
        <v>Date!</v>
      </c>
      <c r="T90" s="116" t="str">
        <f t="shared" si="1"/>
        <v>Nest!</v>
      </c>
      <c r="U90" s="117" t="str">
        <f t="shared" si="2"/>
        <v>Date!</v>
      </c>
      <c r="V90" s="118" t="str">
        <f t="shared" si="3"/>
        <v>unID</v>
      </c>
      <c r="W90" s="90" t="str">
        <f t="shared" si="4"/>
        <v>Date!</v>
      </c>
      <c r="X90" s="90" t="str">
        <f t="shared" si="5"/>
        <v>Date!</v>
      </c>
      <c r="Y90" s="90" t="str">
        <f t="shared" si="6"/>
        <v>Date!</v>
      </c>
      <c r="Z90" s="90" t="str">
        <f t="shared" si="7"/>
        <v>Date!</v>
      </c>
      <c r="AA90" s="90">
        <f t="array" ref="AA90">if(N90="Nest!",0,max(if((W90:Z90)="","",column(W90:Z90)-21)))</f>
        <v>0</v>
      </c>
      <c r="AB90" s="90" t="str">
        <f t="shared" si="8"/>
        <v/>
      </c>
      <c r="AC90" s="119" t="str">
        <f t="shared" si="9"/>
        <v/>
      </c>
      <c r="AD90" s="125" t="str">
        <f t="shared" si="28"/>
        <v/>
      </c>
    </row>
    <row r="91">
      <c r="A91" s="109" t="s">
        <v>163</v>
      </c>
      <c r="B91" s="121"/>
      <c r="C91" s="109" t="s">
        <v>151</v>
      </c>
      <c r="D91" s="109" t="s">
        <v>152</v>
      </c>
      <c r="E91" s="123"/>
      <c r="F91" s="123"/>
      <c r="G91" s="123"/>
      <c r="H91" s="123"/>
      <c r="I91" s="123"/>
      <c r="J91" s="123"/>
      <c r="K91" s="123"/>
      <c r="L91" s="55" t="s">
        <v>287</v>
      </c>
      <c r="M91" s="123"/>
      <c r="N91" s="113">
        <v>9.0</v>
      </c>
      <c r="O91" s="114">
        <v>44781.0</v>
      </c>
      <c r="P91" s="116" t="str">
        <f t="shared" si="31"/>
        <v>Nest!</v>
      </c>
      <c r="Q91" s="117" t="str">
        <f t="shared" si="32"/>
        <v>Date!</v>
      </c>
      <c r="R91" s="116" t="str">
        <f t="shared" si="10"/>
        <v>Nest!</v>
      </c>
      <c r="S91" s="117" t="str">
        <f t="shared" si="11"/>
        <v>Date!</v>
      </c>
      <c r="T91" s="116" t="str">
        <f t="shared" si="1"/>
        <v>Nest!</v>
      </c>
      <c r="U91" s="117" t="str">
        <f t="shared" si="2"/>
        <v>Date!</v>
      </c>
      <c r="V91" s="118" t="str">
        <f t="shared" si="3"/>
        <v>unb</v>
      </c>
      <c r="W91" s="90">
        <f t="shared" si="4"/>
        <v>44781</v>
      </c>
      <c r="X91" s="90" t="str">
        <f t="shared" si="5"/>
        <v>Date!</v>
      </c>
      <c r="Y91" s="90" t="str">
        <f t="shared" si="6"/>
        <v>Date!</v>
      </c>
      <c r="Z91" s="90" t="str">
        <f t="shared" si="7"/>
        <v>Date!</v>
      </c>
      <c r="AA91" s="90">
        <f t="array" ref="AA91">if(N91="Nest!",0,max(if((W91:Z91)="","",column(W91:Z91)-21)))</f>
        <v>5</v>
      </c>
      <c r="AB91" s="90" t="str">
        <f t="shared" si="8"/>
        <v>Date!</v>
      </c>
      <c r="AC91" s="119" t="str">
        <f t="shared" si="9"/>
        <v>weird</v>
      </c>
      <c r="AD91" s="125" t="str">
        <f t="shared" si="28"/>
        <v/>
      </c>
    </row>
    <row r="92">
      <c r="A92" s="109" t="s">
        <v>163</v>
      </c>
      <c r="B92" s="121"/>
      <c r="C92" s="109" t="s">
        <v>151</v>
      </c>
      <c r="D92" s="109" t="s">
        <v>199</v>
      </c>
      <c r="E92" s="123"/>
      <c r="F92" s="123"/>
      <c r="G92" s="123"/>
      <c r="H92" s="123"/>
      <c r="I92" s="123"/>
      <c r="J92" s="123"/>
      <c r="K92" s="123"/>
      <c r="L92" s="5"/>
      <c r="M92" s="123"/>
      <c r="N92" s="113">
        <v>78.2</v>
      </c>
      <c r="O92" s="114">
        <v>44783.0</v>
      </c>
      <c r="P92" s="116" t="str">
        <f t="shared" si="31"/>
        <v>Nest!</v>
      </c>
      <c r="Q92" s="117" t="str">
        <f t="shared" si="32"/>
        <v>Date!</v>
      </c>
      <c r="R92" s="116" t="str">
        <f t="shared" si="10"/>
        <v>Nest!</v>
      </c>
      <c r="S92" s="117" t="str">
        <f t="shared" si="11"/>
        <v>Date!</v>
      </c>
      <c r="T92" s="116" t="str">
        <f t="shared" si="1"/>
        <v>Nest!</v>
      </c>
      <c r="U92" s="117" t="str">
        <f t="shared" si="2"/>
        <v>Date!</v>
      </c>
      <c r="V92" s="118" t="str">
        <f t="shared" si="3"/>
        <v>unb</v>
      </c>
      <c r="W92" s="90">
        <f t="shared" si="4"/>
        <v>44783</v>
      </c>
      <c r="X92" s="90" t="str">
        <f t="shared" si="5"/>
        <v>Date!</v>
      </c>
      <c r="Y92" s="90" t="str">
        <f t="shared" si="6"/>
        <v>Date!</v>
      </c>
      <c r="Z92" s="90" t="str">
        <f t="shared" si="7"/>
        <v>Date!</v>
      </c>
      <c r="AA92" s="90">
        <f t="array" ref="AA92">if(N92="Nest!",0,max(if((W92:Z92)="","",column(W92:Z92)-21)))</f>
        <v>5</v>
      </c>
      <c r="AB92" s="90" t="str">
        <f t="shared" si="8"/>
        <v>Date!</v>
      </c>
      <c r="AC92" s="119" t="str">
        <f t="shared" si="9"/>
        <v>weird</v>
      </c>
      <c r="AD92" s="125" t="str">
        <f t="shared" si="28"/>
        <v/>
      </c>
    </row>
    <row r="93">
      <c r="A93" s="123"/>
      <c r="B93" s="121"/>
      <c r="C93" s="123"/>
      <c r="D93" s="123"/>
      <c r="E93" s="123"/>
      <c r="F93" s="123"/>
      <c r="G93" s="123"/>
      <c r="H93" s="123"/>
      <c r="I93" s="123"/>
      <c r="J93" s="123"/>
      <c r="K93" s="123"/>
      <c r="L93" s="5"/>
      <c r="M93" s="123"/>
      <c r="N93" s="126" t="str">
        <f t="shared" ref="N93:N116" si="35">if(isblank(B93),"Nest!")</f>
        <v>Nest!</v>
      </c>
      <c r="O93" s="117" t="str">
        <f t="shared" ref="O93:O116" si="36">if(isblank(B93),"Date!")</f>
        <v>Date!</v>
      </c>
      <c r="P93" s="116" t="str">
        <f t="shared" si="31"/>
        <v>Nest!</v>
      </c>
      <c r="Q93" s="117" t="str">
        <f t="shared" si="32"/>
        <v>Date!</v>
      </c>
      <c r="R93" s="116" t="str">
        <f t="shared" si="10"/>
        <v>Nest!</v>
      </c>
      <c r="S93" s="117" t="str">
        <f t="shared" si="11"/>
        <v>Date!</v>
      </c>
      <c r="T93" s="116" t="str">
        <f t="shared" si="1"/>
        <v>Nest!</v>
      </c>
      <c r="U93" s="117" t="str">
        <f t="shared" si="2"/>
        <v>Date!</v>
      </c>
      <c r="V93" s="118" t="str">
        <f t="shared" si="3"/>
        <v/>
      </c>
      <c r="W93" s="90" t="str">
        <f t="shared" si="4"/>
        <v>Date!</v>
      </c>
      <c r="X93" s="90" t="str">
        <f t="shared" si="5"/>
        <v>Date!</v>
      </c>
      <c r="Y93" s="90" t="str">
        <f t="shared" si="6"/>
        <v>Date!</v>
      </c>
      <c r="Z93" s="90" t="str">
        <f t="shared" si="7"/>
        <v>Date!</v>
      </c>
      <c r="AA93" s="90">
        <f t="array" ref="AA93">if(N93="Nest!",0,max(if((W93:Z93)="","",column(W93:Z93)-21)))</f>
        <v>0</v>
      </c>
      <c r="AB93" s="90" t="str">
        <f t="shared" si="8"/>
        <v/>
      </c>
      <c r="AC93" s="119" t="str">
        <f t="shared" si="9"/>
        <v/>
      </c>
      <c r="AD93" s="125" t="str">
        <f t="shared" si="28"/>
        <v/>
      </c>
    </row>
    <row r="94">
      <c r="A94" s="123"/>
      <c r="B94" s="121"/>
      <c r="C94" s="123"/>
      <c r="D94" s="123"/>
      <c r="E94" s="123"/>
      <c r="F94" s="123"/>
      <c r="G94" s="123"/>
      <c r="H94" s="123"/>
      <c r="I94" s="123"/>
      <c r="J94" s="123"/>
      <c r="K94" s="123"/>
      <c r="L94" s="5"/>
      <c r="M94" s="123"/>
      <c r="N94" s="126" t="str">
        <f t="shared" si="35"/>
        <v>Nest!</v>
      </c>
      <c r="O94" s="117" t="str">
        <f t="shared" si="36"/>
        <v>Date!</v>
      </c>
      <c r="P94" s="116" t="str">
        <f t="shared" si="31"/>
        <v>Nest!</v>
      </c>
      <c r="Q94" s="117" t="str">
        <f t="shared" si="32"/>
        <v>Date!</v>
      </c>
      <c r="R94" s="116" t="str">
        <f t="shared" si="10"/>
        <v>Nest!</v>
      </c>
      <c r="S94" s="117" t="str">
        <f t="shared" si="11"/>
        <v>Date!</v>
      </c>
      <c r="T94" s="116" t="str">
        <f t="shared" si="1"/>
        <v>Nest!</v>
      </c>
      <c r="U94" s="117" t="str">
        <f t="shared" si="2"/>
        <v>Date!</v>
      </c>
      <c r="V94" s="118" t="str">
        <f t="shared" si="3"/>
        <v/>
      </c>
      <c r="W94" s="90" t="str">
        <f t="shared" si="4"/>
        <v>Date!</v>
      </c>
      <c r="X94" s="90" t="str">
        <f t="shared" si="5"/>
        <v>Date!</v>
      </c>
      <c r="Y94" s="90" t="str">
        <f t="shared" si="6"/>
        <v>Date!</v>
      </c>
      <c r="Z94" s="90" t="str">
        <f t="shared" si="7"/>
        <v>Date!</v>
      </c>
      <c r="AA94" s="90">
        <f t="array" ref="AA94">if(N94="Nest!",0,max(if((W94:Z94)="","",column(W94:Z94)-21)))</f>
        <v>0</v>
      </c>
      <c r="AB94" s="90" t="str">
        <f t="shared" si="8"/>
        <v/>
      </c>
      <c r="AC94" s="119" t="str">
        <f t="shared" si="9"/>
        <v/>
      </c>
      <c r="AD94" s="125" t="str">
        <f t="shared" si="28"/>
        <v/>
      </c>
    </row>
    <row r="95">
      <c r="A95" s="123"/>
      <c r="B95" s="121"/>
      <c r="C95" s="123"/>
      <c r="D95" s="123"/>
      <c r="E95" s="123"/>
      <c r="F95" s="123"/>
      <c r="G95" s="123"/>
      <c r="H95" s="123"/>
      <c r="I95" s="123"/>
      <c r="J95" s="123"/>
      <c r="K95" s="123"/>
      <c r="L95" s="5"/>
      <c r="M95" s="123"/>
      <c r="N95" s="126" t="str">
        <f t="shared" si="35"/>
        <v>Nest!</v>
      </c>
      <c r="O95" s="117" t="str">
        <f t="shared" si="36"/>
        <v>Date!</v>
      </c>
      <c r="P95" s="116" t="str">
        <f t="shared" si="31"/>
        <v>Nest!</v>
      </c>
      <c r="Q95" s="117" t="str">
        <f t="shared" si="32"/>
        <v>Date!</v>
      </c>
      <c r="R95" s="116" t="str">
        <f t="shared" si="10"/>
        <v>Nest!</v>
      </c>
      <c r="S95" s="117" t="str">
        <f t="shared" si="11"/>
        <v>Date!</v>
      </c>
      <c r="T95" s="116" t="str">
        <f t="shared" si="1"/>
        <v>Nest!</v>
      </c>
      <c r="U95" s="117" t="str">
        <f t="shared" si="2"/>
        <v>Date!</v>
      </c>
      <c r="V95" s="118" t="str">
        <f t="shared" si="3"/>
        <v/>
      </c>
      <c r="W95" s="90" t="str">
        <f t="shared" si="4"/>
        <v>Date!</v>
      </c>
      <c r="X95" s="90" t="str">
        <f t="shared" si="5"/>
        <v>Date!</v>
      </c>
      <c r="Y95" s="90" t="str">
        <f t="shared" si="6"/>
        <v>Date!</v>
      </c>
      <c r="Z95" s="90" t="str">
        <f t="shared" si="7"/>
        <v>Date!</v>
      </c>
      <c r="AA95" s="90">
        <f t="array" ref="AA95">if(N95="Nest!",0,max(if((W95:Z95)="","",column(W95:Z95)-21)))</f>
        <v>0</v>
      </c>
      <c r="AB95" s="90" t="str">
        <f t="shared" si="8"/>
        <v/>
      </c>
      <c r="AC95" s="119" t="str">
        <f t="shared" si="9"/>
        <v/>
      </c>
      <c r="AD95" s="125" t="str">
        <f t="shared" si="28"/>
        <v/>
      </c>
    </row>
    <row r="96">
      <c r="A96" s="123"/>
      <c r="B96" s="121"/>
      <c r="C96" s="123"/>
      <c r="D96" s="123"/>
      <c r="E96" s="123"/>
      <c r="F96" s="123"/>
      <c r="G96" s="123"/>
      <c r="H96" s="123"/>
      <c r="I96" s="123"/>
      <c r="J96" s="123"/>
      <c r="K96" s="123"/>
      <c r="L96" s="5"/>
      <c r="M96" s="123"/>
      <c r="N96" s="126" t="str">
        <f t="shared" si="35"/>
        <v>Nest!</v>
      </c>
      <c r="O96" s="117" t="str">
        <f t="shared" si="36"/>
        <v>Date!</v>
      </c>
      <c r="P96" s="116" t="str">
        <f t="shared" si="31"/>
        <v>Nest!</v>
      </c>
      <c r="Q96" s="117" t="str">
        <f t="shared" si="32"/>
        <v>Date!</v>
      </c>
      <c r="R96" s="116" t="str">
        <f t="shared" si="10"/>
        <v>Nest!</v>
      </c>
      <c r="S96" s="117" t="str">
        <f t="shared" si="11"/>
        <v>Date!</v>
      </c>
      <c r="T96" s="116" t="str">
        <f t="shared" si="1"/>
        <v>Nest!</v>
      </c>
      <c r="U96" s="117" t="str">
        <f t="shared" si="2"/>
        <v>Date!</v>
      </c>
      <c r="V96" s="118" t="str">
        <f t="shared" si="3"/>
        <v/>
      </c>
      <c r="W96" s="90" t="str">
        <f t="shared" si="4"/>
        <v>Date!</v>
      </c>
      <c r="X96" s="90" t="str">
        <f t="shared" si="5"/>
        <v>Date!</v>
      </c>
      <c r="Y96" s="90" t="str">
        <f t="shared" si="6"/>
        <v>Date!</v>
      </c>
      <c r="Z96" s="90" t="str">
        <f t="shared" si="7"/>
        <v>Date!</v>
      </c>
      <c r="AA96" s="90">
        <f t="array" ref="AA96">if(N96="Nest!",0,max(if((W96:Z96)="","",column(W96:Z96)-21)))</f>
        <v>0</v>
      </c>
      <c r="AB96" s="90" t="str">
        <f t="shared" si="8"/>
        <v/>
      </c>
      <c r="AC96" s="119" t="str">
        <f t="shared" si="9"/>
        <v/>
      </c>
      <c r="AD96" s="125" t="str">
        <f t="shared" si="28"/>
        <v/>
      </c>
    </row>
    <row r="97">
      <c r="A97" s="123"/>
      <c r="B97" s="121"/>
      <c r="C97" s="123"/>
      <c r="D97" s="123"/>
      <c r="E97" s="123"/>
      <c r="F97" s="123"/>
      <c r="G97" s="123"/>
      <c r="H97" s="123"/>
      <c r="I97" s="123"/>
      <c r="J97" s="123"/>
      <c r="K97" s="123"/>
      <c r="L97" s="5"/>
      <c r="M97" s="123"/>
      <c r="N97" s="126" t="str">
        <f t="shared" si="35"/>
        <v>Nest!</v>
      </c>
      <c r="O97" s="117" t="str">
        <f t="shared" si="36"/>
        <v>Date!</v>
      </c>
      <c r="P97" s="116" t="str">
        <f t="shared" si="31"/>
        <v>Nest!</v>
      </c>
      <c r="Q97" s="117" t="str">
        <f t="shared" si="32"/>
        <v>Date!</v>
      </c>
      <c r="R97" s="116" t="str">
        <f t="shared" si="10"/>
        <v>Nest!</v>
      </c>
      <c r="S97" s="117" t="str">
        <f t="shared" si="11"/>
        <v>Date!</v>
      </c>
      <c r="T97" s="116" t="str">
        <f t="shared" si="1"/>
        <v>Nest!</v>
      </c>
      <c r="U97" s="117" t="str">
        <f t="shared" si="2"/>
        <v>Date!</v>
      </c>
      <c r="V97" s="118" t="str">
        <f t="shared" si="3"/>
        <v/>
      </c>
      <c r="W97" s="90" t="str">
        <f t="shared" si="4"/>
        <v>Date!</v>
      </c>
      <c r="X97" s="90" t="str">
        <f t="shared" si="5"/>
        <v>Date!</v>
      </c>
      <c r="Y97" s="90" t="str">
        <f t="shared" si="6"/>
        <v>Date!</v>
      </c>
      <c r="Z97" s="90" t="str">
        <f t="shared" si="7"/>
        <v>Date!</v>
      </c>
      <c r="AA97" s="90">
        <f t="array" ref="AA97">if(N97="Nest!",0,max(if((W97:Z97)="","",column(W97:Z97)-21)))</f>
        <v>0</v>
      </c>
      <c r="AB97" s="90" t="str">
        <f t="shared" si="8"/>
        <v/>
      </c>
      <c r="AC97" s="119" t="str">
        <f t="shared" si="9"/>
        <v/>
      </c>
      <c r="AD97" s="125" t="str">
        <f t="shared" si="28"/>
        <v/>
      </c>
    </row>
    <row r="98">
      <c r="A98" s="123"/>
      <c r="B98" s="121"/>
      <c r="C98" s="123"/>
      <c r="D98" s="123"/>
      <c r="E98" s="123"/>
      <c r="F98" s="123"/>
      <c r="G98" s="123"/>
      <c r="H98" s="123"/>
      <c r="I98" s="123"/>
      <c r="J98" s="123"/>
      <c r="K98" s="123"/>
      <c r="L98" s="5"/>
      <c r="M98" s="123"/>
      <c r="N98" s="126" t="str">
        <f t="shared" si="35"/>
        <v>Nest!</v>
      </c>
      <c r="O98" s="117" t="str">
        <f t="shared" si="36"/>
        <v>Date!</v>
      </c>
      <c r="P98" s="116" t="str">
        <f t="shared" si="31"/>
        <v>Nest!</v>
      </c>
      <c r="Q98" s="117" t="str">
        <f t="shared" si="32"/>
        <v>Date!</v>
      </c>
      <c r="R98" s="116" t="str">
        <f t="shared" si="10"/>
        <v>Nest!</v>
      </c>
      <c r="S98" s="117" t="str">
        <f t="shared" si="11"/>
        <v>Date!</v>
      </c>
      <c r="T98" s="116" t="str">
        <f t="shared" si="1"/>
        <v>Nest!</v>
      </c>
      <c r="U98" s="117" t="str">
        <f t="shared" si="2"/>
        <v>Date!</v>
      </c>
      <c r="V98" s="118" t="str">
        <f t="shared" si="3"/>
        <v/>
      </c>
      <c r="W98" s="90" t="str">
        <f t="shared" si="4"/>
        <v>Date!</v>
      </c>
      <c r="X98" s="90" t="str">
        <f t="shared" si="5"/>
        <v>Date!</v>
      </c>
      <c r="Y98" s="90" t="str">
        <f t="shared" si="6"/>
        <v>Date!</v>
      </c>
      <c r="Z98" s="90" t="str">
        <f t="shared" si="7"/>
        <v>Date!</v>
      </c>
      <c r="AA98" s="90">
        <f t="array" ref="AA98">if(N98="Nest!",0,max(if((W98:Z98)="","",column(W98:Z98)-21)))</f>
        <v>0</v>
      </c>
      <c r="AB98" s="90" t="str">
        <f t="shared" si="8"/>
        <v/>
      </c>
      <c r="AC98" s="119" t="str">
        <f t="shared" si="9"/>
        <v/>
      </c>
      <c r="AD98" s="125" t="str">
        <f t="shared" si="28"/>
        <v/>
      </c>
    </row>
    <row r="99">
      <c r="A99" s="123"/>
      <c r="B99" s="121"/>
      <c r="C99" s="123"/>
      <c r="D99" s="123"/>
      <c r="E99" s="123"/>
      <c r="F99" s="123"/>
      <c r="G99" s="123"/>
      <c r="H99" s="123"/>
      <c r="I99" s="123"/>
      <c r="J99" s="123"/>
      <c r="K99" s="123"/>
      <c r="L99" s="5"/>
      <c r="M99" s="123"/>
      <c r="N99" s="126" t="str">
        <f t="shared" si="35"/>
        <v>Nest!</v>
      </c>
      <c r="O99" s="117" t="str">
        <f t="shared" si="36"/>
        <v>Date!</v>
      </c>
      <c r="P99" s="116" t="str">
        <f t="shared" si="31"/>
        <v>Nest!</v>
      </c>
      <c r="Q99" s="117" t="str">
        <f t="shared" si="32"/>
        <v>Date!</v>
      </c>
      <c r="R99" s="116" t="str">
        <f t="shared" si="10"/>
        <v>Nest!</v>
      </c>
      <c r="S99" s="117" t="str">
        <f t="shared" si="11"/>
        <v>Date!</v>
      </c>
      <c r="T99" s="116" t="str">
        <f t="shared" si="1"/>
        <v>Nest!</v>
      </c>
      <c r="U99" s="117" t="str">
        <f t="shared" si="2"/>
        <v>Date!</v>
      </c>
      <c r="V99" s="118" t="str">
        <f t="shared" si="3"/>
        <v/>
      </c>
      <c r="W99" s="90" t="str">
        <f t="shared" si="4"/>
        <v>Date!</v>
      </c>
      <c r="X99" s="90" t="str">
        <f t="shared" si="5"/>
        <v>Date!</v>
      </c>
      <c r="Y99" s="90" t="str">
        <f t="shared" si="6"/>
        <v>Date!</v>
      </c>
      <c r="Z99" s="90" t="str">
        <f t="shared" si="7"/>
        <v>Date!</v>
      </c>
      <c r="AA99" s="90">
        <f t="array" ref="AA99">if(N99="Nest!",0,max(if((W99:Z99)="","",column(W99:Z99)-21)))</f>
        <v>0</v>
      </c>
      <c r="AB99" s="90" t="str">
        <f t="shared" si="8"/>
        <v/>
      </c>
      <c r="AC99" s="119" t="str">
        <f t="shared" si="9"/>
        <v/>
      </c>
      <c r="AD99" s="125" t="str">
        <f t="shared" si="28"/>
        <v/>
      </c>
    </row>
    <row r="100">
      <c r="A100" s="123"/>
      <c r="B100" s="121"/>
      <c r="C100" s="123"/>
      <c r="D100" s="123"/>
      <c r="E100" s="123"/>
      <c r="F100" s="123"/>
      <c r="G100" s="123"/>
      <c r="H100" s="123"/>
      <c r="I100" s="123"/>
      <c r="J100" s="123"/>
      <c r="K100" s="123"/>
      <c r="L100" s="5"/>
      <c r="M100" s="123"/>
      <c r="N100" s="126" t="str">
        <f t="shared" si="35"/>
        <v>Nest!</v>
      </c>
      <c r="O100" s="117" t="str">
        <f t="shared" si="36"/>
        <v>Date!</v>
      </c>
      <c r="P100" s="116" t="str">
        <f t="shared" si="31"/>
        <v>Nest!</v>
      </c>
      <c r="Q100" s="117" t="str">
        <f t="shared" si="32"/>
        <v>Date!</v>
      </c>
      <c r="R100" s="116" t="str">
        <f t="shared" si="10"/>
        <v>Nest!</v>
      </c>
      <c r="S100" s="117" t="str">
        <f t="shared" si="11"/>
        <v>Date!</v>
      </c>
      <c r="T100" s="116" t="str">
        <f t="shared" si="1"/>
        <v>Nest!</v>
      </c>
      <c r="U100" s="117" t="str">
        <f t="shared" si="2"/>
        <v>Date!</v>
      </c>
      <c r="V100" s="118" t="str">
        <f t="shared" si="3"/>
        <v/>
      </c>
      <c r="W100" s="90" t="str">
        <f t="shared" si="4"/>
        <v>Date!</v>
      </c>
      <c r="X100" s="90" t="str">
        <f t="shared" si="5"/>
        <v>Date!</v>
      </c>
      <c r="Y100" s="90" t="str">
        <f t="shared" si="6"/>
        <v>Date!</v>
      </c>
      <c r="Z100" s="90" t="str">
        <f t="shared" si="7"/>
        <v>Date!</v>
      </c>
      <c r="AA100" s="90">
        <f t="array" ref="AA100">if(N100="Nest!",0,max(if((W100:Z100)="","",column(W100:Z100)-21)))</f>
        <v>0</v>
      </c>
      <c r="AB100" s="90" t="str">
        <f t="shared" si="8"/>
        <v/>
      </c>
      <c r="AC100" s="119" t="str">
        <f t="shared" si="9"/>
        <v/>
      </c>
      <c r="AD100" s="125" t="str">
        <f t="shared" si="28"/>
        <v/>
      </c>
    </row>
    <row r="101">
      <c r="A101" s="123"/>
      <c r="B101" s="121"/>
      <c r="C101" s="123"/>
      <c r="D101" s="123"/>
      <c r="E101" s="123"/>
      <c r="F101" s="123"/>
      <c r="G101" s="123"/>
      <c r="H101" s="123"/>
      <c r="I101" s="123"/>
      <c r="J101" s="123"/>
      <c r="K101" s="123"/>
      <c r="L101" s="5"/>
      <c r="M101" s="123"/>
      <c r="N101" s="126" t="str">
        <f t="shared" si="35"/>
        <v>Nest!</v>
      </c>
      <c r="O101" s="117" t="str">
        <f t="shared" si="36"/>
        <v>Date!</v>
      </c>
      <c r="P101" s="116" t="str">
        <f t="shared" si="31"/>
        <v>Nest!</v>
      </c>
      <c r="Q101" s="117" t="str">
        <f t="shared" si="32"/>
        <v>Date!</v>
      </c>
      <c r="R101" s="116" t="str">
        <f t="shared" si="10"/>
        <v>Nest!</v>
      </c>
      <c r="S101" s="117" t="str">
        <f t="shared" si="11"/>
        <v>Date!</v>
      </c>
      <c r="T101" s="116" t="str">
        <f t="shared" si="1"/>
        <v>Nest!</v>
      </c>
      <c r="U101" s="117" t="str">
        <f t="shared" si="2"/>
        <v>Date!</v>
      </c>
      <c r="V101" s="118" t="str">
        <f t="shared" si="3"/>
        <v/>
      </c>
      <c r="W101" s="90" t="str">
        <f t="shared" si="4"/>
        <v>Date!</v>
      </c>
      <c r="X101" s="90" t="str">
        <f t="shared" si="5"/>
        <v>Date!</v>
      </c>
      <c r="Y101" s="90" t="str">
        <f t="shared" si="6"/>
        <v>Date!</v>
      </c>
      <c r="Z101" s="90" t="str">
        <f t="shared" si="7"/>
        <v>Date!</v>
      </c>
      <c r="AA101" s="90">
        <f t="array" ref="AA101">if(N101="Nest!",0,max(if((W101:Z101)="","",column(W101:Z101)-21)))</f>
        <v>0</v>
      </c>
      <c r="AB101" s="90" t="str">
        <f t="shared" si="8"/>
        <v/>
      </c>
      <c r="AC101" s="119" t="str">
        <f t="shared" si="9"/>
        <v/>
      </c>
      <c r="AD101" s="125" t="str">
        <f t="shared" si="28"/>
        <v/>
      </c>
    </row>
    <row r="102">
      <c r="A102" s="123"/>
      <c r="B102" s="121"/>
      <c r="C102" s="123"/>
      <c r="D102" s="123"/>
      <c r="E102" s="123"/>
      <c r="F102" s="123"/>
      <c r="G102" s="123"/>
      <c r="H102" s="123"/>
      <c r="I102" s="123"/>
      <c r="J102" s="123"/>
      <c r="K102" s="123"/>
      <c r="L102" s="5"/>
      <c r="M102" s="123"/>
      <c r="N102" s="126" t="str">
        <f t="shared" si="35"/>
        <v>Nest!</v>
      </c>
      <c r="O102" s="117" t="str">
        <f t="shared" si="36"/>
        <v>Date!</v>
      </c>
      <c r="P102" s="116" t="str">
        <f t="shared" si="31"/>
        <v>Nest!</v>
      </c>
      <c r="Q102" s="117" t="str">
        <f t="shared" si="32"/>
        <v>Date!</v>
      </c>
      <c r="R102" s="116" t="str">
        <f t="shared" si="10"/>
        <v>Nest!</v>
      </c>
      <c r="S102" s="117" t="str">
        <f t="shared" si="11"/>
        <v>Date!</v>
      </c>
      <c r="T102" s="116" t="str">
        <f t="shared" si="1"/>
        <v>Nest!</v>
      </c>
      <c r="U102" s="117" t="str">
        <f t="shared" si="2"/>
        <v>Date!</v>
      </c>
      <c r="V102" s="118" t="str">
        <f t="shared" si="3"/>
        <v/>
      </c>
      <c r="W102" s="90" t="str">
        <f t="shared" si="4"/>
        <v>Date!</v>
      </c>
      <c r="X102" s="90" t="str">
        <f t="shared" si="5"/>
        <v>Date!</v>
      </c>
      <c r="Y102" s="90" t="str">
        <f t="shared" si="6"/>
        <v>Date!</v>
      </c>
      <c r="Z102" s="90" t="str">
        <f t="shared" si="7"/>
        <v>Date!</v>
      </c>
      <c r="AA102" s="90">
        <f t="array" ref="AA102">if(N102="Nest!",0,max(if((W102:Z102)="","",column(W102:Z102)-21)))</f>
        <v>0</v>
      </c>
      <c r="AB102" s="90" t="str">
        <f t="shared" si="8"/>
        <v/>
      </c>
      <c r="AC102" s="119" t="str">
        <f t="shared" si="9"/>
        <v/>
      </c>
      <c r="AD102" s="125" t="str">
        <f t="shared" si="28"/>
        <v/>
      </c>
    </row>
    <row r="103">
      <c r="A103" s="123"/>
      <c r="B103" s="121"/>
      <c r="C103" s="123"/>
      <c r="D103" s="123"/>
      <c r="E103" s="123"/>
      <c r="F103" s="123"/>
      <c r="G103" s="123"/>
      <c r="H103" s="123"/>
      <c r="I103" s="123"/>
      <c r="J103" s="123"/>
      <c r="K103" s="123"/>
      <c r="L103" s="5"/>
      <c r="M103" s="123"/>
      <c r="N103" s="126" t="str">
        <f t="shared" si="35"/>
        <v>Nest!</v>
      </c>
      <c r="O103" s="117" t="str">
        <f t="shared" si="36"/>
        <v>Date!</v>
      </c>
      <c r="P103" s="116" t="str">
        <f t="shared" si="31"/>
        <v>Nest!</v>
      </c>
      <c r="Q103" s="117" t="str">
        <f t="shared" si="32"/>
        <v>Date!</v>
      </c>
      <c r="R103" s="116" t="str">
        <f t="shared" si="10"/>
        <v>Nest!</v>
      </c>
      <c r="S103" s="117" t="str">
        <f t="shared" si="11"/>
        <v>Date!</v>
      </c>
      <c r="T103" s="116" t="str">
        <f t="shared" si="1"/>
        <v>Nest!</v>
      </c>
      <c r="U103" s="117" t="str">
        <f t="shared" si="2"/>
        <v>Date!</v>
      </c>
      <c r="V103" s="118" t="str">
        <f t="shared" si="3"/>
        <v/>
      </c>
      <c r="W103" s="90" t="str">
        <f t="shared" si="4"/>
        <v>Date!</v>
      </c>
      <c r="X103" s="90" t="str">
        <f t="shared" si="5"/>
        <v>Date!</v>
      </c>
      <c r="Y103" s="90" t="str">
        <f t="shared" si="6"/>
        <v>Date!</v>
      </c>
      <c r="Z103" s="90" t="str">
        <f t="shared" si="7"/>
        <v>Date!</v>
      </c>
      <c r="AA103" s="90">
        <f t="array" ref="AA103">if(N103="Nest!",0,max(if((W103:Z103)="","",column(W103:Z103)-21)))</f>
        <v>0</v>
      </c>
      <c r="AB103" s="90" t="str">
        <f t="shared" si="8"/>
        <v/>
      </c>
      <c r="AC103" s="119" t="str">
        <f t="shared" si="9"/>
        <v/>
      </c>
      <c r="AD103" s="125" t="str">
        <f t="shared" si="28"/>
        <v/>
      </c>
    </row>
    <row r="104">
      <c r="A104" s="123"/>
      <c r="B104" s="121"/>
      <c r="C104" s="123"/>
      <c r="D104" s="123"/>
      <c r="E104" s="123"/>
      <c r="F104" s="123"/>
      <c r="G104" s="123"/>
      <c r="H104" s="123"/>
      <c r="I104" s="123"/>
      <c r="J104" s="123"/>
      <c r="K104" s="123"/>
      <c r="L104" s="5"/>
      <c r="M104" s="123"/>
      <c r="N104" s="126" t="str">
        <f t="shared" si="35"/>
        <v>Nest!</v>
      </c>
      <c r="O104" s="117" t="str">
        <f t="shared" si="36"/>
        <v>Date!</v>
      </c>
      <c r="P104" s="116" t="str">
        <f t="shared" si="31"/>
        <v>Nest!</v>
      </c>
      <c r="Q104" s="117" t="str">
        <f t="shared" si="32"/>
        <v>Date!</v>
      </c>
      <c r="R104" s="116" t="str">
        <f t="shared" si="10"/>
        <v>Nest!</v>
      </c>
      <c r="S104" s="117" t="str">
        <f t="shared" si="11"/>
        <v>Date!</v>
      </c>
      <c r="T104" s="116" t="str">
        <f t="shared" si="1"/>
        <v>Nest!</v>
      </c>
      <c r="U104" s="117" t="str">
        <f t="shared" si="2"/>
        <v>Date!</v>
      </c>
      <c r="V104" s="118" t="str">
        <f t="shared" si="3"/>
        <v/>
      </c>
      <c r="W104" s="90" t="str">
        <f t="shared" si="4"/>
        <v>Date!</v>
      </c>
      <c r="X104" s="90" t="str">
        <f t="shared" si="5"/>
        <v>Date!</v>
      </c>
      <c r="Y104" s="90" t="str">
        <f t="shared" si="6"/>
        <v>Date!</v>
      </c>
      <c r="Z104" s="90" t="str">
        <f t="shared" si="7"/>
        <v>Date!</v>
      </c>
      <c r="AA104" s="90">
        <f t="array" ref="AA104">if(N104="Nest!",0,max(if((W104:Z104)="","",column(W104:Z104)-21)))</f>
        <v>0</v>
      </c>
      <c r="AB104" s="90" t="str">
        <f t="shared" si="8"/>
        <v/>
      </c>
      <c r="AC104" s="119" t="str">
        <f t="shared" si="9"/>
        <v/>
      </c>
      <c r="AD104" s="125" t="str">
        <f t="shared" si="28"/>
        <v/>
      </c>
    </row>
    <row r="105">
      <c r="A105" s="123"/>
      <c r="B105" s="121"/>
      <c r="C105" s="123"/>
      <c r="D105" s="123"/>
      <c r="E105" s="123"/>
      <c r="F105" s="123"/>
      <c r="G105" s="123"/>
      <c r="H105" s="123"/>
      <c r="I105" s="123"/>
      <c r="J105" s="123"/>
      <c r="K105" s="123"/>
      <c r="L105" s="5"/>
      <c r="M105" s="123"/>
      <c r="N105" s="126" t="str">
        <f t="shared" si="35"/>
        <v>Nest!</v>
      </c>
      <c r="O105" s="117" t="str">
        <f t="shared" si="36"/>
        <v>Date!</v>
      </c>
      <c r="P105" s="116" t="str">
        <f t="shared" si="31"/>
        <v>Nest!</v>
      </c>
      <c r="Q105" s="117" t="str">
        <f t="shared" si="32"/>
        <v>Date!</v>
      </c>
      <c r="R105" s="116" t="str">
        <f t="shared" si="10"/>
        <v>Nest!</v>
      </c>
      <c r="S105" s="117" t="str">
        <f t="shared" si="11"/>
        <v>Date!</v>
      </c>
      <c r="T105" s="116" t="str">
        <f t="shared" si="1"/>
        <v>Nest!</v>
      </c>
      <c r="U105" s="117" t="str">
        <f t="shared" si="2"/>
        <v>Date!</v>
      </c>
      <c r="V105" s="118" t="str">
        <f t="shared" si="3"/>
        <v/>
      </c>
      <c r="W105" s="90" t="str">
        <f t="shared" si="4"/>
        <v>Date!</v>
      </c>
      <c r="X105" s="90" t="str">
        <f t="shared" si="5"/>
        <v>Date!</v>
      </c>
      <c r="Y105" s="90" t="str">
        <f t="shared" si="6"/>
        <v>Date!</v>
      </c>
      <c r="Z105" s="90" t="str">
        <f t="shared" si="7"/>
        <v>Date!</v>
      </c>
      <c r="AA105" s="90">
        <f t="array" ref="AA105">if(N105="Nest!",0,max(if((W105:Z105)="","",column(W105:Z105)-21)))</f>
        <v>0</v>
      </c>
      <c r="AB105" s="90" t="str">
        <f t="shared" si="8"/>
        <v/>
      </c>
      <c r="AC105" s="119" t="str">
        <f t="shared" si="9"/>
        <v/>
      </c>
      <c r="AD105" s="125" t="str">
        <f t="shared" si="28"/>
        <v/>
      </c>
    </row>
    <row r="106">
      <c r="A106" s="123"/>
      <c r="B106" s="121"/>
      <c r="C106" s="123"/>
      <c r="D106" s="123"/>
      <c r="E106" s="123"/>
      <c r="F106" s="123"/>
      <c r="G106" s="123"/>
      <c r="H106" s="123"/>
      <c r="I106" s="123"/>
      <c r="J106" s="123"/>
      <c r="K106" s="123"/>
      <c r="L106" s="5"/>
      <c r="M106" s="123"/>
      <c r="N106" s="126" t="str">
        <f t="shared" si="35"/>
        <v>Nest!</v>
      </c>
      <c r="O106" s="117" t="str">
        <f t="shared" si="36"/>
        <v>Date!</v>
      </c>
      <c r="P106" s="116" t="str">
        <f t="shared" si="31"/>
        <v>Nest!</v>
      </c>
      <c r="Q106" s="117" t="str">
        <f t="shared" si="32"/>
        <v>Date!</v>
      </c>
      <c r="R106" s="116" t="str">
        <f t="shared" si="10"/>
        <v>Nest!</v>
      </c>
      <c r="S106" s="117" t="str">
        <f t="shared" si="11"/>
        <v>Date!</v>
      </c>
      <c r="T106" s="116" t="str">
        <f t="shared" si="1"/>
        <v>Nest!</v>
      </c>
      <c r="U106" s="117" t="str">
        <f t="shared" si="2"/>
        <v>Date!</v>
      </c>
      <c r="V106" s="118" t="str">
        <f t="shared" si="3"/>
        <v/>
      </c>
      <c r="W106" s="90" t="str">
        <f t="shared" si="4"/>
        <v>Date!</v>
      </c>
      <c r="X106" s="90" t="str">
        <f t="shared" si="5"/>
        <v>Date!</v>
      </c>
      <c r="Y106" s="90" t="str">
        <f t="shared" si="6"/>
        <v>Date!</v>
      </c>
      <c r="Z106" s="90" t="str">
        <f t="shared" si="7"/>
        <v>Date!</v>
      </c>
      <c r="AA106" s="90">
        <f t="array" ref="AA106">if(N106="Nest!",0,max(if((W106:Z106)="","",column(W106:Z106)-21)))</f>
        <v>0</v>
      </c>
      <c r="AB106" s="90" t="str">
        <f t="shared" si="8"/>
        <v/>
      </c>
      <c r="AC106" s="119" t="str">
        <f t="shared" si="9"/>
        <v/>
      </c>
      <c r="AD106" s="125" t="str">
        <f t="shared" si="28"/>
        <v/>
      </c>
    </row>
    <row r="107">
      <c r="A107" s="123"/>
      <c r="B107" s="121"/>
      <c r="C107" s="123"/>
      <c r="D107" s="123"/>
      <c r="E107" s="123"/>
      <c r="F107" s="123"/>
      <c r="G107" s="123"/>
      <c r="H107" s="123"/>
      <c r="I107" s="123"/>
      <c r="J107" s="123"/>
      <c r="K107" s="123"/>
      <c r="L107" s="5"/>
      <c r="M107" s="123"/>
      <c r="N107" s="126" t="str">
        <f t="shared" si="35"/>
        <v>Nest!</v>
      </c>
      <c r="O107" s="117" t="str">
        <f t="shared" si="36"/>
        <v>Date!</v>
      </c>
      <c r="P107" s="116" t="str">
        <f t="shared" si="31"/>
        <v>Nest!</v>
      </c>
      <c r="Q107" s="117" t="str">
        <f t="shared" si="32"/>
        <v>Date!</v>
      </c>
      <c r="R107" s="116" t="str">
        <f t="shared" si="10"/>
        <v>Nest!</v>
      </c>
      <c r="S107" s="117" t="str">
        <f t="shared" si="11"/>
        <v>Date!</v>
      </c>
      <c r="T107" s="116" t="str">
        <f t="shared" si="1"/>
        <v>Nest!</v>
      </c>
      <c r="U107" s="117" t="str">
        <f t="shared" si="2"/>
        <v>Date!</v>
      </c>
      <c r="V107" s="118" t="str">
        <f t="shared" si="3"/>
        <v/>
      </c>
      <c r="W107" s="90" t="str">
        <f t="shared" si="4"/>
        <v>Date!</v>
      </c>
      <c r="X107" s="90" t="str">
        <f t="shared" si="5"/>
        <v>Date!</v>
      </c>
      <c r="Y107" s="90" t="str">
        <f t="shared" si="6"/>
        <v>Date!</v>
      </c>
      <c r="Z107" s="90" t="str">
        <f t="shared" si="7"/>
        <v>Date!</v>
      </c>
      <c r="AA107" s="90">
        <f t="array" ref="AA107">if(N107="Nest!",0,max(if((W107:Z107)="","",column(W107:Z107)-21)))</f>
        <v>0</v>
      </c>
      <c r="AB107" s="90" t="str">
        <f t="shared" si="8"/>
        <v/>
      </c>
      <c r="AC107" s="119" t="str">
        <f t="shared" si="9"/>
        <v/>
      </c>
      <c r="AD107" s="125" t="str">
        <f t="shared" si="28"/>
        <v/>
      </c>
    </row>
    <row r="108">
      <c r="A108" s="123"/>
      <c r="B108" s="121"/>
      <c r="C108" s="123"/>
      <c r="D108" s="123"/>
      <c r="E108" s="123"/>
      <c r="F108" s="123"/>
      <c r="G108" s="123"/>
      <c r="H108" s="123"/>
      <c r="I108" s="123"/>
      <c r="J108" s="123"/>
      <c r="K108" s="123"/>
      <c r="L108" s="5"/>
      <c r="M108" s="123"/>
      <c r="N108" s="126" t="str">
        <f t="shared" si="35"/>
        <v>Nest!</v>
      </c>
      <c r="O108" s="117" t="str">
        <f t="shared" si="36"/>
        <v>Date!</v>
      </c>
      <c r="P108" s="116" t="str">
        <f t="shared" si="31"/>
        <v>Nest!</v>
      </c>
      <c r="Q108" s="117" t="str">
        <f t="shared" si="32"/>
        <v>Date!</v>
      </c>
      <c r="R108" s="116" t="str">
        <f t="shared" si="10"/>
        <v>Nest!</v>
      </c>
      <c r="S108" s="117" t="str">
        <f t="shared" si="11"/>
        <v>Date!</v>
      </c>
      <c r="T108" s="116" t="str">
        <f t="shared" si="1"/>
        <v>Nest!</v>
      </c>
      <c r="U108" s="117" t="str">
        <f t="shared" si="2"/>
        <v>Date!</v>
      </c>
      <c r="V108" s="118" t="str">
        <f t="shared" si="3"/>
        <v/>
      </c>
      <c r="W108" s="90" t="str">
        <f t="shared" si="4"/>
        <v>Date!</v>
      </c>
      <c r="X108" s="90" t="str">
        <f t="shared" si="5"/>
        <v>Date!</v>
      </c>
      <c r="Y108" s="90" t="str">
        <f t="shared" si="6"/>
        <v>Date!</v>
      </c>
      <c r="Z108" s="90" t="str">
        <f t="shared" si="7"/>
        <v>Date!</v>
      </c>
      <c r="AA108" s="90">
        <f t="array" ref="AA108">if(N108="Nest!",0,max(if((W108:Z108)="","",column(W108:Z108)-21)))</f>
        <v>0</v>
      </c>
      <c r="AB108" s="90" t="str">
        <f t="shared" si="8"/>
        <v/>
      </c>
      <c r="AC108" s="119" t="str">
        <f t="shared" si="9"/>
        <v/>
      </c>
      <c r="AD108" s="125" t="str">
        <f t="shared" si="28"/>
        <v/>
      </c>
    </row>
    <row r="109">
      <c r="A109" s="123"/>
      <c r="B109" s="121"/>
      <c r="C109" s="123"/>
      <c r="D109" s="123"/>
      <c r="E109" s="123"/>
      <c r="F109" s="123"/>
      <c r="G109" s="123"/>
      <c r="H109" s="123"/>
      <c r="I109" s="123"/>
      <c r="J109" s="123"/>
      <c r="K109" s="123"/>
      <c r="L109" s="5"/>
      <c r="M109" s="123"/>
      <c r="N109" s="126" t="str">
        <f t="shared" si="35"/>
        <v>Nest!</v>
      </c>
      <c r="O109" s="117" t="str">
        <f t="shared" si="36"/>
        <v>Date!</v>
      </c>
      <c r="P109" s="116" t="str">
        <f t="shared" si="31"/>
        <v>Nest!</v>
      </c>
      <c r="Q109" s="117" t="str">
        <f t="shared" si="32"/>
        <v>Date!</v>
      </c>
      <c r="R109" s="116" t="str">
        <f t="shared" si="10"/>
        <v>Nest!</v>
      </c>
      <c r="S109" s="117" t="str">
        <f t="shared" si="11"/>
        <v>Date!</v>
      </c>
      <c r="T109" s="116" t="str">
        <f t="shared" si="1"/>
        <v>Nest!</v>
      </c>
      <c r="U109" s="117" t="str">
        <f t="shared" si="2"/>
        <v>Date!</v>
      </c>
      <c r="V109" s="118" t="str">
        <f t="shared" si="3"/>
        <v/>
      </c>
      <c r="W109" s="90" t="str">
        <f t="shared" si="4"/>
        <v>Date!</v>
      </c>
      <c r="X109" s="90" t="str">
        <f t="shared" si="5"/>
        <v>Date!</v>
      </c>
      <c r="Y109" s="90" t="str">
        <f t="shared" si="6"/>
        <v>Date!</v>
      </c>
      <c r="Z109" s="90" t="str">
        <f t="shared" si="7"/>
        <v>Date!</v>
      </c>
      <c r="AA109" s="90">
        <f t="array" ref="AA109">if(N109="Nest!",0,max(if((W109:Z109)="","",column(W109:Z109)-21)))</f>
        <v>0</v>
      </c>
      <c r="AB109" s="90" t="str">
        <f t="shared" si="8"/>
        <v/>
      </c>
      <c r="AC109" s="119" t="str">
        <f t="shared" si="9"/>
        <v/>
      </c>
      <c r="AD109" s="125" t="str">
        <f t="shared" si="28"/>
        <v/>
      </c>
    </row>
    <row r="110">
      <c r="A110" s="123"/>
      <c r="B110" s="121"/>
      <c r="C110" s="123"/>
      <c r="D110" s="123"/>
      <c r="E110" s="123"/>
      <c r="F110" s="123"/>
      <c r="G110" s="123"/>
      <c r="H110" s="123"/>
      <c r="I110" s="123"/>
      <c r="J110" s="123"/>
      <c r="K110" s="123"/>
      <c r="L110" s="5"/>
      <c r="M110" s="123"/>
      <c r="N110" s="126" t="str">
        <f t="shared" si="35"/>
        <v>Nest!</v>
      </c>
      <c r="O110" s="117" t="str">
        <f t="shared" si="36"/>
        <v>Date!</v>
      </c>
      <c r="P110" s="116" t="str">
        <f t="shared" si="31"/>
        <v>Nest!</v>
      </c>
      <c r="Q110" s="117" t="str">
        <f t="shared" si="32"/>
        <v>Date!</v>
      </c>
      <c r="R110" s="116" t="str">
        <f t="shared" si="10"/>
        <v>Nest!</v>
      </c>
      <c r="S110" s="117" t="str">
        <f t="shared" si="11"/>
        <v>Date!</v>
      </c>
      <c r="T110" s="116" t="str">
        <f t="shared" si="1"/>
        <v>Nest!</v>
      </c>
      <c r="U110" s="117" t="str">
        <f t="shared" si="2"/>
        <v>Date!</v>
      </c>
      <c r="V110" s="118" t="str">
        <f t="shared" si="3"/>
        <v/>
      </c>
      <c r="W110" s="90" t="str">
        <f t="shared" si="4"/>
        <v>Date!</v>
      </c>
      <c r="X110" s="90" t="str">
        <f t="shared" si="5"/>
        <v>Date!</v>
      </c>
      <c r="Y110" s="90" t="str">
        <f t="shared" si="6"/>
        <v>Date!</v>
      </c>
      <c r="Z110" s="90" t="str">
        <f t="shared" si="7"/>
        <v>Date!</v>
      </c>
      <c r="AA110" s="90">
        <f t="array" ref="AA110">if(N110="Nest!",0,max(if((W110:Z110)="","",column(W110:Z110)-21)))</f>
        <v>0</v>
      </c>
      <c r="AB110" s="90" t="str">
        <f t="shared" si="8"/>
        <v/>
      </c>
      <c r="AC110" s="119" t="str">
        <f t="shared" si="9"/>
        <v/>
      </c>
      <c r="AD110" s="125" t="str">
        <f t="shared" si="28"/>
        <v/>
      </c>
    </row>
    <row r="111">
      <c r="A111" s="123"/>
      <c r="B111" s="121"/>
      <c r="C111" s="123"/>
      <c r="D111" s="123"/>
      <c r="E111" s="123"/>
      <c r="F111" s="123"/>
      <c r="G111" s="123"/>
      <c r="H111" s="123"/>
      <c r="I111" s="123"/>
      <c r="J111" s="123"/>
      <c r="K111" s="123"/>
      <c r="L111" s="5"/>
      <c r="M111" s="123"/>
      <c r="N111" s="126" t="str">
        <f t="shared" si="35"/>
        <v>Nest!</v>
      </c>
      <c r="O111" s="117" t="str">
        <f t="shared" si="36"/>
        <v>Date!</v>
      </c>
      <c r="P111" s="116" t="str">
        <f t="shared" si="31"/>
        <v>Nest!</v>
      </c>
      <c r="Q111" s="117" t="str">
        <f t="shared" si="32"/>
        <v>Date!</v>
      </c>
      <c r="R111" s="116" t="str">
        <f t="shared" si="10"/>
        <v>Nest!</v>
      </c>
      <c r="S111" s="117" t="str">
        <f t="shared" si="11"/>
        <v>Date!</v>
      </c>
      <c r="T111" s="116" t="str">
        <f t="shared" si="1"/>
        <v>Nest!</v>
      </c>
      <c r="U111" s="117" t="str">
        <f t="shared" si="2"/>
        <v>Date!</v>
      </c>
      <c r="V111" s="118" t="str">
        <f t="shared" si="3"/>
        <v/>
      </c>
      <c r="W111" s="90" t="str">
        <f t="shared" si="4"/>
        <v>Date!</v>
      </c>
      <c r="X111" s="90" t="str">
        <f t="shared" si="5"/>
        <v>Date!</v>
      </c>
      <c r="Y111" s="90" t="str">
        <f t="shared" si="6"/>
        <v>Date!</v>
      </c>
      <c r="Z111" s="90" t="str">
        <f t="shared" si="7"/>
        <v>Date!</v>
      </c>
      <c r="AA111" s="90">
        <f t="array" ref="AA111">if(N111="Nest!",0,max(if((W111:Z111)="","",column(W111:Z111)-21)))</f>
        <v>0</v>
      </c>
      <c r="AB111" s="90" t="str">
        <f t="shared" si="8"/>
        <v/>
      </c>
      <c r="AC111" s="119" t="str">
        <f t="shared" si="9"/>
        <v/>
      </c>
      <c r="AD111" s="125" t="str">
        <f t="shared" si="28"/>
        <v/>
      </c>
    </row>
    <row r="112">
      <c r="A112" s="123"/>
      <c r="B112" s="121"/>
      <c r="C112" s="123"/>
      <c r="D112" s="123"/>
      <c r="E112" s="123"/>
      <c r="F112" s="123"/>
      <c r="G112" s="123"/>
      <c r="H112" s="123"/>
      <c r="I112" s="123"/>
      <c r="J112" s="123"/>
      <c r="K112" s="123"/>
      <c r="L112" s="5"/>
      <c r="M112" s="123"/>
      <c r="N112" s="126" t="str">
        <f t="shared" si="35"/>
        <v>Nest!</v>
      </c>
      <c r="O112" s="117" t="str">
        <f t="shared" si="36"/>
        <v>Date!</v>
      </c>
      <c r="P112" s="116" t="str">
        <f t="shared" si="31"/>
        <v>Nest!</v>
      </c>
      <c r="Q112" s="117" t="str">
        <f t="shared" si="32"/>
        <v>Date!</v>
      </c>
      <c r="R112" s="116" t="str">
        <f t="shared" si="10"/>
        <v>Nest!</v>
      </c>
      <c r="S112" s="117" t="str">
        <f t="shared" si="11"/>
        <v>Date!</v>
      </c>
      <c r="T112" s="116" t="str">
        <f t="shared" si="1"/>
        <v>Nest!</v>
      </c>
      <c r="U112" s="117" t="str">
        <f t="shared" si="2"/>
        <v>Date!</v>
      </c>
      <c r="V112" s="118" t="str">
        <f t="shared" si="3"/>
        <v/>
      </c>
      <c r="W112" s="90" t="str">
        <f t="shared" si="4"/>
        <v>Date!</v>
      </c>
      <c r="X112" s="90" t="str">
        <f t="shared" si="5"/>
        <v>Date!</v>
      </c>
      <c r="Y112" s="90" t="str">
        <f t="shared" si="6"/>
        <v>Date!</v>
      </c>
      <c r="Z112" s="90" t="str">
        <f t="shared" si="7"/>
        <v>Date!</v>
      </c>
      <c r="AA112" s="90">
        <f t="array" ref="AA112">if(N112="Nest!",0,max(if((W112:Z112)="","",column(W112:Z112)-21)))</f>
        <v>0</v>
      </c>
      <c r="AB112" s="90" t="str">
        <f t="shared" si="8"/>
        <v/>
      </c>
      <c r="AC112" s="119" t="str">
        <f t="shared" si="9"/>
        <v/>
      </c>
      <c r="AD112" s="125" t="str">
        <f t="shared" si="28"/>
        <v/>
      </c>
    </row>
    <row r="113">
      <c r="A113" s="123"/>
      <c r="B113" s="121"/>
      <c r="C113" s="123"/>
      <c r="D113" s="123"/>
      <c r="E113" s="123"/>
      <c r="F113" s="123"/>
      <c r="G113" s="123"/>
      <c r="H113" s="123"/>
      <c r="I113" s="123"/>
      <c r="J113" s="123"/>
      <c r="K113" s="123"/>
      <c r="L113" s="5"/>
      <c r="M113" s="123"/>
      <c r="N113" s="126" t="str">
        <f t="shared" si="35"/>
        <v>Nest!</v>
      </c>
      <c r="O113" s="117" t="str">
        <f t="shared" si="36"/>
        <v>Date!</v>
      </c>
      <c r="P113" s="116" t="str">
        <f t="shared" si="31"/>
        <v>Nest!</v>
      </c>
      <c r="Q113" s="117" t="str">
        <f t="shared" si="32"/>
        <v>Date!</v>
      </c>
      <c r="R113" s="116" t="str">
        <f t="shared" si="10"/>
        <v>Nest!</v>
      </c>
      <c r="S113" s="117" t="str">
        <f t="shared" si="11"/>
        <v>Date!</v>
      </c>
      <c r="T113" s="116" t="str">
        <f t="shared" si="1"/>
        <v>Nest!</v>
      </c>
      <c r="U113" s="117" t="str">
        <f t="shared" si="2"/>
        <v>Date!</v>
      </c>
      <c r="V113" s="118" t="str">
        <f t="shared" si="3"/>
        <v/>
      </c>
      <c r="W113" s="90" t="str">
        <f t="shared" si="4"/>
        <v>Date!</v>
      </c>
      <c r="X113" s="90" t="str">
        <f t="shared" si="5"/>
        <v>Date!</v>
      </c>
      <c r="Y113" s="90" t="str">
        <f t="shared" si="6"/>
        <v>Date!</v>
      </c>
      <c r="Z113" s="90" t="str">
        <f t="shared" si="7"/>
        <v>Date!</v>
      </c>
      <c r="AA113" s="90">
        <f t="array" ref="AA113">if(N113="Nest!",0,max(if((W113:Z113)="","",column(W113:Z113)-21)))</f>
        <v>0</v>
      </c>
      <c r="AB113" s="90" t="str">
        <f t="shared" si="8"/>
        <v/>
      </c>
      <c r="AC113" s="119" t="str">
        <f t="shared" si="9"/>
        <v/>
      </c>
      <c r="AD113" s="125" t="str">
        <f t="shared" si="28"/>
        <v/>
      </c>
    </row>
    <row r="114">
      <c r="A114" s="123"/>
      <c r="B114" s="121"/>
      <c r="C114" s="123"/>
      <c r="D114" s="123"/>
      <c r="E114" s="123"/>
      <c r="F114" s="123"/>
      <c r="G114" s="123"/>
      <c r="H114" s="123"/>
      <c r="I114" s="123"/>
      <c r="J114" s="123"/>
      <c r="K114" s="123"/>
      <c r="L114" s="5"/>
      <c r="M114" s="123"/>
      <c r="N114" s="126" t="str">
        <f t="shared" si="35"/>
        <v>Nest!</v>
      </c>
      <c r="O114" s="117" t="str">
        <f t="shared" si="36"/>
        <v>Date!</v>
      </c>
      <c r="P114" s="116" t="str">
        <f t="shared" si="31"/>
        <v>Nest!</v>
      </c>
      <c r="Q114" s="117" t="str">
        <f t="shared" si="32"/>
        <v>Date!</v>
      </c>
      <c r="R114" s="116" t="str">
        <f t="shared" si="10"/>
        <v>Nest!</v>
      </c>
      <c r="S114" s="117" t="str">
        <f t="shared" si="11"/>
        <v>Date!</v>
      </c>
      <c r="T114" s="116" t="str">
        <f t="shared" si="1"/>
        <v>Nest!</v>
      </c>
      <c r="U114" s="117" t="str">
        <f t="shared" si="2"/>
        <v>Date!</v>
      </c>
      <c r="V114" s="118" t="str">
        <f t="shared" si="3"/>
        <v/>
      </c>
      <c r="W114" s="90" t="str">
        <f t="shared" si="4"/>
        <v>Date!</v>
      </c>
      <c r="X114" s="90" t="str">
        <f t="shared" si="5"/>
        <v>Date!</v>
      </c>
      <c r="Y114" s="90" t="str">
        <f t="shared" si="6"/>
        <v>Date!</v>
      </c>
      <c r="Z114" s="90" t="str">
        <f t="shared" si="7"/>
        <v>Date!</v>
      </c>
      <c r="AA114" s="90">
        <f t="array" ref="AA114">if(N114="Nest!",0,max(if((W114:Z114)="","",column(W114:Z114)-21)))</f>
        <v>0</v>
      </c>
      <c r="AB114" s="90" t="str">
        <f t="shared" si="8"/>
        <v/>
      </c>
      <c r="AC114" s="119" t="str">
        <f t="shared" si="9"/>
        <v/>
      </c>
      <c r="AD114" s="125" t="str">
        <f t="shared" si="28"/>
        <v/>
      </c>
    </row>
    <row r="115">
      <c r="A115" s="123"/>
      <c r="B115" s="121"/>
      <c r="C115" s="123"/>
      <c r="D115" s="123"/>
      <c r="E115" s="123"/>
      <c r="F115" s="123"/>
      <c r="G115" s="123"/>
      <c r="H115" s="123"/>
      <c r="I115" s="123"/>
      <c r="J115" s="123"/>
      <c r="K115" s="123"/>
      <c r="L115" s="5"/>
      <c r="M115" s="123"/>
      <c r="N115" s="126" t="str">
        <f t="shared" si="35"/>
        <v>Nest!</v>
      </c>
      <c r="O115" s="117" t="str">
        <f t="shared" si="36"/>
        <v>Date!</v>
      </c>
      <c r="P115" s="116" t="str">
        <f t="shared" si="31"/>
        <v>Nest!</v>
      </c>
      <c r="Q115" s="117" t="str">
        <f t="shared" si="32"/>
        <v>Date!</v>
      </c>
      <c r="R115" s="116" t="str">
        <f t="shared" si="10"/>
        <v>Nest!</v>
      </c>
      <c r="S115" s="117" t="str">
        <f t="shared" si="11"/>
        <v>Date!</v>
      </c>
      <c r="T115" s="116" t="str">
        <f t="shared" si="1"/>
        <v>Nest!</v>
      </c>
      <c r="U115" s="117" t="str">
        <f t="shared" si="2"/>
        <v>Date!</v>
      </c>
      <c r="V115" s="118" t="str">
        <f t="shared" si="3"/>
        <v/>
      </c>
      <c r="W115" s="90" t="str">
        <f t="shared" si="4"/>
        <v>Date!</v>
      </c>
      <c r="X115" s="90" t="str">
        <f t="shared" si="5"/>
        <v>Date!</v>
      </c>
      <c r="Y115" s="90" t="str">
        <f t="shared" si="6"/>
        <v>Date!</v>
      </c>
      <c r="Z115" s="90" t="str">
        <f t="shared" si="7"/>
        <v>Date!</v>
      </c>
      <c r="AA115" s="90">
        <f t="array" ref="AA115">if(N115="Nest!",0,max(if((W115:Z115)="","",column(W115:Z115)-21)))</f>
        <v>0</v>
      </c>
      <c r="AB115" s="90" t="str">
        <f t="shared" si="8"/>
        <v/>
      </c>
      <c r="AC115" s="119" t="str">
        <f t="shared" si="9"/>
        <v/>
      </c>
      <c r="AD115" s="125" t="str">
        <f t="shared" si="28"/>
        <v/>
      </c>
    </row>
    <row r="116">
      <c r="A116" s="123"/>
      <c r="B116" s="121"/>
      <c r="C116" s="123"/>
      <c r="D116" s="123"/>
      <c r="E116" s="123"/>
      <c r="F116" s="123"/>
      <c r="G116" s="123"/>
      <c r="H116" s="123"/>
      <c r="I116" s="123"/>
      <c r="J116" s="123"/>
      <c r="K116" s="123"/>
      <c r="L116" s="5"/>
      <c r="M116" s="123"/>
      <c r="N116" s="126" t="str">
        <f t="shared" si="35"/>
        <v>Nest!</v>
      </c>
      <c r="O116" s="117" t="str">
        <f t="shared" si="36"/>
        <v>Date!</v>
      </c>
      <c r="P116" s="116" t="str">
        <f t="shared" si="31"/>
        <v>Nest!</v>
      </c>
      <c r="Q116" s="117" t="str">
        <f t="shared" si="32"/>
        <v>Date!</v>
      </c>
      <c r="R116" s="116" t="str">
        <f t="shared" si="10"/>
        <v>Nest!</v>
      </c>
      <c r="S116" s="117" t="str">
        <f t="shared" si="11"/>
        <v>Date!</v>
      </c>
      <c r="T116" s="116" t="str">
        <f t="shared" si="1"/>
        <v>Nest!</v>
      </c>
      <c r="U116" s="117" t="str">
        <f t="shared" si="2"/>
        <v>Date!</v>
      </c>
      <c r="V116" s="118" t="str">
        <f t="shared" si="3"/>
        <v/>
      </c>
      <c r="W116" s="90" t="str">
        <f t="shared" si="4"/>
        <v>Date!</v>
      </c>
      <c r="X116" s="90" t="str">
        <f t="shared" si="5"/>
        <v>Date!</v>
      </c>
      <c r="Y116" s="90" t="str">
        <f t="shared" si="6"/>
        <v>Date!</v>
      </c>
      <c r="Z116" s="90" t="str">
        <f t="shared" si="7"/>
        <v>Date!</v>
      </c>
      <c r="AA116" s="90">
        <f t="array" ref="AA116">if(N116="Nest!",0,max(if((W116:Z116)="","",column(W116:Z116)-21)))</f>
        <v>0</v>
      </c>
      <c r="AB116" s="90" t="str">
        <f t="shared" si="8"/>
        <v/>
      </c>
      <c r="AC116" s="119" t="str">
        <f t="shared" si="9"/>
        <v/>
      </c>
      <c r="AD116" s="125" t="str">
        <f t="shared" si="28"/>
        <v/>
      </c>
    </row>
  </sheetData>
  <autoFilter ref="$A$4:$V$116">
    <sortState ref="A4:V116">
      <sortCondition ref="N4:N116"/>
      <sortCondition ref="O4:O116"/>
    </sortState>
  </autoFilter>
  <mergeCells count="8">
    <mergeCell ref="B1:E1"/>
    <mergeCell ref="R1:S1"/>
    <mergeCell ref="T1:U1"/>
    <mergeCell ref="V1:Z1"/>
    <mergeCell ref="B2:E2"/>
    <mergeCell ref="C3:M3"/>
    <mergeCell ref="N3:U3"/>
    <mergeCell ref="V3:AC3"/>
  </mergeCells>
  <conditionalFormatting sqref="B2:D2">
    <cfRule type="containsBlanks" dxfId="5" priority="1">
      <formula>LEN(TRIM(B2))=0</formula>
    </cfRule>
  </conditionalFormatting>
  <conditionalFormatting sqref="N5:U116">
    <cfRule type="containsText" dxfId="7" priority="2" operator="containsText" text="N">
      <formula>NOT(ISERROR(SEARCH(("N"),(N5))))</formula>
    </cfRule>
  </conditionalFormatting>
  <conditionalFormatting sqref="AD5:AD116">
    <cfRule type="containsText" dxfId="7" priority="3" operator="containsText" text="N">
      <formula>NOT(ISERROR(SEARCH(("N"),(AD5))))</formula>
    </cfRule>
  </conditionalFormatting>
  <conditionalFormatting sqref="B5:C116">
    <cfRule type="containsText" dxfId="8" priority="4" operator="containsText" text="~?">
      <formula>NOT(ISERROR(SEARCH(("~?"),(B5))))</formula>
    </cfRule>
  </conditionalFormatting>
  <conditionalFormatting sqref="B2:D2">
    <cfRule type="expression" dxfId="9" priority="5">
      <formula>AND(ISNUMBER(B2),TRUNC(B2)&lt;TODAY()-6)</formula>
    </cfRule>
  </conditionalFormatting>
  <conditionalFormatting sqref="N5:U116">
    <cfRule type="containsText" dxfId="10" priority="6" operator="containsText" text="D">
      <formula>NOT(ISERROR(SEARCH(("D"),(N5))))</formula>
    </cfRule>
  </conditionalFormatting>
  <conditionalFormatting sqref="AD5:AD116">
    <cfRule type="containsText" dxfId="10" priority="7" operator="containsText" text="D">
      <formula>NOT(ISERROR(SEARCH(("D"),(AD5))))</formula>
    </cfRule>
  </conditionalFormatting>
  <dataValidations>
    <dataValidation type="list" allowBlank="1" showInputMessage="1" prompt="Click and enter a value from the list of items" sqref="E5:F116">
      <formula1>"Black,Dk Blue,Lt Blue,Dk Green,Lt Green,Orange,Pink,Purple,Red,White,Yellow,---"</formula1>
    </dataValidation>
    <dataValidation type="list" allowBlank="1" showInputMessage="1" showErrorMessage="1" prompt="Click and enter a value from the list of items" sqref="G5:G116">
      <formula1>"R,L"</formula1>
    </dataValidation>
    <dataValidation type="list" allowBlank="1" showInputMessage="1" showErrorMessage="1" prompt="Click and enter a value from the list of items" sqref="C5:C116">
      <formula1>"M,F,M?,F?,?"</formula1>
    </dataValidation>
    <dataValidation type="list" allowBlank="1" sqref="J5:K116">
      <formula1>"Y,N"</formula1>
    </dataValidation>
    <dataValidation type="list" allowBlank="1" showInputMessage="1" showErrorMessage="1" prompt="&lt;strong&gt;validation&lt;/strong&gt; Click and enter a value from the list of items" sqref="H5:H116">
      <formula1>"Blue,Green,Red,White,Yellow,----"</formula1>
    </dataValidation>
    <dataValidation type="list" allowBlank="1" showInputMessage="1" prompt="&lt;strong&gt;validation&lt;/strong&gt; Click and enter a value from the list of items" sqref="D5:D116">
      <formula1>"CP,BP,TS,color,song,brooding,genetics"</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2.75"/>
  <cols>
    <col customWidth="1" min="1" max="1" width="8.25"/>
    <col customWidth="1" hidden="1" min="2" max="9" width="5.25"/>
    <col customWidth="1" hidden="1" min="10" max="10" width="3.75"/>
    <col customWidth="1" hidden="1" min="11" max="11" width="4.0"/>
    <col customWidth="1" hidden="1" min="12" max="12" width="6.38"/>
    <col customWidth="1" hidden="1" min="13" max="13" width="3.5"/>
    <col customWidth="1" hidden="1" min="14" max="17" width="15.13"/>
    <col customWidth="1" hidden="1" min="18" max="18" width="10.13"/>
    <col customWidth="1" hidden="1" min="19" max="19" width="4.0"/>
    <col customWidth="1" hidden="1" min="20" max="22" width="5.38"/>
    <col customWidth="1" hidden="1" min="23" max="23" width="5.0"/>
    <col customWidth="1" hidden="1" min="24" max="27" width="6.5"/>
    <col customWidth="1" hidden="1" min="28" max="33" width="15.13"/>
    <col customWidth="1" min="34" max="34" width="10.13"/>
    <col customWidth="1" min="35" max="35" width="7.0"/>
    <col customWidth="1" min="36" max="36" width="10.38"/>
    <col customWidth="1" min="37" max="37" width="8.13"/>
    <col customWidth="1" min="38" max="38" width="7.38"/>
    <col customWidth="1" min="39" max="39" width="8.38"/>
    <col customWidth="1" min="40" max="41" width="10.75"/>
    <col customWidth="1" min="42" max="42" width="9.75"/>
    <col customWidth="1" min="43" max="43" width="7.88"/>
    <col customWidth="1" min="44" max="44" width="7.38"/>
    <col customWidth="1" min="45" max="45" width="8.38"/>
    <col customWidth="1" min="46" max="47" width="10.25"/>
    <col customWidth="1" min="48" max="48" width="15.13"/>
    <col customWidth="1" hidden="1" min="49" max="50" width="15.13"/>
  </cols>
  <sheetData>
    <row r="1">
      <c r="A1" s="139" t="s">
        <v>288</v>
      </c>
      <c r="B1" s="140"/>
      <c r="C1" s="140"/>
      <c r="D1" s="140"/>
      <c r="E1" s="141" t="s">
        <v>7</v>
      </c>
      <c r="F1" s="142"/>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3"/>
      <c r="AG1" s="144"/>
      <c r="AH1" s="145" t="str">
        <f>'Nest Checks'!B1</f>
        <v>CHR</v>
      </c>
      <c r="AI1" s="4"/>
      <c r="AJ1" s="146" t="s">
        <v>289</v>
      </c>
      <c r="AN1" s="147" t="s">
        <v>112</v>
      </c>
      <c r="AP1" s="148"/>
      <c r="AQ1" s="149" t="s">
        <v>290</v>
      </c>
      <c r="AR1" s="4"/>
      <c r="AS1" s="150">
        <f t="array" ref="AS1">count(if(isblank(A5:A547),"",if(round(A5:A547,0)&lt;&gt;A5:A547,"",A5:A547)))</f>
        <v>60</v>
      </c>
      <c r="AT1" s="151" t="s">
        <v>291</v>
      </c>
      <c r="AU1" s="152" t="str">
        <f>AF3</f>
        <v/>
      </c>
      <c r="AV1" s="4"/>
      <c r="AW1" s="153"/>
      <c r="AX1" s="4"/>
    </row>
    <row r="2" ht="8.25" customHeight="1">
      <c r="A2" s="154"/>
      <c r="B2" s="4"/>
      <c r="C2" s="123"/>
      <c r="D2" s="123"/>
      <c r="E2" s="155"/>
      <c r="F2" s="155"/>
      <c r="G2" s="123"/>
      <c r="H2" s="123"/>
      <c r="I2" s="123"/>
      <c r="J2" s="123"/>
      <c r="K2" s="123"/>
      <c r="L2" s="123"/>
      <c r="M2" s="123"/>
      <c r="N2" s="123"/>
      <c r="O2" s="153"/>
      <c r="P2" s="156" t="s">
        <v>292</v>
      </c>
      <c r="Q2" s="157" t="str">
        <f t="array" ref="Q2">concatenate(if(AW4:AX97="","",AW4:AX97&amp;char(10)))</f>
        <v/>
      </c>
      <c r="R2" s="4"/>
      <c r="S2" s="123"/>
      <c r="T2" s="123"/>
      <c r="U2" s="123"/>
      <c r="V2" s="123"/>
      <c r="W2" s="123"/>
      <c r="X2" s="123"/>
      <c r="Y2" s="123"/>
      <c r="Z2" s="123"/>
      <c r="AA2" s="153"/>
      <c r="AB2" s="3"/>
      <c r="AC2" s="3"/>
      <c r="AD2" s="3"/>
      <c r="AE2" s="4"/>
      <c r="AF2" s="158"/>
      <c r="AG2" s="159"/>
      <c r="AH2" s="74"/>
      <c r="AI2" s="160"/>
      <c r="AJ2" s="161"/>
      <c r="AK2" s="162"/>
      <c r="AL2" s="162"/>
      <c r="AM2" s="162"/>
      <c r="AN2" s="161"/>
      <c r="AO2" s="163"/>
      <c r="AP2" s="162"/>
      <c r="AQ2" s="164"/>
      <c r="AR2" s="164"/>
      <c r="AS2" s="165"/>
      <c r="AT2" s="166"/>
      <c r="AU2" s="166"/>
      <c r="AV2" s="160"/>
      <c r="AW2" s="167" t="s">
        <v>293</v>
      </c>
      <c r="AX2" s="3"/>
    </row>
    <row r="3" ht="1.5" customHeight="1">
      <c r="A3" s="161"/>
      <c r="B3" s="168"/>
      <c r="C3" s="168"/>
      <c r="D3" s="168"/>
      <c r="E3" s="168"/>
      <c r="F3" s="168"/>
      <c r="G3" s="168"/>
      <c r="H3" s="168"/>
      <c r="I3" s="168"/>
      <c r="J3" s="169"/>
      <c r="K3" s="169"/>
      <c r="L3" s="169"/>
      <c r="M3" s="169"/>
      <c r="N3" s="169"/>
      <c r="O3" s="169"/>
      <c r="P3" s="3"/>
      <c r="Q3" s="3"/>
      <c r="R3" s="168"/>
      <c r="S3" s="168"/>
      <c r="T3" s="168"/>
      <c r="U3" s="168"/>
      <c r="V3" s="168"/>
      <c r="W3" s="168"/>
      <c r="X3" s="168"/>
      <c r="Y3" s="168"/>
      <c r="Z3" s="168"/>
      <c r="AA3" s="168"/>
      <c r="AB3" s="168"/>
      <c r="AC3" s="168"/>
      <c r="AD3" s="168"/>
      <c r="AE3" s="168"/>
      <c r="AF3" s="170" t="str">
        <f t="array" ref="AF3">concatenate(if(AG5:AG147="","",AG5:AG147&amp;", "))</f>
        <v/>
      </c>
      <c r="AH3" s="161"/>
      <c r="AI3" s="171"/>
      <c r="AJ3" s="172" t="s">
        <v>294</v>
      </c>
      <c r="AK3" s="3"/>
      <c r="AL3" s="3"/>
      <c r="AM3" s="3"/>
      <c r="AN3" s="3"/>
      <c r="AO3" s="4"/>
      <c r="AP3" s="173" t="s">
        <v>295</v>
      </c>
      <c r="AQ3" s="3"/>
      <c r="AR3" s="3"/>
      <c r="AS3" s="3"/>
      <c r="AT3" s="3"/>
      <c r="AU3" s="4"/>
      <c r="AV3" s="174"/>
      <c r="AW3" s="175" t="s">
        <v>296</v>
      </c>
      <c r="AX3" s="175" t="s">
        <v>297</v>
      </c>
    </row>
    <row r="4">
      <c r="A4" s="176" t="s">
        <v>39</v>
      </c>
      <c r="B4" s="177" t="s">
        <v>298</v>
      </c>
      <c r="C4" s="177" t="s">
        <v>299</v>
      </c>
      <c r="D4" s="177" t="s">
        <v>300</v>
      </c>
      <c r="E4" s="177" t="s">
        <v>301</v>
      </c>
      <c r="F4" s="177" t="s">
        <v>302</v>
      </c>
      <c r="G4" s="177" t="s">
        <v>303</v>
      </c>
      <c r="H4" s="177" t="s">
        <v>304</v>
      </c>
      <c r="I4" s="177" t="s">
        <v>305</v>
      </c>
      <c r="J4" s="141" t="s">
        <v>306</v>
      </c>
      <c r="K4" s="141" t="s">
        <v>307</v>
      </c>
      <c r="L4" s="141" t="s">
        <v>308</v>
      </c>
      <c r="M4" s="141" t="s">
        <v>309</v>
      </c>
      <c r="N4" s="141" t="s">
        <v>310</v>
      </c>
      <c r="O4" s="178" t="s">
        <v>311</v>
      </c>
      <c r="P4" s="3"/>
      <c r="Q4" s="4"/>
      <c r="R4" s="179" t="str">
        <f>'ID Obs'!A4</f>
        <v>BAND NO.</v>
      </c>
      <c r="S4" s="179" t="str">
        <f>'ID Obs'!C4</f>
        <v>SEX</v>
      </c>
      <c r="T4" s="179" t="str">
        <f>'ID Obs'!E4</f>
        <v>TOP CB</v>
      </c>
      <c r="U4" s="179" t="str">
        <f>'ID Obs'!F4</f>
        <v>BOTTOM CB</v>
      </c>
      <c r="V4" s="179" t="str">
        <f>'ID Obs'!G4</f>
        <v>CB SIDE</v>
      </c>
      <c r="W4" s="179" t="str">
        <f>'ID Obs'!H4</f>
        <v>TAPE ON MB</v>
      </c>
      <c r="X4" s="177" t="s">
        <v>312</v>
      </c>
      <c r="Y4" s="177" t="s">
        <v>313</v>
      </c>
      <c r="Z4" s="177" t="s">
        <v>314</v>
      </c>
      <c r="AA4" s="177" t="s">
        <v>315</v>
      </c>
      <c r="AB4" s="177" t="s">
        <v>316</v>
      </c>
      <c r="AC4" s="177" t="s">
        <v>317</v>
      </c>
      <c r="AD4" s="177" t="s">
        <v>318</v>
      </c>
      <c r="AE4" s="177" t="s">
        <v>319</v>
      </c>
      <c r="AF4" s="180" t="s">
        <v>320</v>
      </c>
      <c r="AG4" s="181" t="s">
        <v>321</v>
      </c>
      <c r="AH4" s="177" t="s">
        <v>322</v>
      </c>
      <c r="AI4" s="99" t="s">
        <v>323</v>
      </c>
      <c r="AJ4" s="99" t="s">
        <v>324</v>
      </c>
      <c r="AK4" s="99" t="s">
        <v>325</v>
      </c>
      <c r="AL4" s="99" t="s">
        <v>326</v>
      </c>
      <c r="AM4" s="99" t="s">
        <v>327</v>
      </c>
      <c r="AN4" s="99" t="s">
        <v>328</v>
      </c>
      <c r="AO4" s="182" t="s">
        <v>133</v>
      </c>
      <c r="AP4" s="99" t="s">
        <v>324</v>
      </c>
      <c r="AQ4" s="99" t="s">
        <v>325</v>
      </c>
      <c r="AR4" s="99" t="s">
        <v>326</v>
      </c>
      <c r="AS4" s="99" t="s">
        <v>327</v>
      </c>
      <c r="AT4" s="99" t="s">
        <v>328</v>
      </c>
      <c r="AU4" s="182" t="s">
        <v>133</v>
      </c>
      <c r="AV4" s="99" t="s">
        <v>329</v>
      </c>
      <c r="AW4" s="183" t="str">
        <f t="shared" ref="AW4:AX4" si="1">sort(N5:N97,$A$5:$A$97,TRUE)</f>
        <v/>
      </c>
      <c r="AX4" s="183" t="str">
        <f t="shared" si="1"/>
        <v/>
      </c>
    </row>
    <row r="5">
      <c r="A5" s="109">
        <v>77.0</v>
      </c>
      <c r="B5" s="184">
        <f t="shared" ref="B5:E5" si="2">if(isblank($A5),"",if(iserror(match($A5&amp;"M",X$5:X$248,0)+4),if(iserror(match($A5&amp;"M?",X$5:X$248,0)+4),"",match($A5&amp;"M?",X$5:X$248,0)+4),(match($A5&amp;"M",X$5:X$248,0)+4)))</f>
        <v>75</v>
      </c>
      <c r="C5" s="185" t="str">
        <f t="shared" si="2"/>
        <v/>
      </c>
      <c r="D5" s="185" t="str">
        <f t="shared" si="2"/>
        <v/>
      </c>
      <c r="E5" s="185" t="str">
        <f t="shared" si="2"/>
        <v/>
      </c>
      <c r="F5" s="185">
        <f t="shared" ref="F5:I5" si="3">if(isblank($A5),"",if(iserror(match($A5&amp;"F",X$5:X$248,0)+4),if(iserror(match($A5&amp;"F?",X$5:X$248,0)+4),"",match($A5&amp;"F?",X$5:X$248,0)+4),(match($A5&amp;"F",X$5:X$248,0)+4)))</f>
        <v>76</v>
      </c>
      <c r="G5" s="185" t="str">
        <f t="shared" si="3"/>
        <v/>
      </c>
      <c r="H5" s="185" t="str">
        <f t="shared" si="3"/>
        <v/>
      </c>
      <c r="I5" s="185" t="str">
        <f t="shared" si="3"/>
        <v/>
      </c>
      <c r="J5" s="186">
        <f t="shared" ref="J5:J147" si="8">if(isblank($A5),"",max(B5:E5))</f>
        <v>75</v>
      </c>
      <c r="K5" s="186">
        <f t="shared" ref="K5:K141" si="9">if(isblank(A5),"",if(J5=0,0,match(J5,B5:E5,0)+27))</f>
        <v>28</v>
      </c>
      <c r="L5" s="186">
        <f t="shared" ref="L5:L147" si="10">if(isblank($A5),"",max(F5:I5))</f>
        <v>76</v>
      </c>
      <c r="M5" s="186">
        <f t="shared" ref="M5:M141" si="11">if(isblank(A5),"",if(L5=0,0,match(L5,F5:I5,0)+27))</f>
        <v>28</v>
      </c>
      <c r="N5" s="186" t="str">
        <f t="shared" ref="N5:N141" si="12">if(J5&gt;0,"",if(or($AH5="Predated",$AH5="Abandoned",$AH5="Failed",$AH5="Unhatched",$AH5="Fledged"),"",("#"&amp;$A5&amp;"M")))</f>
        <v/>
      </c>
      <c r="O5" s="186" t="str">
        <f t="shared" ref="O5:O141" si="13">if(L5&gt;0,"",if(or($AH5="Predated",$AH5="Abandoned",$AH5="Failed",$AH5="Unhatched",$AH5="Fledged"),"",("#"&amp;$A5&amp;"F")))</f>
        <v/>
      </c>
      <c r="P5" s="187"/>
      <c r="Q5" s="187"/>
      <c r="R5" s="185" t="str">
        <f>'ID Obs'!A5</f>
        <v>2640-97358</v>
      </c>
      <c r="S5" s="185" t="str">
        <f>'ID Obs'!C5</f>
        <v>F</v>
      </c>
      <c r="T5" s="185" t="str">
        <f>'ID Obs'!E5</f>
        <v>Yellow</v>
      </c>
      <c r="U5" s="185" t="str">
        <f>'ID Obs'!F5</f>
        <v>Lt Green</v>
      </c>
      <c r="V5" s="185" t="str">
        <f>'ID Obs'!G5</f>
        <v>L</v>
      </c>
      <c r="W5" s="185" t="str">
        <f>'ID Obs'!H5</f>
        <v>----</v>
      </c>
      <c r="X5" s="185" t="str">
        <f>'ID Obs'!N5&amp;$S5</f>
        <v>32F</v>
      </c>
      <c r="Y5" s="185" t="str">
        <f>'ID Obs'!P5&amp;$S5</f>
        <v>109F</v>
      </c>
      <c r="Z5" s="185" t="str">
        <f>'ID Obs'!R5&amp;$S5</f>
        <v>32.2F</v>
      </c>
      <c r="AA5" s="185" t="str">
        <f>'ID Obs'!T5&amp;$S5</f>
        <v>Nest!F</v>
      </c>
      <c r="AB5" s="185">
        <f>'ID Obs'!O5</f>
        <v>44730</v>
      </c>
      <c r="AC5" s="185">
        <f>'ID Obs'!Q5</f>
        <v>44753</v>
      </c>
      <c r="AD5" s="185">
        <f>'ID Obs'!S5</f>
        <v>44791</v>
      </c>
      <c r="AE5" s="185" t="str">
        <f>'ID Obs'!U5</f>
        <v>Date!</v>
      </c>
      <c r="AF5" s="188">
        <f>value('Nest Checks'!G7)</f>
        <v>0</v>
      </c>
      <c r="AG5" s="189" t="str">
        <f t="shared" ref="AG5:AG141" si="14">if(AF5=0,"",if(iserror(match(AF5,$A$5:$A$147,0)),AF5,""))</f>
        <v/>
      </c>
      <c r="AH5" s="190" t="s">
        <v>330</v>
      </c>
      <c r="AI5" s="4"/>
      <c r="AJ5" s="191" t="str">
        <f t="shared" ref="AJ5:AM5" si="4">if(isblank($A5),"",if($J5&gt;0,indirect("R"&amp;$J5&amp;"C"&amp;column(T5),0),"-"))</f>
        <v/>
      </c>
      <c r="AK5" s="191" t="str">
        <f t="shared" si="4"/>
        <v/>
      </c>
      <c r="AL5" s="191" t="str">
        <f t="shared" si="4"/>
        <v/>
      </c>
      <c r="AM5" s="191" t="str">
        <f t="shared" si="4"/>
        <v/>
      </c>
      <c r="AN5" s="191" t="str">
        <f t="shared" ref="AN5:AN6" si="16">if(isblank($A5),"",if($J5&gt;0,indirect("R"&amp;$J5&amp;"C"&amp;column(R5),0),"ID?"))</f>
        <v>UNB</v>
      </c>
      <c r="AO5" s="192">
        <f t="shared" ref="AO5:AO6" si="17">if(isblank($A5),"",if($J5&gt;0,indirect("R"&amp;$J5&amp;"C"&amp;K5,0),""))</f>
        <v>44730</v>
      </c>
      <c r="AP5" s="193" t="str">
        <f t="shared" ref="AP5:AS5" si="5">if(isblank($A5),"",if($L5&gt;0,indirect("R"&amp;$L5&amp;"C"&amp;column(T5),0),"-"))</f>
        <v/>
      </c>
      <c r="AQ5" s="193" t="str">
        <f t="shared" si="5"/>
        <v/>
      </c>
      <c r="AR5" s="193" t="str">
        <f t="shared" si="5"/>
        <v/>
      </c>
      <c r="AS5" s="193" t="str">
        <f t="shared" si="5"/>
        <v/>
      </c>
      <c r="AT5" s="193" t="str">
        <f t="shared" ref="AT5:AT147" si="19">if(isblank($A5),"",if($L5&gt;0,indirect("R"&amp;$L5&amp;"C"&amp;column(R5),0),"ID?"))</f>
        <v>MB on L</v>
      </c>
      <c r="AU5" s="194">
        <f t="shared" ref="AU5:AU147" si="20">if(isblank($A5),"",if($L5&gt;0,indirect("R"&amp;$L5&amp;"C"&amp;M5,0),""))</f>
        <v>44730</v>
      </c>
      <c r="AV5" s="195"/>
      <c r="AW5" s="196" t="s">
        <v>331</v>
      </c>
      <c r="AX5" s="196" t="s">
        <v>331</v>
      </c>
    </row>
    <row r="6">
      <c r="A6" s="109">
        <v>93.0</v>
      </c>
      <c r="B6" s="185">
        <f t="shared" ref="B6:E6" si="6">if(isblank($A6),"",if(iserror(match($A6&amp;"M",X$5:X$248,0)+4),if(iserror(match($A6&amp;"M?",X$5:X$248,0)+4),"",match($A6&amp;"M?",X$5:X$248,0)+4),(match($A6&amp;"M",X$5:X$248,0)+4)))</f>
        <v>100</v>
      </c>
      <c r="C6" s="185" t="str">
        <f t="shared" si="6"/>
        <v/>
      </c>
      <c r="D6" s="185" t="str">
        <f t="shared" si="6"/>
        <v/>
      </c>
      <c r="E6" s="185" t="str">
        <f t="shared" si="6"/>
        <v/>
      </c>
      <c r="F6" s="185">
        <f t="shared" ref="F6:I6" si="7">if(isblank($A6),"",if(iserror(match($A6&amp;"F",X$5:X$248,0)+4),if(iserror(match($A6&amp;"F?",X$5:X$248,0)+4),"",match($A6&amp;"F?",X$5:X$248,0)+4),(match($A6&amp;"F",X$5:X$248,0)+4)))</f>
        <v>74</v>
      </c>
      <c r="G6" s="185" t="str">
        <f t="shared" si="7"/>
        <v/>
      </c>
      <c r="H6" s="185" t="str">
        <f t="shared" si="7"/>
        <v/>
      </c>
      <c r="I6" s="185" t="str">
        <f t="shared" si="7"/>
        <v/>
      </c>
      <c r="J6" s="186">
        <f t="shared" si="8"/>
        <v>100</v>
      </c>
      <c r="K6" s="186">
        <f t="shared" si="9"/>
        <v>28</v>
      </c>
      <c r="L6" s="186">
        <f t="shared" si="10"/>
        <v>74</v>
      </c>
      <c r="M6" s="186">
        <f t="shared" si="11"/>
        <v>28</v>
      </c>
      <c r="N6" s="186" t="str">
        <f t="shared" si="12"/>
        <v/>
      </c>
      <c r="O6" s="186" t="str">
        <f t="shared" si="13"/>
        <v/>
      </c>
      <c r="P6" s="187"/>
      <c r="Q6" s="187"/>
      <c r="R6" s="185" t="str">
        <f>'ID Obs'!A6</f>
        <v>2850-57731</v>
      </c>
      <c r="S6" s="185" t="str">
        <f>'ID Obs'!C6</f>
        <v>M</v>
      </c>
      <c r="T6" s="185" t="str">
        <f>'ID Obs'!E6</f>
        <v>Yellow</v>
      </c>
      <c r="U6" s="185" t="str">
        <f>'ID Obs'!F6</f>
        <v>White</v>
      </c>
      <c r="V6" s="185" t="str">
        <f>'ID Obs'!G6</f>
        <v>L</v>
      </c>
      <c r="W6" s="185" t="str">
        <f>'ID Obs'!H6</f>
        <v>----</v>
      </c>
      <c r="X6" s="185" t="str">
        <f>'ID Obs'!N6&amp;$S6</f>
        <v>32M</v>
      </c>
      <c r="Y6" s="185" t="str">
        <f>'ID Obs'!P6&amp;$S6</f>
        <v>109M</v>
      </c>
      <c r="Z6" s="185" t="str">
        <f>'ID Obs'!R6&amp;$S6</f>
        <v>32.2M</v>
      </c>
      <c r="AA6" s="185" t="str">
        <f>'ID Obs'!T6&amp;$S6</f>
        <v>Nest!M</v>
      </c>
      <c r="AB6" s="185">
        <f>'ID Obs'!O6</f>
        <v>44730</v>
      </c>
      <c r="AC6" s="185">
        <f>'ID Obs'!Q6</f>
        <v>44753</v>
      </c>
      <c r="AD6" s="185">
        <f>'ID Obs'!S6</f>
        <v>44791</v>
      </c>
      <c r="AE6" s="185" t="str">
        <f>'ID Obs'!U6</f>
        <v>Date!</v>
      </c>
      <c r="AF6" s="188">
        <f>value('Nest Checks'!G8)</f>
        <v>0</v>
      </c>
      <c r="AG6" s="189" t="str">
        <f t="shared" si="14"/>
        <v/>
      </c>
      <c r="AH6" s="190" t="s">
        <v>330</v>
      </c>
      <c r="AI6" s="4"/>
      <c r="AJ6" s="191" t="str">
        <f t="shared" ref="AJ6:AM6" si="15">if(isblank($A6),"",if($J6&gt;0,indirect("R"&amp;$J6&amp;"C"&amp;column(T6),0),"-"))</f>
        <v>Lt Blue</v>
      </c>
      <c r="AK6" s="191" t="str">
        <f t="shared" si="15"/>
        <v>Dk Green</v>
      </c>
      <c r="AL6" s="191" t="str">
        <f t="shared" si="15"/>
        <v>R</v>
      </c>
      <c r="AM6" s="191" t="str">
        <f t="shared" si="15"/>
        <v>----</v>
      </c>
      <c r="AN6" s="191" t="str">
        <f t="shared" si="16"/>
        <v>2640-97588</v>
      </c>
      <c r="AO6" s="192">
        <f t="shared" si="17"/>
        <v>44733</v>
      </c>
      <c r="AP6" s="193" t="str">
        <f t="shared" ref="AP6:AS6" si="18">if(isblank($A6),"",if($L6&gt;0,indirect("R"&amp;$L6&amp;"C"&amp;column(T6),0),"-"))</f>
        <v>Pink</v>
      </c>
      <c r="AQ6" s="193" t="str">
        <f t="shared" si="18"/>
        <v>Yellow</v>
      </c>
      <c r="AR6" s="193" t="str">
        <f t="shared" si="18"/>
        <v>L</v>
      </c>
      <c r="AS6" s="193" t="str">
        <f t="shared" si="18"/>
        <v>----</v>
      </c>
      <c r="AT6" s="193" t="str">
        <f t="shared" si="19"/>
        <v>2850-57730</v>
      </c>
      <c r="AU6" s="194">
        <f t="shared" si="20"/>
        <v>44730</v>
      </c>
      <c r="AV6" s="195"/>
      <c r="AW6" s="196" t="s">
        <v>331</v>
      </c>
      <c r="AX6" s="196" t="s">
        <v>331</v>
      </c>
    </row>
    <row r="7">
      <c r="A7" s="109">
        <v>96.0</v>
      </c>
      <c r="B7" s="185" t="str">
        <f t="shared" ref="B7:E7" si="21">if(isblank($A7),"",if(iserror(match($A7&amp;"M",X$5:X$248,0)+4),if(iserror(match($A7&amp;"M?",X$5:X$248,0)+4),"",match($A7&amp;"M?",X$5:X$248,0)+4),(match($A7&amp;"M",X$5:X$248,0)+4)))</f>
        <v/>
      </c>
      <c r="C7" s="185" t="str">
        <f t="shared" si="21"/>
        <v/>
      </c>
      <c r="D7" s="185" t="str">
        <f t="shared" si="21"/>
        <v/>
      </c>
      <c r="E7" s="185" t="str">
        <f t="shared" si="21"/>
        <v/>
      </c>
      <c r="F7" s="185">
        <f t="shared" ref="F7:I7" si="22">if(isblank($A7),"",if(iserror(match($A7&amp;"F",X$5:X$248,0)+4),if(iserror(match($A7&amp;"F?",X$5:X$248,0)+4),"",match($A7&amp;"F?",X$5:X$248,0)+4),(match($A7&amp;"F",X$5:X$248,0)+4)))</f>
        <v>30</v>
      </c>
      <c r="G7" s="185" t="str">
        <f t="shared" si="22"/>
        <v/>
      </c>
      <c r="H7" s="185" t="str">
        <f t="shared" si="22"/>
        <v/>
      </c>
      <c r="I7" s="185" t="str">
        <f t="shared" si="22"/>
        <v/>
      </c>
      <c r="J7" s="186">
        <f t="shared" si="8"/>
        <v>0</v>
      </c>
      <c r="K7" s="186">
        <f t="shared" si="9"/>
        <v>0</v>
      </c>
      <c r="L7" s="186">
        <f t="shared" si="10"/>
        <v>30</v>
      </c>
      <c r="M7" s="186">
        <f t="shared" si="11"/>
        <v>28</v>
      </c>
      <c r="N7" s="186" t="str">
        <f t="shared" si="12"/>
        <v/>
      </c>
      <c r="O7" s="186" t="str">
        <f t="shared" si="13"/>
        <v/>
      </c>
      <c r="P7" s="187"/>
      <c r="Q7" s="187"/>
      <c r="R7" s="185" t="str">
        <f>'ID Obs'!A7</f>
        <v/>
      </c>
      <c r="S7" s="185" t="str">
        <f>'ID Obs'!C7</f>
        <v>M</v>
      </c>
      <c r="T7" s="185" t="str">
        <f>'ID Obs'!E7</f>
        <v>White</v>
      </c>
      <c r="U7" s="185" t="str">
        <f>'ID Obs'!F7</f>
        <v>Pink</v>
      </c>
      <c r="V7" s="185" t="str">
        <f>'ID Obs'!G7</f>
        <v/>
      </c>
      <c r="W7" s="185" t="str">
        <f>'ID Obs'!H7</f>
        <v/>
      </c>
      <c r="X7" s="185" t="str">
        <f>'ID Obs'!N7&amp;$S7</f>
        <v>28M</v>
      </c>
      <c r="Y7" s="185" t="str">
        <f>'ID Obs'!P7&amp;$S7</f>
        <v>Nest!M</v>
      </c>
      <c r="Z7" s="185" t="str">
        <f>'ID Obs'!R7&amp;$S7</f>
        <v>Nest!M</v>
      </c>
      <c r="AA7" s="185" t="str">
        <f>'ID Obs'!T7&amp;$S7</f>
        <v>Nest!M</v>
      </c>
      <c r="AB7" s="185" t="str">
        <f>'ID Obs'!O7</f>
        <v>Date!</v>
      </c>
      <c r="AC7" s="185" t="str">
        <f>'ID Obs'!Q7</f>
        <v>Date!</v>
      </c>
      <c r="AD7" s="185" t="str">
        <f>'ID Obs'!S7</f>
        <v>Date!</v>
      </c>
      <c r="AE7" s="185" t="str">
        <f>'ID Obs'!U7</f>
        <v>Date!</v>
      </c>
      <c r="AF7" s="188">
        <f>value('Nest Checks'!G9)</f>
        <v>0</v>
      </c>
      <c r="AG7" s="189" t="str">
        <f t="shared" si="14"/>
        <v/>
      </c>
      <c r="AH7" s="190" t="s">
        <v>330</v>
      </c>
      <c r="AI7" s="4"/>
      <c r="AJ7" s="191" t="s">
        <v>165</v>
      </c>
      <c r="AK7" s="191" t="s">
        <v>153</v>
      </c>
      <c r="AL7" s="191" t="s">
        <v>146</v>
      </c>
      <c r="AM7" s="191" t="s">
        <v>147</v>
      </c>
      <c r="AN7" s="191"/>
      <c r="AO7" s="197">
        <v>44737.0</v>
      </c>
      <c r="AP7" s="193" t="str">
        <f t="shared" ref="AP7:AS7" si="23">if(isblank($A7),"",if($L7&gt;0,indirect("R"&amp;$L7&amp;"C"&amp;column(T7),0),"-"))</f>
        <v>Pink</v>
      </c>
      <c r="AQ7" s="193" t="str">
        <f t="shared" si="23"/>
        <v>Orange</v>
      </c>
      <c r="AR7" s="193" t="str">
        <f t="shared" si="23"/>
        <v>R</v>
      </c>
      <c r="AS7" s="193" t="str">
        <f t="shared" si="23"/>
        <v>----</v>
      </c>
      <c r="AT7" s="193" t="str">
        <f t="shared" si="19"/>
        <v>2850-57568</v>
      </c>
      <c r="AU7" s="194">
        <f t="shared" si="20"/>
        <v>44734</v>
      </c>
      <c r="AV7" s="195"/>
      <c r="AW7" s="196" t="s">
        <v>331</v>
      </c>
      <c r="AX7" s="196" t="s">
        <v>331</v>
      </c>
    </row>
    <row r="8">
      <c r="A8" s="109">
        <v>102.0</v>
      </c>
      <c r="B8" s="185">
        <f t="shared" ref="B8:E8" si="24">if(isblank($A8),"",if(iserror(match($A8&amp;"M",X$5:X$248,0)+4),if(iserror(match($A8&amp;"M?",X$5:X$248,0)+4),"",match($A8&amp;"M?",X$5:X$248,0)+4),(match($A8&amp;"M",X$5:X$248,0)+4)))</f>
        <v>53</v>
      </c>
      <c r="C8" s="185" t="str">
        <f t="shared" si="24"/>
        <v/>
      </c>
      <c r="D8" s="185" t="str">
        <f t="shared" si="24"/>
        <v/>
      </c>
      <c r="E8" s="185" t="str">
        <f t="shared" si="24"/>
        <v/>
      </c>
      <c r="F8" s="185">
        <f t="shared" ref="F8:I8" si="25">if(isblank($A8),"",if(iserror(match($A8&amp;"F",X$5:X$248,0)+4),if(iserror(match($A8&amp;"F?",X$5:X$248,0)+4),"",match($A8&amp;"F?",X$5:X$248,0)+4),(match($A8&amp;"F",X$5:X$248,0)+4)))</f>
        <v>63</v>
      </c>
      <c r="G8" s="185" t="str">
        <f t="shared" si="25"/>
        <v/>
      </c>
      <c r="H8" s="185" t="str">
        <f t="shared" si="25"/>
        <v/>
      </c>
      <c r="I8" s="185" t="str">
        <f t="shared" si="25"/>
        <v/>
      </c>
      <c r="J8" s="186">
        <f t="shared" si="8"/>
        <v>53</v>
      </c>
      <c r="K8" s="186">
        <f t="shared" si="9"/>
        <v>28</v>
      </c>
      <c r="L8" s="186">
        <f t="shared" si="10"/>
        <v>63</v>
      </c>
      <c r="M8" s="186">
        <f t="shared" si="11"/>
        <v>28</v>
      </c>
      <c r="N8" s="186" t="str">
        <f t="shared" si="12"/>
        <v/>
      </c>
      <c r="O8" s="186" t="str">
        <f t="shared" si="13"/>
        <v/>
      </c>
      <c r="P8" s="187"/>
      <c r="Q8" s="187"/>
      <c r="R8" s="185" t="str">
        <f>'ID Obs'!A8</f>
        <v>2850-57620</v>
      </c>
      <c r="S8" s="185" t="str">
        <f>'ID Obs'!C8</f>
        <v>M</v>
      </c>
      <c r="T8" s="185" t="str">
        <f>'ID Obs'!E8</f>
        <v>Black</v>
      </c>
      <c r="U8" s="185" t="str">
        <f>'ID Obs'!F8</f>
        <v>Yellow</v>
      </c>
      <c r="V8" s="185" t="str">
        <f>'ID Obs'!G8</f>
        <v>R</v>
      </c>
      <c r="W8" s="185" t="str">
        <f>'ID Obs'!H8</f>
        <v>----</v>
      </c>
      <c r="X8" s="185" t="str">
        <f>'ID Obs'!N8&amp;$S8</f>
        <v>39M</v>
      </c>
      <c r="Y8" s="185" t="str">
        <f>'ID Obs'!P8&amp;$S8</f>
        <v>39.2M</v>
      </c>
      <c r="Z8" s="185" t="str">
        <f>'ID Obs'!R8&amp;$S8</f>
        <v>Nest!M</v>
      </c>
      <c r="AA8" s="185" t="str">
        <f>'ID Obs'!T8&amp;$S8</f>
        <v>Nest!M</v>
      </c>
      <c r="AB8" s="185">
        <f>'ID Obs'!O8</f>
        <v>44730</v>
      </c>
      <c r="AC8" s="185">
        <f>'ID Obs'!Q8</f>
        <v>44765</v>
      </c>
      <c r="AD8" s="185" t="str">
        <f>'ID Obs'!S8</f>
        <v>Date!</v>
      </c>
      <c r="AE8" s="185" t="str">
        <f>'ID Obs'!U8</f>
        <v>Date!</v>
      </c>
      <c r="AF8" s="188">
        <f>value('Nest Checks'!G10)</f>
        <v>4.2</v>
      </c>
      <c r="AG8" s="189" t="str">
        <f t="shared" si="14"/>
        <v/>
      </c>
      <c r="AH8" s="190" t="s">
        <v>330</v>
      </c>
      <c r="AI8" s="4"/>
      <c r="AJ8" s="191" t="str">
        <f t="shared" ref="AJ8:AM8" si="26">if(isblank($A8),"",if($J8&gt;0,indirect("R"&amp;$J8&amp;"C"&amp;column(T8),0),"-"))</f>
        <v>Black</v>
      </c>
      <c r="AK8" s="191" t="str">
        <f t="shared" si="26"/>
        <v>White</v>
      </c>
      <c r="AL8" s="191" t="str">
        <f t="shared" si="26"/>
        <v>L</v>
      </c>
      <c r="AM8" s="191" t="str">
        <f t="shared" si="26"/>
        <v>----</v>
      </c>
      <c r="AN8" s="191" t="str">
        <f t="shared" ref="AN8:AN54" si="31">if(isblank($A8),"",if($J8&gt;0,indirect("R"&amp;$J8&amp;"C"&amp;column(R8),0),"ID?"))</f>
        <v>2640-97589</v>
      </c>
      <c r="AO8" s="192">
        <f t="shared" ref="AO8:AO60" si="32">if(isblank($A8),"",if($J8&gt;0,indirect("R"&amp;$J8&amp;"C"&amp;K8,0),""))</f>
        <v>44730</v>
      </c>
      <c r="AP8" s="193" t="str">
        <f t="shared" ref="AP8:AS8" si="27">if(isblank($A8),"",if($L8&gt;0,indirect("R"&amp;$L8&amp;"C"&amp;column(T8),0),"-"))</f>
        <v>Red</v>
      </c>
      <c r="AQ8" s="193" t="str">
        <f t="shared" si="27"/>
        <v>Lt Blue</v>
      </c>
      <c r="AR8" s="193" t="str">
        <f t="shared" si="27"/>
        <v>L</v>
      </c>
      <c r="AS8" s="193" t="str">
        <f t="shared" si="27"/>
        <v>----</v>
      </c>
      <c r="AT8" s="193" t="str">
        <f t="shared" si="19"/>
        <v>2811-38984</v>
      </c>
      <c r="AU8" s="194">
        <f t="shared" si="20"/>
        <v>44734</v>
      </c>
      <c r="AV8" s="195"/>
      <c r="AW8" s="196" t="s">
        <v>331</v>
      </c>
      <c r="AX8" s="196" t="s">
        <v>331</v>
      </c>
    </row>
    <row r="9">
      <c r="A9" s="109">
        <v>66.0</v>
      </c>
      <c r="B9" s="185">
        <f t="shared" ref="B9:E9" si="28">if(isblank($A9),"",if(iserror(match($A9&amp;"M",X$5:X$248,0)+4),if(iserror(match($A9&amp;"M?",X$5:X$248,0)+4),"",match($A9&amp;"M?",X$5:X$248,0)+4),(match($A9&amp;"M",X$5:X$248,0)+4)))</f>
        <v>56</v>
      </c>
      <c r="C9" s="185" t="str">
        <f t="shared" si="28"/>
        <v/>
      </c>
      <c r="D9" s="185" t="str">
        <f t="shared" si="28"/>
        <v/>
      </c>
      <c r="E9" s="185" t="str">
        <f t="shared" si="28"/>
        <v/>
      </c>
      <c r="F9" s="185">
        <f t="shared" ref="F9:I9" si="29">if(isblank($A9),"",if(iserror(match($A9&amp;"F",X$5:X$248,0)+4),if(iserror(match($A9&amp;"F?",X$5:X$248,0)+4),"",match($A9&amp;"F?",X$5:X$248,0)+4),(match($A9&amp;"F",X$5:X$248,0)+4)))</f>
        <v>34</v>
      </c>
      <c r="G9" s="185" t="str">
        <f t="shared" si="29"/>
        <v/>
      </c>
      <c r="H9" s="185" t="str">
        <f t="shared" si="29"/>
        <v/>
      </c>
      <c r="I9" s="185" t="str">
        <f t="shared" si="29"/>
        <v/>
      </c>
      <c r="J9" s="186">
        <f t="shared" si="8"/>
        <v>56</v>
      </c>
      <c r="K9" s="186">
        <f t="shared" si="9"/>
        <v>28</v>
      </c>
      <c r="L9" s="186">
        <f t="shared" si="10"/>
        <v>34</v>
      </c>
      <c r="M9" s="186">
        <f t="shared" si="11"/>
        <v>28</v>
      </c>
      <c r="N9" s="186" t="str">
        <f t="shared" si="12"/>
        <v/>
      </c>
      <c r="O9" s="186" t="str">
        <f t="shared" si="13"/>
        <v/>
      </c>
      <c r="P9" s="187"/>
      <c r="Q9" s="187"/>
      <c r="R9" s="185" t="str">
        <f>'ID Obs'!A9</f>
        <v>MB on L</v>
      </c>
      <c r="S9" s="185" t="str">
        <f>'ID Obs'!C9</f>
        <v>M</v>
      </c>
      <c r="T9" s="185" t="str">
        <f>'ID Obs'!E9</f>
        <v/>
      </c>
      <c r="U9" s="185" t="str">
        <f>'ID Obs'!F9</f>
        <v/>
      </c>
      <c r="V9" s="185" t="str">
        <f>'ID Obs'!G9</f>
        <v/>
      </c>
      <c r="W9" s="185" t="str">
        <f>'ID Obs'!H9</f>
        <v/>
      </c>
      <c r="X9" s="185" t="str">
        <f>'ID Obs'!N9&amp;$S9</f>
        <v>Nest!M</v>
      </c>
      <c r="Y9" s="185" t="str">
        <f>'ID Obs'!P9&amp;$S9</f>
        <v>Nest!M</v>
      </c>
      <c r="Z9" s="185" t="str">
        <f>'ID Obs'!R9&amp;$S9</f>
        <v>Nest!M</v>
      </c>
      <c r="AA9" s="185" t="str">
        <f>'ID Obs'!T9&amp;$S9</f>
        <v>Nest!M</v>
      </c>
      <c r="AB9" s="185" t="str">
        <f>'ID Obs'!O9</f>
        <v>Date!</v>
      </c>
      <c r="AC9" s="185" t="str">
        <f>'ID Obs'!Q9</f>
        <v>Date!</v>
      </c>
      <c r="AD9" s="185" t="str">
        <f>'ID Obs'!S9</f>
        <v>Date!</v>
      </c>
      <c r="AE9" s="185" t="str">
        <f>'ID Obs'!U9</f>
        <v>Date!</v>
      </c>
      <c r="AF9" s="188">
        <f>value('Nest Checks'!G11)</f>
        <v>0</v>
      </c>
      <c r="AG9" s="189" t="str">
        <f t="shared" si="14"/>
        <v/>
      </c>
      <c r="AH9" s="190" t="s">
        <v>330</v>
      </c>
      <c r="AI9" s="4"/>
      <c r="AJ9" s="191" t="str">
        <f t="shared" ref="AJ9:AM9" si="30">if(isblank($A9),"",if($J9&gt;0,indirect("R"&amp;$J9&amp;"C"&amp;column(T9),0),"-"))</f>
        <v>White</v>
      </c>
      <c r="AK9" s="191" t="str">
        <f t="shared" si="30"/>
        <v>Yellow</v>
      </c>
      <c r="AL9" s="191" t="str">
        <f t="shared" si="30"/>
        <v>R</v>
      </c>
      <c r="AM9" s="191" t="str">
        <f t="shared" si="30"/>
        <v>----</v>
      </c>
      <c r="AN9" s="191" t="str">
        <f t="shared" si="31"/>
        <v>2850-57581</v>
      </c>
      <c r="AO9" s="192">
        <f t="shared" si="32"/>
        <v>44732</v>
      </c>
      <c r="AP9" s="193" t="str">
        <f t="shared" ref="AP9:AS9" si="33">if(isblank($A9),"",if($L9&gt;0,indirect("R"&amp;$L9&amp;"C"&amp;column(T9),0),"-"))</f>
        <v>Dk Green</v>
      </c>
      <c r="AQ9" s="193" t="str">
        <f t="shared" si="33"/>
        <v>Yellow</v>
      </c>
      <c r="AR9" s="193" t="str">
        <f t="shared" si="33"/>
        <v>R</v>
      </c>
      <c r="AS9" s="193" t="str">
        <f t="shared" si="33"/>
        <v>----</v>
      </c>
      <c r="AT9" s="193" t="str">
        <f t="shared" si="19"/>
        <v>2850-57652</v>
      </c>
      <c r="AU9" s="194">
        <f t="shared" si="20"/>
        <v>44732</v>
      </c>
      <c r="AV9" s="195"/>
      <c r="AW9" s="196" t="s">
        <v>331</v>
      </c>
      <c r="AX9" s="196" t="s">
        <v>331</v>
      </c>
    </row>
    <row r="10">
      <c r="A10" s="109">
        <v>61.0</v>
      </c>
      <c r="B10" s="185" t="str">
        <f t="shared" ref="B10:E10" si="34">if(isblank($A10),"",if(iserror(match($A10&amp;"M",X$5:X$248,0)+4),if(iserror(match($A10&amp;"M?",X$5:X$248,0)+4),"",match($A10&amp;"M?",X$5:X$248,0)+4),(match($A10&amp;"M",X$5:X$248,0)+4)))</f>
        <v/>
      </c>
      <c r="C10" s="185" t="str">
        <f t="shared" si="34"/>
        <v/>
      </c>
      <c r="D10" s="185" t="str">
        <f t="shared" si="34"/>
        <v/>
      </c>
      <c r="E10" s="185" t="str">
        <f t="shared" si="34"/>
        <v/>
      </c>
      <c r="F10" s="185">
        <f t="shared" ref="F10:I10" si="35">if(isblank($A10),"",if(iserror(match($A10&amp;"F",X$5:X$248,0)+4),if(iserror(match($A10&amp;"F?",X$5:X$248,0)+4),"",match($A10&amp;"F?",X$5:X$248,0)+4),(match($A10&amp;"F",X$5:X$248,0)+4)))</f>
        <v>11</v>
      </c>
      <c r="G10" s="185" t="str">
        <f t="shared" si="35"/>
        <v/>
      </c>
      <c r="H10" s="185" t="str">
        <f t="shared" si="35"/>
        <v/>
      </c>
      <c r="I10" s="185" t="str">
        <f t="shared" si="35"/>
        <v/>
      </c>
      <c r="J10" s="186">
        <f t="shared" si="8"/>
        <v>0</v>
      </c>
      <c r="K10" s="186">
        <f t="shared" si="9"/>
        <v>0</v>
      </c>
      <c r="L10" s="186">
        <f t="shared" si="10"/>
        <v>11</v>
      </c>
      <c r="M10" s="186">
        <f t="shared" si="11"/>
        <v>28</v>
      </c>
      <c r="N10" s="186" t="str">
        <f t="shared" si="12"/>
        <v/>
      </c>
      <c r="O10" s="186" t="str">
        <f t="shared" si="13"/>
        <v/>
      </c>
      <c r="P10" s="187"/>
      <c r="Q10" s="187"/>
      <c r="R10" s="185" t="str">
        <f t="shared" ref="R10:W10" si="36">#REF!</f>
        <v>#REF!</v>
      </c>
      <c r="S10" s="185" t="str">
        <f t="shared" si="36"/>
        <v>#REF!</v>
      </c>
      <c r="T10" s="185" t="str">
        <f t="shared" si="36"/>
        <v>#REF!</v>
      </c>
      <c r="U10" s="185" t="str">
        <f t="shared" si="36"/>
        <v>#REF!</v>
      </c>
      <c r="V10" s="185" t="str">
        <f t="shared" si="36"/>
        <v>#REF!</v>
      </c>
      <c r="W10" s="185" t="str">
        <f t="shared" si="36"/>
        <v>#REF!</v>
      </c>
      <c r="X10" s="185" t="str">
        <f t="shared" ref="X10:AA10" si="37">#REF!&amp;$S10</f>
        <v>#REF!</v>
      </c>
      <c r="Y10" s="185" t="str">
        <f t="shared" si="37"/>
        <v>#REF!</v>
      </c>
      <c r="Z10" s="185" t="str">
        <f t="shared" si="37"/>
        <v>#REF!</v>
      </c>
      <c r="AA10" s="185" t="str">
        <f t="shared" si="37"/>
        <v>#REF!</v>
      </c>
      <c r="AB10" s="185" t="str">
        <f t="shared" ref="AB10:AE10" si="38">#REF!</f>
        <v>#REF!</v>
      </c>
      <c r="AC10" s="185" t="str">
        <f t="shared" si="38"/>
        <v>#REF!</v>
      </c>
      <c r="AD10" s="185" t="str">
        <f t="shared" si="38"/>
        <v>#REF!</v>
      </c>
      <c r="AE10" s="185" t="str">
        <f t="shared" si="38"/>
        <v>#REF!</v>
      </c>
      <c r="AF10" s="188">
        <f>value('Nest Checks'!G12)</f>
        <v>6</v>
      </c>
      <c r="AG10" s="189" t="str">
        <f t="shared" si="14"/>
        <v/>
      </c>
      <c r="AH10" s="190" t="s">
        <v>332</v>
      </c>
      <c r="AI10" s="4"/>
      <c r="AJ10" s="191" t="str">
        <f t="shared" ref="AJ10:AM10" si="39">if(isblank($A10),"",if($J10&gt;0,indirect("R"&amp;$J10&amp;"C"&amp;column(T10),0),"-"))</f>
        <v>-</v>
      </c>
      <c r="AK10" s="191" t="str">
        <f t="shared" si="39"/>
        <v>-</v>
      </c>
      <c r="AL10" s="191" t="str">
        <f t="shared" si="39"/>
        <v>-</v>
      </c>
      <c r="AM10" s="191" t="str">
        <f t="shared" si="39"/>
        <v>-</v>
      </c>
      <c r="AN10" s="191" t="str">
        <f t="shared" si="31"/>
        <v>ID?</v>
      </c>
      <c r="AO10" s="192" t="str">
        <f t="shared" si="32"/>
        <v/>
      </c>
      <c r="AP10" s="193" t="str">
        <f t="shared" ref="AP10:AS10" si="40">if(isblank($A10),"",if($L10&gt;0,indirect("R"&amp;$L10&amp;"C"&amp;column(T10),0),"-"))</f>
        <v/>
      </c>
      <c r="AQ10" s="193" t="str">
        <f t="shared" si="40"/>
        <v/>
      </c>
      <c r="AR10" s="193" t="str">
        <f t="shared" si="40"/>
        <v/>
      </c>
      <c r="AS10" s="193" t="str">
        <f t="shared" si="40"/>
        <v/>
      </c>
      <c r="AT10" s="193" t="str">
        <f t="shared" si="19"/>
        <v>UNB</v>
      </c>
      <c r="AU10" s="194" t="str">
        <f t="shared" si="20"/>
        <v>Date!</v>
      </c>
      <c r="AV10" s="195"/>
      <c r="AW10" s="196" t="s">
        <v>331</v>
      </c>
      <c r="AX10" s="196" t="s">
        <v>331</v>
      </c>
    </row>
    <row r="11">
      <c r="A11" s="109">
        <v>58.0</v>
      </c>
      <c r="B11" s="185">
        <f t="shared" ref="B11:E11" si="41">if(isblank($A11),"",if(iserror(match($A11&amp;"M",X$5:X$248,0)+4),if(iserror(match($A11&amp;"M?",X$5:X$248,0)+4),"",match($A11&amp;"M?",X$5:X$248,0)+4),(match($A11&amp;"M",X$5:X$248,0)+4)))</f>
        <v>54</v>
      </c>
      <c r="C11" s="185" t="str">
        <f t="shared" si="41"/>
        <v/>
      </c>
      <c r="D11" s="185" t="str">
        <f t="shared" si="41"/>
        <v/>
      </c>
      <c r="E11" s="185" t="str">
        <f t="shared" si="41"/>
        <v/>
      </c>
      <c r="F11" s="185">
        <f t="shared" ref="F11:I11" si="42">if(isblank($A11),"",if(iserror(match($A11&amp;"F",X$5:X$248,0)+4),if(iserror(match($A11&amp;"F?",X$5:X$248,0)+4),"",match($A11&amp;"F?",X$5:X$248,0)+4),(match($A11&amp;"F",X$5:X$248,0)+4)))</f>
        <v>43</v>
      </c>
      <c r="G11" s="185" t="str">
        <f t="shared" si="42"/>
        <v/>
      </c>
      <c r="H11" s="185" t="str">
        <f t="shared" si="42"/>
        <v/>
      </c>
      <c r="I11" s="185" t="str">
        <f t="shared" si="42"/>
        <v/>
      </c>
      <c r="J11" s="186">
        <f t="shared" si="8"/>
        <v>54</v>
      </c>
      <c r="K11" s="186">
        <f t="shared" si="9"/>
        <v>28</v>
      </c>
      <c r="L11" s="186">
        <f t="shared" si="10"/>
        <v>43</v>
      </c>
      <c r="M11" s="186">
        <f t="shared" si="11"/>
        <v>28</v>
      </c>
      <c r="N11" s="186" t="str">
        <f t="shared" si="12"/>
        <v/>
      </c>
      <c r="O11" s="186" t="str">
        <f t="shared" si="13"/>
        <v/>
      </c>
      <c r="P11" s="187"/>
      <c r="Q11" s="187"/>
      <c r="R11" s="185" t="str">
        <f>'ID Obs'!A10</f>
        <v>UNB</v>
      </c>
      <c r="S11" s="185" t="str">
        <f>'ID Obs'!C10</f>
        <v>F</v>
      </c>
      <c r="T11" s="185" t="str">
        <f>'ID Obs'!E10</f>
        <v/>
      </c>
      <c r="U11" s="185" t="str">
        <f>'ID Obs'!F10</f>
        <v/>
      </c>
      <c r="V11" s="185" t="str">
        <f>'ID Obs'!G10</f>
        <v/>
      </c>
      <c r="W11" s="185" t="str">
        <f>'ID Obs'!H10</f>
        <v/>
      </c>
      <c r="X11" s="185" t="str">
        <f>'ID Obs'!N10&amp;$S11</f>
        <v>61F</v>
      </c>
      <c r="Y11" s="185" t="str">
        <f>'ID Obs'!P10&amp;$S11</f>
        <v>Nest!F</v>
      </c>
      <c r="Z11" s="185" t="str">
        <f>'ID Obs'!R10&amp;$S11</f>
        <v>Nest!F</v>
      </c>
      <c r="AA11" s="185" t="str">
        <f>'ID Obs'!T10&amp;$S11</f>
        <v>Nest!F</v>
      </c>
      <c r="AB11" s="185" t="str">
        <f>'ID Obs'!O10</f>
        <v>Date!</v>
      </c>
      <c r="AC11" s="185" t="str">
        <f>'ID Obs'!Q10</f>
        <v>Date!</v>
      </c>
      <c r="AD11" s="185" t="str">
        <f>'ID Obs'!S10</f>
        <v>Date!</v>
      </c>
      <c r="AE11" s="185" t="str">
        <f>'ID Obs'!U10</f>
        <v>Date!</v>
      </c>
      <c r="AF11" s="188">
        <f>value('Nest Checks'!G13)</f>
        <v>7</v>
      </c>
      <c r="AG11" s="189" t="str">
        <f t="shared" si="14"/>
        <v/>
      </c>
      <c r="AH11" s="190" t="s">
        <v>330</v>
      </c>
      <c r="AI11" s="4"/>
      <c r="AJ11" s="191" t="str">
        <f t="shared" ref="AJ11:AM11" si="43">if(isblank($A11),"",if($J11&gt;0,indirect("R"&amp;$J11&amp;"C"&amp;column(T11),0),"-"))</f>
        <v>Dk Blue</v>
      </c>
      <c r="AK11" s="191" t="str">
        <f t="shared" si="43"/>
        <v>Lt Blue</v>
      </c>
      <c r="AL11" s="191" t="str">
        <f t="shared" si="43"/>
        <v>L</v>
      </c>
      <c r="AM11" s="191" t="str">
        <f t="shared" si="43"/>
        <v>----</v>
      </c>
      <c r="AN11" s="191" t="str">
        <f t="shared" si="31"/>
        <v>2850-57579</v>
      </c>
      <c r="AO11" s="192">
        <f t="shared" si="32"/>
        <v>44734</v>
      </c>
      <c r="AP11" s="193" t="str">
        <f t="shared" ref="AP11:AS11" si="44">if(isblank($A11),"",if($L11&gt;0,indirect("R"&amp;$L11&amp;"C"&amp;column(T11),0),"-"))</f>
        <v>White</v>
      </c>
      <c r="AQ11" s="193" t="str">
        <f t="shared" si="44"/>
        <v>Red</v>
      </c>
      <c r="AR11" s="193" t="str">
        <f t="shared" si="44"/>
        <v>R</v>
      </c>
      <c r="AS11" s="193" t="str">
        <f t="shared" si="44"/>
        <v>----</v>
      </c>
      <c r="AT11" s="193" t="str">
        <f t="shared" si="19"/>
        <v>2850-57571</v>
      </c>
      <c r="AU11" s="194">
        <f t="shared" si="20"/>
        <v>44734</v>
      </c>
      <c r="AV11" s="195"/>
      <c r="AW11" s="196" t="s">
        <v>331</v>
      </c>
      <c r="AX11" s="196" t="s">
        <v>331</v>
      </c>
    </row>
    <row r="12">
      <c r="A12" s="109">
        <v>37.0</v>
      </c>
      <c r="B12" s="185">
        <f t="shared" ref="B12:E12" si="45">if(isblank($A12),"",if(iserror(match($A12&amp;"M",X$5:X$248,0)+4),if(iserror(match($A12&amp;"M?",X$5:X$248,0)+4),"",match($A12&amp;"M?",X$5:X$248,0)+4),(match($A12&amp;"M",X$5:X$248,0)+4)))</f>
        <v>12</v>
      </c>
      <c r="C12" s="185" t="str">
        <f t="shared" si="45"/>
        <v/>
      </c>
      <c r="D12" s="185" t="str">
        <f t="shared" si="45"/>
        <v/>
      </c>
      <c r="E12" s="185" t="str">
        <f t="shared" si="45"/>
        <v/>
      </c>
      <c r="F12" s="185">
        <f t="shared" ref="F12:I12" si="46">if(isblank($A12),"",if(iserror(match($A12&amp;"F",X$5:X$248,0)+4),if(iserror(match($A12&amp;"F?",X$5:X$248,0)+4),"",match($A12&amp;"F?",X$5:X$248,0)+4),(match($A12&amp;"F",X$5:X$248,0)+4)))</f>
        <v>57</v>
      </c>
      <c r="G12" s="185" t="str">
        <f t="shared" si="46"/>
        <v/>
      </c>
      <c r="H12" s="185" t="str">
        <f t="shared" si="46"/>
        <v/>
      </c>
      <c r="I12" s="185" t="str">
        <f t="shared" si="46"/>
        <v/>
      </c>
      <c r="J12" s="186">
        <f t="shared" si="8"/>
        <v>12</v>
      </c>
      <c r="K12" s="186">
        <f t="shared" si="9"/>
        <v>28</v>
      </c>
      <c r="L12" s="186">
        <f t="shared" si="10"/>
        <v>57</v>
      </c>
      <c r="M12" s="186">
        <f t="shared" si="11"/>
        <v>28</v>
      </c>
      <c r="N12" s="186" t="str">
        <f t="shared" si="12"/>
        <v/>
      </c>
      <c r="O12" s="186" t="str">
        <f t="shared" si="13"/>
        <v/>
      </c>
      <c r="P12" s="187"/>
      <c r="Q12" s="187"/>
      <c r="R12" s="185" t="str">
        <f>'ID Obs'!A11</f>
        <v>2850-57806</v>
      </c>
      <c r="S12" s="185" t="str">
        <f>'ID Obs'!C11</f>
        <v>M</v>
      </c>
      <c r="T12" s="185" t="str">
        <f>'ID Obs'!E11</f>
        <v>Dk Green</v>
      </c>
      <c r="U12" s="185" t="str">
        <f>'ID Obs'!F11</f>
        <v>White</v>
      </c>
      <c r="V12" s="185" t="str">
        <f>'ID Obs'!G11</f>
        <v>L</v>
      </c>
      <c r="W12" s="185" t="str">
        <f>'ID Obs'!H11</f>
        <v>----</v>
      </c>
      <c r="X12" s="185" t="str">
        <f>'ID Obs'!N11&amp;$S12</f>
        <v>37M</v>
      </c>
      <c r="Y12" s="185" t="str">
        <f>'ID Obs'!P11&amp;$S12</f>
        <v>96.2M</v>
      </c>
      <c r="Z12" s="185" t="str">
        <f>'ID Obs'!R11&amp;$S12</f>
        <v>Nest!M</v>
      </c>
      <c r="AA12" s="185" t="str">
        <f>'ID Obs'!T11&amp;$S12</f>
        <v>Nest!M</v>
      </c>
      <c r="AB12" s="185">
        <f>'ID Obs'!O11</f>
        <v>44711</v>
      </c>
      <c r="AC12" s="185">
        <f>'ID Obs'!Q11</f>
        <v>44765</v>
      </c>
      <c r="AD12" s="185" t="str">
        <f>'ID Obs'!S11</f>
        <v>Date!</v>
      </c>
      <c r="AE12" s="185" t="str">
        <f>'ID Obs'!U11</f>
        <v>Date!</v>
      </c>
      <c r="AF12" s="188">
        <f>value('Nest Checks'!G14)</f>
        <v>0</v>
      </c>
      <c r="AG12" s="189" t="str">
        <f t="shared" si="14"/>
        <v/>
      </c>
      <c r="AH12" s="190" t="s">
        <v>330</v>
      </c>
      <c r="AI12" s="4"/>
      <c r="AJ12" s="191" t="str">
        <f t="shared" ref="AJ12:AM12" si="47">if(isblank($A12),"",if($J12&gt;0,indirect("R"&amp;$J12&amp;"C"&amp;column(T12),0),"-"))</f>
        <v>Dk Green</v>
      </c>
      <c r="AK12" s="191" t="str">
        <f t="shared" si="47"/>
        <v>White</v>
      </c>
      <c r="AL12" s="191" t="str">
        <f t="shared" si="47"/>
        <v>L</v>
      </c>
      <c r="AM12" s="191" t="str">
        <f t="shared" si="47"/>
        <v>----</v>
      </c>
      <c r="AN12" s="191" t="str">
        <f t="shared" si="31"/>
        <v>2850-57806</v>
      </c>
      <c r="AO12" s="192">
        <f t="shared" si="32"/>
        <v>44711</v>
      </c>
      <c r="AP12" s="193" t="str">
        <f t="shared" ref="AP12:AS12" si="48">if(isblank($A12),"",if($L12&gt;0,indirect("R"&amp;$L12&amp;"C"&amp;column(T12),0),"-"))</f>
        <v>Lt Green</v>
      </c>
      <c r="AQ12" s="193" t="str">
        <f t="shared" si="48"/>
        <v>Purple</v>
      </c>
      <c r="AR12" s="193" t="str">
        <f t="shared" si="48"/>
        <v>L</v>
      </c>
      <c r="AS12" s="193" t="str">
        <f t="shared" si="48"/>
        <v>----</v>
      </c>
      <c r="AT12" s="193" t="str">
        <f t="shared" si="19"/>
        <v>2850-57735</v>
      </c>
      <c r="AU12" s="194">
        <f t="shared" si="20"/>
        <v>44734</v>
      </c>
      <c r="AV12" s="195"/>
      <c r="AW12" s="196" t="s">
        <v>331</v>
      </c>
      <c r="AX12" s="196" t="s">
        <v>331</v>
      </c>
    </row>
    <row r="13">
      <c r="A13" s="109">
        <v>32.0</v>
      </c>
      <c r="B13" s="185">
        <f t="shared" ref="B13:E13" si="49">if(isblank($A13),"",if(iserror(match($A13&amp;"M",X$5:X$248,0)+4),if(iserror(match($A13&amp;"M?",X$5:X$248,0)+4),"",match($A13&amp;"M?",X$5:X$248,0)+4),(match($A13&amp;"M",X$5:X$248,0)+4)))</f>
        <v>6</v>
      </c>
      <c r="C13" s="185" t="str">
        <f t="shared" si="49"/>
        <v/>
      </c>
      <c r="D13" s="185" t="str">
        <f t="shared" si="49"/>
        <v/>
      </c>
      <c r="E13" s="185" t="str">
        <f t="shared" si="49"/>
        <v/>
      </c>
      <c r="F13" s="185">
        <f t="shared" ref="F13:I13" si="50">if(isblank($A13),"",if(iserror(match($A13&amp;"F",X$5:X$248,0)+4),if(iserror(match($A13&amp;"F?",X$5:X$248,0)+4),"",match($A13&amp;"F?",X$5:X$248,0)+4),(match($A13&amp;"F",X$5:X$248,0)+4)))</f>
        <v>5</v>
      </c>
      <c r="G13" s="185" t="str">
        <f t="shared" si="50"/>
        <v/>
      </c>
      <c r="H13" s="185" t="str">
        <f t="shared" si="50"/>
        <v/>
      </c>
      <c r="I13" s="185" t="str">
        <f t="shared" si="50"/>
        <v/>
      </c>
      <c r="J13" s="186">
        <f t="shared" si="8"/>
        <v>6</v>
      </c>
      <c r="K13" s="186">
        <f t="shared" si="9"/>
        <v>28</v>
      </c>
      <c r="L13" s="186">
        <f t="shared" si="10"/>
        <v>5</v>
      </c>
      <c r="M13" s="186">
        <f t="shared" si="11"/>
        <v>28</v>
      </c>
      <c r="N13" s="186" t="str">
        <f t="shared" si="12"/>
        <v/>
      </c>
      <c r="O13" s="186" t="str">
        <f t="shared" si="13"/>
        <v/>
      </c>
      <c r="P13" s="187"/>
      <c r="Q13" s="187"/>
      <c r="R13" s="185" t="str">
        <f t="shared" ref="R13:W13" si="51">#REF!</f>
        <v>#REF!</v>
      </c>
      <c r="S13" s="185" t="str">
        <f t="shared" si="51"/>
        <v>#REF!</v>
      </c>
      <c r="T13" s="185" t="str">
        <f t="shared" si="51"/>
        <v>#REF!</v>
      </c>
      <c r="U13" s="185" t="str">
        <f t="shared" si="51"/>
        <v>#REF!</v>
      </c>
      <c r="V13" s="185" t="str">
        <f t="shared" si="51"/>
        <v>#REF!</v>
      </c>
      <c r="W13" s="185" t="str">
        <f t="shared" si="51"/>
        <v>#REF!</v>
      </c>
      <c r="X13" s="185" t="str">
        <f t="shared" ref="X13:AA13" si="52">#REF!&amp;$S13</f>
        <v>#REF!</v>
      </c>
      <c r="Y13" s="185" t="str">
        <f t="shared" si="52"/>
        <v>#REF!</v>
      </c>
      <c r="Z13" s="185" t="str">
        <f t="shared" si="52"/>
        <v>#REF!</v>
      </c>
      <c r="AA13" s="185" t="str">
        <f t="shared" si="52"/>
        <v>#REF!</v>
      </c>
      <c r="AB13" s="185" t="str">
        <f t="shared" ref="AB13:AE13" si="53">#REF!</f>
        <v>#REF!</v>
      </c>
      <c r="AC13" s="185" t="str">
        <f t="shared" si="53"/>
        <v>#REF!</v>
      </c>
      <c r="AD13" s="185" t="str">
        <f t="shared" si="53"/>
        <v>#REF!</v>
      </c>
      <c r="AE13" s="185" t="str">
        <f t="shared" si="53"/>
        <v>#REF!</v>
      </c>
      <c r="AF13" s="188">
        <f>value('Nest Checks'!G15)</f>
        <v>9</v>
      </c>
      <c r="AG13" s="189" t="str">
        <f t="shared" si="14"/>
        <v/>
      </c>
      <c r="AH13" s="190" t="s">
        <v>330</v>
      </c>
      <c r="AI13" s="4"/>
      <c r="AJ13" s="191" t="str">
        <f t="shared" ref="AJ13:AM13" si="54">if(isblank($A13),"",if($J13&gt;0,indirect("R"&amp;$J13&amp;"C"&amp;column(T13),0),"-"))</f>
        <v>Yellow</v>
      </c>
      <c r="AK13" s="191" t="str">
        <f t="shared" si="54"/>
        <v>White</v>
      </c>
      <c r="AL13" s="191" t="str">
        <f t="shared" si="54"/>
        <v>L</v>
      </c>
      <c r="AM13" s="191" t="str">
        <f t="shared" si="54"/>
        <v>----</v>
      </c>
      <c r="AN13" s="191" t="str">
        <f t="shared" si="31"/>
        <v>2850-57731</v>
      </c>
      <c r="AO13" s="192">
        <f t="shared" si="32"/>
        <v>44730</v>
      </c>
      <c r="AP13" s="193" t="str">
        <f t="shared" ref="AP13:AS13" si="55">if(isblank($A13),"",if($L13&gt;0,indirect("R"&amp;$L13&amp;"C"&amp;column(T13),0),"-"))</f>
        <v>Yellow</v>
      </c>
      <c r="AQ13" s="193" t="str">
        <f t="shared" si="55"/>
        <v>Lt Green</v>
      </c>
      <c r="AR13" s="193" t="str">
        <f t="shared" si="55"/>
        <v>L</v>
      </c>
      <c r="AS13" s="193" t="str">
        <f t="shared" si="55"/>
        <v>----</v>
      </c>
      <c r="AT13" s="193" t="str">
        <f t="shared" si="19"/>
        <v>2640-97358</v>
      </c>
      <c r="AU13" s="194">
        <f t="shared" si="20"/>
        <v>44730</v>
      </c>
      <c r="AV13" s="195"/>
      <c r="AW13" s="196" t="s">
        <v>331</v>
      </c>
      <c r="AX13" s="196" t="s">
        <v>331</v>
      </c>
    </row>
    <row r="14">
      <c r="A14" s="109">
        <v>29.0</v>
      </c>
      <c r="B14" s="185">
        <f t="shared" ref="B14:E14" si="56">if(isblank($A14),"",if(iserror(match($A14&amp;"M",X$5:X$248,0)+4),if(iserror(match($A14&amp;"M?",X$5:X$248,0)+4),"",match($A14&amp;"M?",X$5:X$248,0)+4),(match($A14&amp;"M",X$5:X$248,0)+4)))</f>
        <v>16</v>
      </c>
      <c r="C14" s="185" t="str">
        <f t="shared" si="56"/>
        <v/>
      </c>
      <c r="D14" s="185" t="str">
        <f t="shared" si="56"/>
        <v/>
      </c>
      <c r="E14" s="185" t="str">
        <f t="shared" si="56"/>
        <v/>
      </c>
      <c r="F14" s="185">
        <f t="shared" ref="F14:I14" si="57">if(isblank($A14),"",if(iserror(match($A14&amp;"F",X$5:X$248,0)+4),if(iserror(match($A14&amp;"F?",X$5:X$248,0)+4),"",match($A14&amp;"F?",X$5:X$248,0)+4),(match($A14&amp;"F",X$5:X$248,0)+4)))</f>
        <v>17</v>
      </c>
      <c r="G14" s="185" t="str">
        <f t="shared" si="57"/>
        <v/>
      </c>
      <c r="H14" s="185" t="str">
        <f t="shared" si="57"/>
        <v/>
      </c>
      <c r="I14" s="185" t="str">
        <f t="shared" si="57"/>
        <v/>
      </c>
      <c r="J14" s="186">
        <f t="shared" si="8"/>
        <v>16</v>
      </c>
      <c r="K14" s="186">
        <f t="shared" si="9"/>
        <v>28</v>
      </c>
      <c r="L14" s="186">
        <f t="shared" si="10"/>
        <v>17</v>
      </c>
      <c r="M14" s="186">
        <f t="shared" si="11"/>
        <v>28</v>
      </c>
      <c r="N14" s="186" t="str">
        <f t="shared" si="12"/>
        <v/>
      </c>
      <c r="O14" s="186" t="str">
        <f t="shared" si="13"/>
        <v/>
      </c>
      <c r="P14" s="187"/>
      <c r="Q14" s="187"/>
      <c r="R14" s="185" t="str">
        <f t="shared" ref="R14:W14" si="58">#REF!</f>
        <v>#REF!</v>
      </c>
      <c r="S14" s="185" t="str">
        <f t="shared" si="58"/>
        <v>#REF!</v>
      </c>
      <c r="T14" s="185" t="str">
        <f t="shared" si="58"/>
        <v>#REF!</v>
      </c>
      <c r="U14" s="185" t="str">
        <f t="shared" si="58"/>
        <v>#REF!</v>
      </c>
      <c r="V14" s="185" t="str">
        <f t="shared" si="58"/>
        <v>#REF!</v>
      </c>
      <c r="W14" s="185" t="str">
        <f t="shared" si="58"/>
        <v>#REF!</v>
      </c>
      <c r="X14" s="185" t="str">
        <f t="shared" ref="X14:AA14" si="59">#REF!&amp;$S14</f>
        <v>#REF!</v>
      </c>
      <c r="Y14" s="185" t="str">
        <f t="shared" si="59"/>
        <v>#REF!</v>
      </c>
      <c r="Z14" s="185" t="str">
        <f t="shared" si="59"/>
        <v>#REF!</v>
      </c>
      <c r="AA14" s="185" t="str">
        <f t="shared" si="59"/>
        <v>#REF!</v>
      </c>
      <c r="AB14" s="185" t="str">
        <f t="shared" ref="AB14:AE14" si="60">#REF!</f>
        <v>#REF!</v>
      </c>
      <c r="AC14" s="185" t="str">
        <f t="shared" si="60"/>
        <v>#REF!</v>
      </c>
      <c r="AD14" s="185" t="str">
        <f t="shared" si="60"/>
        <v>#REF!</v>
      </c>
      <c r="AE14" s="185" t="str">
        <f t="shared" si="60"/>
        <v>#REF!</v>
      </c>
      <c r="AF14" s="188">
        <f>value('Nest Checks'!G16)</f>
        <v>0</v>
      </c>
      <c r="AG14" s="189" t="str">
        <f t="shared" si="14"/>
        <v/>
      </c>
      <c r="AH14" s="190" t="s">
        <v>330</v>
      </c>
      <c r="AI14" s="4"/>
      <c r="AJ14" s="191" t="str">
        <f t="shared" ref="AJ14:AM14" si="61">if(isblank($A14),"",if($J14&gt;0,indirect("R"&amp;$J14&amp;"C"&amp;column(T14),0),"-"))</f>
        <v>White</v>
      </c>
      <c r="AK14" s="191" t="str">
        <f t="shared" si="61"/>
        <v>Pink</v>
      </c>
      <c r="AL14" s="191" t="str">
        <f t="shared" si="61"/>
        <v>L</v>
      </c>
      <c r="AM14" s="191" t="str">
        <f t="shared" si="61"/>
        <v>----</v>
      </c>
      <c r="AN14" s="191" t="str">
        <f t="shared" si="31"/>
        <v>2850-57808</v>
      </c>
      <c r="AO14" s="192">
        <f t="shared" si="32"/>
        <v>44712</v>
      </c>
      <c r="AP14" s="193" t="str">
        <f t="shared" ref="AP14:AS14" si="62">if(isblank($A14),"",if($L14&gt;0,indirect("R"&amp;$L14&amp;"C"&amp;column(T14),0),"-"))</f>
        <v>Orange</v>
      </c>
      <c r="AQ14" s="193" t="str">
        <f t="shared" si="62"/>
        <v>Black</v>
      </c>
      <c r="AR14" s="193" t="str">
        <f t="shared" si="62"/>
        <v>L</v>
      </c>
      <c r="AS14" s="193" t="str">
        <f t="shared" si="62"/>
        <v>----</v>
      </c>
      <c r="AT14" s="193" t="str">
        <f t="shared" si="19"/>
        <v>2640-97331</v>
      </c>
      <c r="AU14" s="194">
        <f t="shared" si="20"/>
        <v>44733</v>
      </c>
      <c r="AV14" s="195"/>
      <c r="AW14" s="196" t="s">
        <v>331</v>
      </c>
      <c r="AX14" s="196" t="s">
        <v>331</v>
      </c>
    </row>
    <row r="15">
      <c r="A15" s="109">
        <v>25.0</v>
      </c>
      <c r="B15" s="185">
        <f t="shared" ref="B15:E15" si="63">if(isblank($A15),"",if(iserror(match($A15&amp;"M",X$5:X$248,0)+4),if(iserror(match($A15&amp;"M?",X$5:X$248,0)+4),"",match($A15&amp;"M?",X$5:X$248,0)+4),(match($A15&amp;"M",X$5:X$248,0)+4)))</f>
        <v>47</v>
      </c>
      <c r="C15" s="185" t="str">
        <f t="shared" si="63"/>
        <v/>
      </c>
      <c r="D15" s="185" t="str">
        <f t="shared" si="63"/>
        <v/>
      </c>
      <c r="E15" s="185" t="str">
        <f t="shared" si="63"/>
        <v/>
      </c>
      <c r="F15" s="185">
        <f t="shared" ref="F15:I15" si="64">if(isblank($A15),"",if(iserror(match($A15&amp;"F",X$5:X$248,0)+4),if(iserror(match($A15&amp;"F?",X$5:X$248,0)+4),"",match($A15&amp;"F?",X$5:X$248,0)+4),(match($A15&amp;"F",X$5:X$248,0)+4)))</f>
        <v>36</v>
      </c>
      <c r="G15" s="185" t="str">
        <f t="shared" si="64"/>
        <v/>
      </c>
      <c r="H15" s="185" t="str">
        <f t="shared" si="64"/>
        <v/>
      </c>
      <c r="I15" s="185" t="str">
        <f t="shared" si="64"/>
        <v/>
      </c>
      <c r="J15" s="186">
        <f t="shared" si="8"/>
        <v>47</v>
      </c>
      <c r="K15" s="186">
        <f t="shared" si="9"/>
        <v>28</v>
      </c>
      <c r="L15" s="186">
        <f t="shared" si="10"/>
        <v>36</v>
      </c>
      <c r="M15" s="186">
        <f t="shared" si="11"/>
        <v>28</v>
      </c>
      <c r="N15" s="186" t="str">
        <f t="shared" si="12"/>
        <v/>
      </c>
      <c r="O15" s="186" t="str">
        <f t="shared" si="13"/>
        <v/>
      </c>
      <c r="P15" s="187"/>
      <c r="Q15" s="187"/>
      <c r="R15" s="185" t="str">
        <f t="shared" ref="R15:W15" si="65">#REF!</f>
        <v>#REF!</v>
      </c>
      <c r="S15" s="185" t="str">
        <f t="shared" si="65"/>
        <v>#REF!</v>
      </c>
      <c r="T15" s="185" t="str">
        <f t="shared" si="65"/>
        <v>#REF!</v>
      </c>
      <c r="U15" s="185" t="str">
        <f t="shared" si="65"/>
        <v>#REF!</v>
      </c>
      <c r="V15" s="185" t="str">
        <f t="shared" si="65"/>
        <v>#REF!</v>
      </c>
      <c r="W15" s="185" t="str">
        <f t="shared" si="65"/>
        <v>#REF!</v>
      </c>
      <c r="X15" s="185" t="str">
        <f t="shared" ref="X15:AA15" si="66">#REF!&amp;$S15</f>
        <v>#REF!</v>
      </c>
      <c r="Y15" s="185" t="str">
        <f t="shared" si="66"/>
        <v>#REF!</v>
      </c>
      <c r="Z15" s="185" t="str">
        <f t="shared" si="66"/>
        <v>#REF!</v>
      </c>
      <c r="AA15" s="185" t="str">
        <f t="shared" si="66"/>
        <v>#REF!</v>
      </c>
      <c r="AB15" s="185" t="str">
        <f t="shared" ref="AB15:AE15" si="67">#REF!</f>
        <v>#REF!</v>
      </c>
      <c r="AC15" s="185" t="str">
        <f t="shared" si="67"/>
        <v>#REF!</v>
      </c>
      <c r="AD15" s="185" t="str">
        <f t="shared" si="67"/>
        <v>#REF!</v>
      </c>
      <c r="AE15" s="185" t="str">
        <f t="shared" si="67"/>
        <v>#REF!</v>
      </c>
      <c r="AF15" s="188">
        <f>value('Nest Checks'!G17)</f>
        <v>11</v>
      </c>
      <c r="AG15" s="189" t="str">
        <f t="shared" si="14"/>
        <v/>
      </c>
      <c r="AH15" s="190" t="s">
        <v>330</v>
      </c>
      <c r="AI15" s="4"/>
      <c r="AJ15" s="191" t="str">
        <f t="shared" ref="AJ15:AM15" si="68">if(isblank($A15),"",if($J15&gt;0,indirect("R"&amp;$J15&amp;"C"&amp;column(T15),0),"-"))</f>
        <v>Dk Blue</v>
      </c>
      <c r="AK15" s="191" t="str">
        <f t="shared" si="68"/>
        <v>Dk Blue</v>
      </c>
      <c r="AL15" s="191" t="str">
        <f t="shared" si="68"/>
        <v>R</v>
      </c>
      <c r="AM15" s="191" t="str">
        <f t="shared" si="68"/>
        <v>----</v>
      </c>
      <c r="AN15" s="191" t="str">
        <f t="shared" si="31"/>
        <v>2850-57881</v>
      </c>
      <c r="AO15" s="192">
        <f t="shared" si="32"/>
        <v>44734</v>
      </c>
      <c r="AP15" s="193" t="str">
        <f t="shared" ref="AP15:AS15" si="69">if(isblank($A15),"",if($L15&gt;0,indirect("R"&amp;$L15&amp;"C"&amp;column(T15),0),"-"))</f>
        <v>Orange</v>
      </c>
      <c r="AQ15" s="193" t="str">
        <f t="shared" si="69"/>
        <v>Pink</v>
      </c>
      <c r="AR15" s="193" t="str">
        <f t="shared" si="69"/>
        <v>R</v>
      </c>
      <c r="AS15" s="193" t="str">
        <f t="shared" si="69"/>
        <v>----</v>
      </c>
      <c r="AT15" s="193" t="str">
        <f t="shared" si="19"/>
        <v>2850-57650</v>
      </c>
      <c r="AU15" s="194">
        <f t="shared" si="20"/>
        <v>44735</v>
      </c>
      <c r="AV15" s="195"/>
      <c r="AW15" s="196" t="s">
        <v>331</v>
      </c>
      <c r="AX15" s="196" t="s">
        <v>331</v>
      </c>
    </row>
    <row r="16">
      <c r="A16" s="109">
        <v>20.0</v>
      </c>
      <c r="B16" s="185">
        <f t="shared" ref="B16:E16" si="70">if(isblank($A16),"",if(iserror(match($A16&amp;"M",X$5:X$248,0)+4),if(iserror(match($A16&amp;"M?",X$5:X$248,0)+4),"",match($A16&amp;"M?",X$5:X$248,0)+4),(match($A16&amp;"M",X$5:X$248,0)+4)))</f>
        <v>19</v>
      </c>
      <c r="C16" s="185" t="str">
        <f t="shared" si="70"/>
        <v/>
      </c>
      <c r="D16" s="185" t="str">
        <f t="shared" si="70"/>
        <v/>
      </c>
      <c r="E16" s="185" t="str">
        <f t="shared" si="70"/>
        <v/>
      </c>
      <c r="F16" s="185">
        <f t="shared" ref="F16:I16" si="71">if(isblank($A16),"",if(iserror(match($A16&amp;"F",X$5:X$248,0)+4),if(iserror(match($A16&amp;"F?",X$5:X$248,0)+4),"",match($A16&amp;"F?",X$5:X$248,0)+4),(match($A16&amp;"F",X$5:X$248,0)+4)))</f>
        <v>18</v>
      </c>
      <c r="G16" s="185" t="str">
        <f t="shared" si="71"/>
        <v/>
      </c>
      <c r="H16" s="185" t="str">
        <f t="shared" si="71"/>
        <v/>
      </c>
      <c r="I16" s="185" t="str">
        <f t="shared" si="71"/>
        <v/>
      </c>
      <c r="J16" s="186">
        <f t="shared" si="8"/>
        <v>19</v>
      </c>
      <c r="K16" s="186">
        <f t="shared" si="9"/>
        <v>28</v>
      </c>
      <c r="L16" s="186">
        <f t="shared" si="10"/>
        <v>18</v>
      </c>
      <c r="M16" s="186">
        <f t="shared" si="11"/>
        <v>28</v>
      </c>
      <c r="N16" s="186" t="str">
        <f t="shared" si="12"/>
        <v/>
      </c>
      <c r="O16" s="186" t="str">
        <f t="shared" si="13"/>
        <v/>
      </c>
      <c r="P16" s="187"/>
      <c r="Q16" s="187"/>
      <c r="R16" s="185" t="str">
        <f>'ID Obs'!A12</f>
        <v>2850-57808</v>
      </c>
      <c r="S16" s="185" t="str">
        <f>'ID Obs'!C12</f>
        <v>M</v>
      </c>
      <c r="T16" s="185" t="str">
        <f>'ID Obs'!E12</f>
        <v>White</v>
      </c>
      <c r="U16" s="185" t="str">
        <f>'ID Obs'!F12</f>
        <v>Pink</v>
      </c>
      <c r="V16" s="185" t="str">
        <f>'ID Obs'!G12</f>
        <v>L</v>
      </c>
      <c r="W16" s="185" t="str">
        <f>'ID Obs'!H12</f>
        <v>----</v>
      </c>
      <c r="X16" s="185" t="str">
        <f>'ID Obs'!N12&amp;$S16</f>
        <v>29M</v>
      </c>
      <c r="Y16" s="185" t="str">
        <f>'ID Obs'!P12&amp;$S16</f>
        <v>27M</v>
      </c>
      <c r="Z16" s="185" t="str">
        <f>'ID Obs'!R12&amp;$S16</f>
        <v>Nest!M</v>
      </c>
      <c r="AA16" s="185" t="str">
        <f>'ID Obs'!T12&amp;$S16</f>
        <v>Nest!M</v>
      </c>
      <c r="AB16" s="185">
        <f>'ID Obs'!O12</f>
        <v>44712</v>
      </c>
      <c r="AC16" s="185">
        <f>'ID Obs'!Q12</f>
        <v>44753</v>
      </c>
      <c r="AD16" s="185" t="str">
        <f>'ID Obs'!S12</f>
        <v>Date!</v>
      </c>
      <c r="AE16" s="185" t="str">
        <f>'ID Obs'!U12</f>
        <v>Date!</v>
      </c>
      <c r="AF16" s="188">
        <f>value('Nest Checks'!G18)</f>
        <v>12</v>
      </c>
      <c r="AG16" s="189" t="str">
        <f t="shared" si="14"/>
        <v/>
      </c>
      <c r="AH16" s="190" t="s">
        <v>330</v>
      </c>
      <c r="AI16" s="4"/>
      <c r="AJ16" s="191" t="str">
        <f t="shared" ref="AJ16:AM16" si="72">if(isblank($A16),"",if($J16&gt;0,indirect("R"&amp;$J16&amp;"C"&amp;column(T16),0),"-"))</f>
        <v>Lt Green</v>
      </c>
      <c r="AK16" s="191" t="str">
        <f t="shared" si="72"/>
        <v>Purple</v>
      </c>
      <c r="AL16" s="191" t="str">
        <f t="shared" si="72"/>
        <v>R</v>
      </c>
      <c r="AM16" s="191" t="str">
        <f t="shared" si="72"/>
        <v>----</v>
      </c>
      <c r="AN16" s="191" t="str">
        <f t="shared" si="31"/>
        <v>2850-57496</v>
      </c>
      <c r="AO16" s="192">
        <f t="shared" si="32"/>
        <v>44734</v>
      </c>
      <c r="AP16" s="193" t="str">
        <f t="shared" ref="AP16:AS16" si="73">if(isblank($A16),"",if($L16&gt;0,indirect("R"&amp;$L16&amp;"C"&amp;column(T16),0),"-"))</f>
        <v>---</v>
      </c>
      <c r="AQ16" s="193" t="str">
        <f t="shared" si="73"/>
        <v>---</v>
      </c>
      <c r="AR16" s="193" t="str">
        <f t="shared" si="73"/>
        <v/>
      </c>
      <c r="AS16" s="193" t="str">
        <f t="shared" si="73"/>
        <v>----</v>
      </c>
      <c r="AT16" s="193" t="str">
        <f t="shared" si="19"/>
        <v>MB on L</v>
      </c>
      <c r="AU16" s="194">
        <f t="shared" si="20"/>
        <v>44733</v>
      </c>
      <c r="AV16" s="195"/>
      <c r="AW16" s="196" t="s">
        <v>331</v>
      </c>
      <c r="AX16" s="196" t="s">
        <v>331</v>
      </c>
    </row>
    <row r="17">
      <c r="A17" s="109">
        <v>82.0</v>
      </c>
      <c r="B17" s="185">
        <f t="shared" ref="B17:E17" si="74">if(isblank($A17),"",if(iserror(match($A17&amp;"M",X$5:X$248,0)+4),if(iserror(match($A17&amp;"M?",X$5:X$248,0)+4),"",match($A17&amp;"M?",X$5:X$248,0)+4),(match($A17&amp;"M",X$5:X$248,0)+4)))</f>
        <v>66</v>
      </c>
      <c r="C17" s="185" t="str">
        <f t="shared" si="74"/>
        <v/>
      </c>
      <c r="D17" s="185" t="str">
        <f t="shared" si="74"/>
        <v/>
      </c>
      <c r="E17" s="185" t="str">
        <f t="shared" si="74"/>
        <v/>
      </c>
      <c r="F17" s="185">
        <f t="shared" ref="F17:I17" si="75">if(isblank($A17),"",if(iserror(match($A17&amp;"F",X$5:X$248,0)+4),if(iserror(match($A17&amp;"F?",X$5:X$248,0)+4),"",match($A17&amp;"F?",X$5:X$248,0)+4),(match($A17&amp;"F",X$5:X$248,0)+4)))</f>
        <v>29</v>
      </c>
      <c r="G17" s="185" t="str">
        <f t="shared" si="75"/>
        <v/>
      </c>
      <c r="H17" s="185" t="str">
        <f t="shared" si="75"/>
        <v/>
      </c>
      <c r="I17" s="185" t="str">
        <f t="shared" si="75"/>
        <v/>
      </c>
      <c r="J17" s="186">
        <f t="shared" si="8"/>
        <v>66</v>
      </c>
      <c r="K17" s="186">
        <f t="shared" si="9"/>
        <v>28</v>
      </c>
      <c r="L17" s="186">
        <f t="shared" si="10"/>
        <v>29</v>
      </c>
      <c r="M17" s="186">
        <f t="shared" si="11"/>
        <v>28</v>
      </c>
      <c r="N17" s="186" t="str">
        <f t="shared" si="12"/>
        <v/>
      </c>
      <c r="O17" s="186" t="str">
        <f t="shared" si="13"/>
        <v/>
      </c>
      <c r="P17" s="187"/>
      <c r="Q17" s="187"/>
      <c r="R17" s="185" t="str">
        <f>'ID Obs'!A13</f>
        <v>2640-97331</v>
      </c>
      <c r="S17" s="185" t="str">
        <f>'ID Obs'!C13</f>
        <v>F</v>
      </c>
      <c r="T17" s="185" t="str">
        <f>'ID Obs'!E13</f>
        <v>Orange</v>
      </c>
      <c r="U17" s="185" t="str">
        <f>'ID Obs'!F13</f>
        <v>Black</v>
      </c>
      <c r="V17" s="185" t="str">
        <f>'ID Obs'!G13</f>
        <v>L</v>
      </c>
      <c r="W17" s="185" t="str">
        <f>'ID Obs'!H13</f>
        <v>----</v>
      </c>
      <c r="X17" s="185" t="str">
        <f>'ID Obs'!N13&amp;$S17</f>
        <v>29F</v>
      </c>
      <c r="Y17" s="185" t="str">
        <f>'ID Obs'!P13&amp;$S17</f>
        <v>27F</v>
      </c>
      <c r="Z17" s="185" t="str">
        <f>'ID Obs'!R13&amp;$S17</f>
        <v>Nest!F</v>
      </c>
      <c r="AA17" s="185" t="str">
        <f>'ID Obs'!T13&amp;$S17</f>
        <v>Nest!F</v>
      </c>
      <c r="AB17" s="185">
        <f>'ID Obs'!O13</f>
        <v>44733</v>
      </c>
      <c r="AC17" s="185">
        <f>'ID Obs'!Q13</f>
        <v>44753</v>
      </c>
      <c r="AD17" s="185" t="str">
        <f>'ID Obs'!S13</f>
        <v>Date!</v>
      </c>
      <c r="AE17" s="185" t="str">
        <f>'ID Obs'!U13</f>
        <v>Date!</v>
      </c>
      <c r="AF17" s="188">
        <f>value('Nest Checks'!G19)</f>
        <v>0</v>
      </c>
      <c r="AG17" s="189" t="str">
        <f t="shared" si="14"/>
        <v/>
      </c>
      <c r="AH17" s="190" t="s">
        <v>333</v>
      </c>
      <c r="AI17" s="4"/>
      <c r="AJ17" s="191" t="str">
        <f t="shared" ref="AJ17:AM17" si="76">if(isblank($A17),"",if($J17&gt;0,indirect("R"&amp;$J17&amp;"C"&amp;column(T17),0),"-"))</f>
        <v>Pink</v>
      </c>
      <c r="AK17" s="191" t="str">
        <f t="shared" si="76"/>
        <v>Purple</v>
      </c>
      <c r="AL17" s="191" t="str">
        <f t="shared" si="76"/>
        <v>L</v>
      </c>
      <c r="AM17" s="191" t="str">
        <f t="shared" si="76"/>
        <v>----</v>
      </c>
      <c r="AN17" s="191" t="str">
        <f t="shared" si="31"/>
        <v>2850-57745</v>
      </c>
      <c r="AO17" s="192">
        <f t="shared" si="32"/>
        <v>44734</v>
      </c>
      <c r="AP17" s="193" t="str">
        <f t="shared" ref="AP17:AS17" si="77">if(isblank($A17),"",if($L17&gt;0,indirect("R"&amp;$L17&amp;"C"&amp;column(T17),0),"-"))</f>
        <v>Black</v>
      </c>
      <c r="AQ17" s="193" t="str">
        <f t="shared" si="77"/>
        <v>Lt Blue</v>
      </c>
      <c r="AR17" s="193" t="str">
        <f t="shared" si="77"/>
        <v>R</v>
      </c>
      <c r="AS17" s="193" t="str">
        <f t="shared" si="77"/>
        <v>----</v>
      </c>
      <c r="AT17" s="193" t="str">
        <f t="shared" si="19"/>
        <v>2850-57655</v>
      </c>
      <c r="AU17" s="194">
        <f t="shared" si="20"/>
        <v>44734</v>
      </c>
      <c r="AV17" s="195"/>
      <c r="AW17" s="196" t="s">
        <v>331</v>
      </c>
      <c r="AX17" s="196" t="s">
        <v>331</v>
      </c>
    </row>
    <row r="18">
      <c r="A18" s="109">
        <v>110.0</v>
      </c>
      <c r="B18" s="185" t="str">
        <f t="shared" ref="B18:E18" si="78">if(isblank($A18),"",if(iserror(match($A18&amp;"M",X$5:X$248,0)+4),if(iserror(match($A18&amp;"M?",X$5:X$248,0)+4),"",match($A18&amp;"M?",X$5:X$248,0)+4),(match($A18&amp;"M",X$5:X$248,0)+4)))</f>
        <v/>
      </c>
      <c r="C18" s="185" t="str">
        <f t="shared" si="78"/>
        <v/>
      </c>
      <c r="D18" s="185" t="str">
        <f t="shared" si="78"/>
        <v/>
      </c>
      <c r="E18" s="185" t="str">
        <f t="shared" si="78"/>
        <v/>
      </c>
      <c r="F18" s="185">
        <f t="shared" ref="F18:I18" si="79">if(isblank($A18),"",if(iserror(match($A18&amp;"F",X$5:X$248,0)+4),if(iserror(match($A18&amp;"F?",X$5:X$248,0)+4),"",match($A18&amp;"F?",X$5:X$248,0)+4),(match($A18&amp;"F",X$5:X$248,0)+4)))</f>
        <v>44</v>
      </c>
      <c r="G18" s="185" t="str">
        <f t="shared" si="79"/>
        <v/>
      </c>
      <c r="H18" s="185" t="str">
        <f t="shared" si="79"/>
        <v/>
      </c>
      <c r="I18" s="185" t="str">
        <f t="shared" si="79"/>
        <v/>
      </c>
      <c r="J18" s="186">
        <f t="shared" si="8"/>
        <v>0</v>
      </c>
      <c r="K18" s="186">
        <f t="shared" si="9"/>
        <v>0</v>
      </c>
      <c r="L18" s="186">
        <f t="shared" si="10"/>
        <v>44</v>
      </c>
      <c r="M18" s="186">
        <f t="shared" si="11"/>
        <v>28</v>
      </c>
      <c r="N18" s="186" t="str">
        <f t="shared" si="12"/>
        <v/>
      </c>
      <c r="O18" s="186" t="str">
        <f t="shared" si="13"/>
        <v/>
      </c>
      <c r="P18" s="187"/>
      <c r="Q18" s="187"/>
      <c r="R18" s="185" t="str">
        <f>'ID Obs'!A14</f>
        <v>MB on L</v>
      </c>
      <c r="S18" s="185" t="str">
        <f>'ID Obs'!C14</f>
        <v>F</v>
      </c>
      <c r="T18" s="185" t="str">
        <f>'ID Obs'!E14</f>
        <v>---</v>
      </c>
      <c r="U18" s="185" t="str">
        <f>'ID Obs'!F14</f>
        <v>---</v>
      </c>
      <c r="V18" s="185" t="str">
        <f>'ID Obs'!G14</f>
        <v/>
      </c>
      <c r="W18" s="185" t="str">
        <f>'ID Obs'!H14</f>
        <v>----</v>
      </c>
      <c r="X18" s="185" t="str">
        <f>'ID Obs'!N14&amp;$S18</f>
        <v>20F</v>
      </c>
      <c r="Y18" s="185" t="str">
        <f>'ID Obs'!P14&amp;$S18</f>
        <v>21F</v>
      </c>
      <c r="Z18" s="185" t="str">
        <f>'ID Obs'!R14&amp;$S18</f>
        <v>Nest!F</v>
      </c>
      <c r="AA18" s="185" t="str">
        <f>'ID Obs'!T14&amp;$S18</f>
        <v>Nest!F</v>
      </c>
      <c r="AB18" s="185">
        <f>'ID Obs'!O14</f>
        <v>44733</v>
      </c>
      <c r="AC18" s="185">
        <f>'ID Obs'!Q14</f>
        <v>44753</v>
      </c>
      <c r="AD18" s="185" t="str">
        <f>'ID Obs'!S14</f>
        <v>Date!</v>
      </c>
      <c r="AE18" s="185" t="str">
        <f>'ID Obs'!U14</f>
        <v>Date!</v>
      </c>
      <c r="AF18" s="188">
        <f>value('Nest Checks'!G20)</f>
        <v>0</v>
      </c>
      <c r="AG18" s="189" t="str">
        <f t="shared" si="14"/>
        <v/>
      </c>
      <c r="AH18" s="190" t="s">
        <v>330</v>
      </c>
      <c r="AI18" s="4"/>
      <c r="AJ18" s="191" t="str">
        <f t="shared" ref="AJ18:AM18" si="80">if(isblank($A18),"",if($J18&gt;0,indirect("R"&amp;$J18&amp;"C"&amp;column(T18),0),"-"))</f>
        <v>-</v>
      </c>
      <c r="AK18" s="191" t="str">
        <f t="shared" si="80"/>
        <v>-</v>
      </c>
      <c r="AL18" s="191" t="str">
        <f t="shared" si="80"/>
        <v>-</v>
      </c>
      <c r="AM18" s="191" t="str">
        <f t="shared" si="80"/>
        <v>-</v>
      </c>
      <c r="AN18" s="191" t="str">
        <f t="shared" si="31"/>
        <v>ID?</v>
      </c>
      <c r="AO18" s="192" t="str">
        <f t="shared" si="32"/>
        <v/>
      </c>
      <c r="AP18" s="193" t="str">
        <f t="shared" ref="AP18:AS18" si="81">if(isblank($A18),"",if($L18&gt;0,indirect("R"&amp;$L18&amp;"C"&amp;column(T18),0),"-"))</f>
        <v>Purple</v>
      </c>
      <c r="AQ18" s="193" t="str">
        <f t="shared" si="81"/>
        <v>Dk Green</v>
      </c>
      <c r="AR18" s="193" t="str">
        <f t="shared" si="81"/>
        <v>L</v>
      </c>
      <c r="AS18" s="193" t="str">
        <f t="shared" si="81"/>
        <v>----</v>
      </c>
      <c r="AT18" s="193" t="str">
        <f t="shared" si="19"/>
        <v>2850-57846</v>
      </c>
      <c r="AU18" s="194">
        <f t="shared" si="20"/>
        <v>44733</v>
      </c>
      <c r="AV18" s="195"/>
      <c r="AW18" s="196" t="s">
        <v>331</v>
      </c>
      <c r="AX18" s="196" t="s">
        <v>331</v>
      </c>
    </row>
    <row r="19">
      <c r="A19" s="109">
        <v>120.0</v>
      </c>
      <c r="B19" s="185" t="str">
        <f t="shared" ref="B19:E19" si="82">if(isblank($A19),"",if(iserror(match($A19&amp;"M",X$5:X$248,0)+4),if(iserror(match($A19&amp;"M?",X$5:X$248,0)+4),"",match($A19&amp;"M?",X$5:X$248,0)+4),(match($A19&amp;"M",X$5:X$248,0)+4)))</f>
        <v/>
      </c>
      <c r="C19" s="185" t="str">
        <f t="shared" si="82"/>
        <v/>
      </c>
      <c r="D19" s="185" t="str">
        <f t="shared" si="82"/>
        <v/>
      </c>
      <c r="E19" s="185" t="str">
        <f t="shared" si="82"/>
        <v/>
      </c>
      <c r="F19" s="185" t="str">
        <f t="shared" ref="F19:I19" si="83">if(isblank($A19),"",if(iserror(match($A19&amp;"F",X$5:X$248,0)+4),if(iserror(match($A19&amp;"F?",X$5:X$248,0)+4),"",match($A19&amp;"F?",X$5:X$248,0)+4),(match($A19&amp;"F",X$5:X$248,0)+4)))</f>
        <v/>
      </c>
      <c r="G19" s="185" t="str">
        <f t="shared" si="83"/>
        <v/>
      </c>
      <c r="H19" s="185" t="str">
        <f t="shared" si="83"/>
        <v/>
      </c>
      <c r="I19" s="185" t="str">
        <f t="shared" si="83"/>
        <v/>
      </c>
      <c r="J19" s="186">
        <f t="shared" si="8"/>
        <v>0</v>
      </c>
      <c r="K19" s="186">
        <f t="shared" si="9"/>
        <v>0</v>
      </c>
      <c r="L19" s="186">
        <f t="shared" si="10"/>
        <v>0</v>
      </c>
      <c r="M19" s="186">
        <f t="shared" si="11"/>
        <v>0</v>
      </c>
      <c r="N19" s="186" t="str">
        <f t="shared" si="12"/>
        <v/>
      </c>
      <c r="O19" s="186" t="str">
        <f t="shared" si="13"/>
        <v/>
      </c>
      <c r="P19" s="187"/>
      <c r="Q19" s="187"/>
      <c r="R19" s="185" t="str">
        <f>'ID Obs'!A15</f>
        <v>2850-57496</v>
      </c>
      <c r="S19" s="185" t="str">
        <f>'ID Obs'!C15</f>
        <v>M</v>
      </c>
      <c r="T19" s="185" t="str">
        <f>'ID Obs'!E15</f>
        <v>Lt Green</v>
      </c>
      <c r="U19" s="185" t="str">
        <f>'ID Obs'!F15</f>
        <v>Purple</v>
      </c>
      <c r="V19" s="185" t="str">
        <f>'ID Obs'!G15</f>
        <v>R</v>
      </c>
      <c r="W19" s="185" t="str">
        <f>'ID Obs'!H15</f>
        <v>----</v>
      </c>
      <c r="X19" s="185" t="str">
        <f>'ID Obs'!N15&amp;$S19</f>
        <v>20M</v>
      </c>
      <c r="Y19" s="185" t="str">
        <f>'ID Obs'!P15&amp;$S19</f>
        <v>21M</v>
      </c>
      <c r="Z19" s="185" t="str">
        <f>'ID Obs'!R15&amp;$S19</f>
        <v>Nest!M</v>
      </c>
      <c r="AA19" s="185" t="str">
        <f>'ID Obs'!T15&amp;$S19</f>
        <v>Nest!M</v>
      </c>
      <c r="AB19" s="185">
        <f>'ID Obs'!O15</f>
        <v>44734</v>
      </c>
      <c r="AC19" s="185">
        <f>'ID Obs'!Q15</f>
        <v>44753</v>
      </c>
      <c r="AD19" s="185" t="str">
        <f>'ID Obs'!S15</f>
        <v>Date!</v>
      </c>
      <c r="AE19" s="185" t="str">
        <f>'ID Obs'!U15</f>
        <v>Date!</v>
      </c>
      <c r="AF19" s="188">
        <f>value('Nest Checks'!G21)</f>
        <v>0</v>
      </c>
      <c r="AG19" s="189" t="str">
        <f t="shared" si="14"/>
        <v/>
      </c>
      <c r="AH19" s="190" t="s">
        <v>333</v>
      </c>
      <c r="AI19" s="4"/>
      <c r="AJ19" s="191" t="str">
        <f t="shared" ref="AJ19:AM19" si="84">if(isblank($A19),"",if($J19&gt;0,indirect("R"&amp;$J19&amp;"C"&amp;column(T19),0),"-"))</f>
        <v>-</v>
      </c>
      <c r="AK19" s="191" t="str">
        <f t="shared" si="84"/>
        <v>-</v>
      </c>
      <c r="AL19" s="191" t="str">
        <f t="shared" si="84"/>
        <v>-</v>
      </c>
      <c r="AM19" s="191" t="str">
        <f t="shared" si="84"/>
        <v>-</v>
      </c>
      <c r="AN19" s="191" t="str">
        <f t="shared" si="31"/>
        <v>ID?</v>
      </c>
      <c r="AO19" s="192" t="str">
        <f t="shared" si="32"/>
        <v/>
      </c>
      <c r="AP19" s="193" t="str">
        <f t="shared" ref="AP19:AS19" si="85">if(isblank($A19),"",if($L19&gt;0,indirect("R"&amp;$L19&amp;"C"&amp;column(T19),0),"-"))</f>
        <v>-</v>
      </c>
      <c r="AQ19" s="193" t="str">
        <f t="shared" si="85"/>
        <v>-</v>
      </c>
      <c r="AR19" s="193" t="str">
        <f t="shared" si="85"/>
        <v>-</v>
      </c>
      <c r="AS19" s="193" t="str">
        <f t="shared" si="85"/>
        <v>-</v>
      </c>
      <c r="AT19" s="193" t="str">
        <f t="shared" si="19"/>
        <v>ID?</v>
      </c>
      <c r="AU19" s="194" t="str">
        <f t="shared" si="20"/>
        <v/>
      </c>
      <c r="AV19" s="195"/>
      <c r="AW19" s="196" t="s">
        <v>331</v>
      </c>
      <c r="AX19" s="196" t="s">
        <v>331</v>
      </c>
    </row>
    <row r="20">
      <c r="A20" s="109">
        <v>74.0</v>
      </c>
      <c r="B20" s="185">
        <f t="shared" ref="B20:E20" si="86">if(isblank($A20),"",if(iserror(match($A20&amp;"M",X$5:X$248,0)+4),if(iserror(match($A20&amp;"M?",X$5:X$248,0)+4),"",match($A20&amp;"M?",X$5:X$248,0)+4),(match($A20&amp;"M",X$5:X$248,0)+4)))</f>
        <v>58</v>
      </c>
      <c r="C20" s="185" t="str">
        <f t="shared" si="86"/>
        <v/>
      </c>
      <c r="D20" s="185" t="str">
        <f t="shared" si="86"/>
        <v/>
      </c>
      <c r="E20" s="185" t="str">
        <f t="shared" si="86"/>
        <v/>
      </c>
      <c r="F20" s="185">
        <f t="shared" ref="F20:I20" si="87">if(isblank($A20),"",if(iserror(match($A20&amp;"F",X$5:X$248,0)+4),if(iserror(match($A20&amp;"F?",X$5:X$248,0)+4),"",match($A20&amp;"F?",X$5:X$248,0)+4),(match($A20&amp;"F",X$5:X$248,0)+4)))</f>
        <v>65</v>
      </c>
      <c r="G20" s="185" t="str">
        <f t="shared" si="87"/>
        <v/>
      </c>
      <c r="H20" s="185" t="str">
        <f t="shared" si="87"/>
        <v/>
      </c>
      <c r="I20" s="185" t="str">
        <f t="shared" si="87"/>
        <v/>
      </c>
      <c r="J20" s="186">
        <f t="shared" si="8"/>
        <v>58</v>
      </c>
      <c r="K20" s="186">
        <f t="shared" si="9"/>
        <v>28</v>
      </c>
      <c r="L20" s="186">
        <f t="shared" si="10"/>
        <v>65</v>
      </c>
      <c r="M20" s="186">
        <f t="shared" si="11"/>
        <v>28</v>
      </c>
      <c r="N20" s="186" t="str">
        <f t="shared" si="12"/>
        <v/>
      </c>
      <c r="O20" s="186" t="str">
        <f t="shared" si="13"/>
        <v/>
      </c>
      <c r="P20" s="187"/>
      <c r="Q20" s="187"/>
      <c r="R20" s="185" t="str">
        <f>'ID Obs'!A16</f>
        <v>UNB</v>
      </c>
      <c r="S20" s="185" t="str">
        <f>'ID Obs'!C16</f>
        <v>F</v>
      </c>
      <c r="T20" s="185" t="str">
        <f>'ID Obs'!E16</f>
        <v/>
      </c>
      <c r="U20" s="185" t="str">
        <f>'ID Obs'!F16</f>
        <v/>
      </c>
      <c r="V20" s="185" t="str">
        <f>'ID Obs'!G16</f>
        <v/>
      </c>
      <c r="W20" s="185" t="str">
        <f>'ID Obs'!H16</f>
        <v/>
      </c>
      <c r="X20" s="185" t="str">
        <f>'ID Obs'!N16&amp;$S20</f>
        <v>33F</v>
      </c>
      <c r="Y20" s="185" t="str">
        <f>'ID Obs'!P16&amp;$S20</f>
        <v>Nest!F</v>
      </c>
      <c r="Z20" s="185" t="str">
        <f>'ID Obs'!R16&amp;$S20</f>
        <v>Nest!F</v>
      </c>
      <c r="AA20" s="185" t="str">
        <f>'ID Obs'!T16&amp;$S20</f>
        <v>Nest!F</v>
      </c>
      <c r="AB20" s="185" t="str">
        <f>'ID Obs'!O16</f>
        <v>Date!</v>
      </c>
      <c r="AC20" s="185" t="str">
        <f>'ID Obs'!Q16</f>
        <v>Date!</v>
      </c>
      <c r="AD20" s="185" t="str">
        <f>'ID Obs'!S16</f>
        <v>Date!</v>
      </c>
      <c r="AE20" s="185" t="str">
        <f>'ID Obs'!U16</f>
        <v>Date!</v>
      </c>
      <c r="AF20" s="188">
        <f>value('Nest Checks'!G22)</f>
        <v>16</v>
      </c>
      <c r="AG20" s="189" t="str">
        <f t="shared" si="14"/>
        <v/>
      </c>
      <c r="AH20" s="190" t="s">
        <v>330</v>
      </c>
      <c r="AI20" s="4"/>
      <c r="AJ20" s="191" t="str">
        <f t="shared" ref="AJ20:AM20" si="88">if(isblank($A20),"",if($J20&gt;0,indirect("R"&amp;$J20&amp;"C"&amp;column(T20),0),"-"))</f>
        <v>Orange</v>
      </c>
      <c r="AK20" s="191" t="str">
        <f t="shared" si="88"/>
        <v>Yellow</v>
      </c>
      <c r="AL20" s="191" t="str">
        <f t="shared" si="88"/>
        <v>L</v>
      </c>
      <c r="AM20" s="191" t="str">
        <f t="shared" si="88"/>
        <v>----</v>
      </c>
      <c r="AN20" s="191" t="str">
        <f t="shared" si="31"/>
        <v>2850-57582</v>
      </c>
      <c r="AO20" s="192">
        <f t="shared" si="32"/>
        <v>44734</v>
      </c>
      <c r="AP20" s="193" t="str">
        <f t="shared" ref="AP20:AS20" si="89">if(isblank($A20),"",if($L20&gt;0,indirect("R"&amp;$L20&amp;"C"&amp;column(T20),0),"-"))</f>
        <v>Red</v>
      </c>
      <c r="AQ20" s="193" t="str">
        <f t="shared" si="89"/>
        <v>Dk Green</v>
      </c>
      <c r="AR20" s="193" t="str">
        <f t="shared" si="89"/>
        <v>L</v>
      </c>
      <c r="AS20" s="193" t="str">
        <f t="shared" si="89"/>
        <v>----</v>
      </c>
      <c r="AT20" s="193" t="str">
        <f t="shared" si="19"/>
        <v>2850-57746</v>
      </c>
      <c r="AU20" s="194">
        <f t="shared" si="20"/>
        <v>44734</v>
      </c>
      <c r="AV20" s="195"/>
      <c r="AW20" s="196" t="s">
        <v>331</v>
      </c>
      <c r="AX20" s="196" t="s">
        <v>331</v>
      </c>
    </row>
    <row r="21">
      <c r="A21" s="109">
        <v>85.0</v>
      </c>
      <c r="B21" s="185">
        <f t="shared" ref="B21:E21" si="90">if(isblank($A21),"",if(iserror(match($A21&amp;"M",X$5:X$248,0)+4),if(iserror(match($A21&amp;"M?",X$5:X$248,0)+4),"",match($A21&amp;"M?",X$5:X$248,0)+4),(match($A21&amp;"M",X$5:X$248,0)+4)))</f>
        <v>71</v>
      </c>
      <c r="C21" s="185" t="str">
        <f t="shared" si="90"/>
        <v/>
      </c>
      <c r="D21" s="185" t="str">
        <f t="shared" si="90"/>
        <v/>
      </c>
      <c r="E21" s="185" t="str">
        <f t="shared" si="90"/>
        <v/>
      </c>
      <c r="F21" s="185">
        <f t="shared" ref="F21:I21" si="91">if(isblank($A21),"",if(iserror(match($A21&amp;"F",X$5:X$248,0)+4),if(iserror(match($A21&amp;"F?",X$5:X$248,0)+4),"",match($A21&amp;"F?",X$5:X$248,0)+4),(match($A21&amp;"F",X$5:X$248,0)+4)))</f>
        <v>46</v>
      </c>
      <c r="G21" s="185" t="str">
        <f t="shared" si="91"/>
        <v/>
      </c>
      <c r="H21" s="185" t="str">
        <f t="shared" si="91"/>
        <v/>
      </c>
      <c r="I21" s="185" t="str">
        <f t="shared" si="91"/>
        <v/>
      </c>
      <c r="J21" s="186">
        <f t="shared" si="8"/>
        <v>71</v>
      </c>
      <c r="K21" s="186">
        <f t="shared" si="9"/>
        <v>28</v>
      </c>
      <c r="L21" s="186">
        <f t="shared" si="10"/>
        <v>46</v>
      </c>
      <c r="M21" s="186">
        <f t="shared" si="11"/>
        <v>28</v>
      </c>
      <c r="N21" s="186" t="str">
        <f t="shared" si="12"/>
        <v/>
      </c>
      <c r="O21" s="186" t="str">
        <f t="shared" si="13"/>
        <v/>
      </c>
      <c r="P21" s="187"/>
      <c r="Q21" s="187"/>
      <c r="R21" s="185" t="str">
        <f>'ID Obs'!A17</f>
        <v>UNB</v>
      </c>
      <c r="S21" s="185" t="str">
        <f>'ID Obs'!C17</f>
        <v>M</v>
      </c>
      <c r="T21" s="185" t="str">
        <f>'ID Obs'!E17</f>
        <v/>
      </c>
      <c r="U21" s="185" t="str">
        <f>'ID Obs'!F17</f>
        <v/>
      </c>
      <c r="V21" s="185" t="str">
        <f>'ID Obs'!G17</f>
        <v/>
      </c>
      <c r="W21" s="185" t="str">
        <f>'ID Obs'!H17</f>
        <v/>
      </c>
      <c r="X21" s="185" t="str">
        <f>'ID Obs'!N17&amp;$S21</f>
        <v>33M</v>
      </c>
      <c r="Y21" s="185" t="str">
        <f>'ID Obs'!P17&amp;$S21</f>
        <v>Nest!M</v>
      </c>
      <c r="Z21" s="185" t="str">
        <f>'ID Obs'!R17&amp;$S21</f>
        <v>Nest!M</v>
      </c>
      <c r="AA21" s="185" t="str">
        <f>'ID Obs'!T17&amp;$S21</f>
        <v>Nest!M</v>
      </c>
      <c r="AB21" s="185" t="str">
        <f>'ID Obs'!O17</f>
        <v>Date!</v>
      </c>
      <c r="AC21" s="185" t="str">
        <f>'ID Obs'!Q17</f>
        <v>Date!</v>
      </c>
      <c r="AD21" s="185" t="str">
        <f>'ID Obs'!S17</f>
        <v>Date!</v>
      </c>
      <c r="AE21" s="185" t="str">
        <f>'ID Obs'!U17</f>
        <v>Date!</v>
      </c>
      <c r="AF21" s="188">
        <f>value('Nest Checks'!G23)</f>
        <v>0</v>
      </c>
      <c r="AG21" s="189" t="str">
        <f t="shared" si="14"/>
        <v/>
      </c>
      <c r="AH21" s="190" t="s">
        <v>330</v>
      </c>
      <c r="AI21" s="4"/>
      <c r="AJ21" s="191" t="str">
        <f t="shared" ref="AJ21:AM21" si="92">if(isblank($A21),"",if($J21&gt;0,indirect("R"&amp;$J21&amp;"C"&amp;column(T21),0),"-"))</f>
        <v>Dk Green</v>
      </c>
      <c r="AK21" s="191" t="str">
        <f t="shared" si="92"/>
        <v>Lt Green</v>
      </c>
      <c r="AL21" s="191" t="str">
        <f t="shared" si="92"/>
        <v>R</v>
      </c>
      <c r="AM21" s="191" t="str">
        <f t="shared" si="92"/>
        <v>----</v>
      </c>
      <c r="AN21" s="191" t="str">
        <f t="shared" si="31"/>
        <v>2811-82969</v>
      </c>
      <c r="AO21" s="192">
        <f t="shared" si="32"/>
        <v>44740</v>
      </c>
      <c r="AP21" s="193" t="str">
        <f t="shared" ref="AP21:AS21" si="93">if(isblank($A21),"",if($L21&gt;0,indirect("R"&amp;$L21&amp;"C"&amp;column(T21),0),"-"))</f>
        <v>Lt Green</v>
      </c>
      <c r="AQ21" s="193" t="str">
        <f t="shared" si="93"/>
        <v>Lt Green</v>
      </c>
      <c r="AR21" s="193" t="str">
        <f t="shared" si="93"/>
        <v>L</v>
      </c>
      <c r="AS21" s="193" t="str">
        <f t="shared" si="93"/>
        <v>----</v>
      </c>
      <c r="AT21" s="193" t="str">
        <f t="shared" si="19"/>
        <v>2850-57882</v>
      </c>
      <c r="AU21" s="194">
        <f t="shared" si="20"/>
        <v>44734</v>
      </c>
      <c r="AV21" s="195"/>
      <c r="AW21" s="196" t="s">
        <v>331</v>
      </c>
      <c r="AX21" s="196" t="s">
        <v>331</v>
      </c>
    </row>
    <row r="22">
      <c r="A22" s="109">
        <v>86.0</v>
      </c>
      <c r="B22" s="185">
        <f t="shared" ref="B22:E22" si="94">if(isblank($A22),"",if(iserror(match($A22&amp;"M",X$5:X$248,0)+4),if(iserror(match($A22&amp;"M?",X$5:X$248,0)+4),"",match($A22&amp;"M?",X$5:X$248,0)+4),(match($A22&amp;"M",X$5:X$248,0)+4)))</f>
        <v>32</v>
      </c>
      <c r="C22" s="185" t="str">
        <f t="shared" si="94"/>
        <v/>
      </c>
      <c r="D22" s="185" t="str">
        <f t="shared" si="94"/>
        <v/>
      </c>
      <c r="E22" s="185" t="str">
        <f t="shared" si="94"/>
        <v/>
      </c>
      <c r="F22" s="185">
        <f t="shared" ref="F22:I22" si="95">if(isblank($A22),"",if(iserror(match($A22&amp;"F",X$5:X$248,0)+4),if(iserror(match($A22&amp;"F?",X$5:X$248,0)+4),"",match($A22&amp;"F?",X$5:X$248,0)+4),(match($A22&amp;"F",X$5:X$248,0)+4)))</f>
        <v>83</v>
      </c>
      <c r="G22" s="185" t="str">
        <f t="shared" si="95"/>
        <v/>
      </c>
      <c r="H22" s="185" t="str">
        <f t="shared" si="95"/>
        <v/>
      </c>
      <c r="I22" s="185" t="str">
        <f t="shared" si="95"/>
        <v/>
      </c>
      <c r="J22" s="186">
        <f t="shared" si="8"/>
        <v>32</v>
      </c>
      <c r="K22" s="186">
        <f t="shared" si="9"/>
        <v>28</v>
      </c>
      <c r="L22" s="186">
        <f t="shared" si="10"/>
        <v>83</v>
      </c>
      <c r="M22" s="186">
        <f t="shared" si="11"/>
        <v>28</v>
      </c>
      <c r="N22" s="186" t="str">
        <f t="shared" si="12"/>
        <v/>
      </c>
      <c r="O22" s="186" t="str">
        <f t="shared" si="13"/>
        <v/>
      </c>
      <c r="P22" s="187"/>
      <c r="Q22" s="187"/>
      <c r="R22" s="185" t="str">
        <f t="shared" ref="R22:W22" si="96">#REF!</f>
        <v>#REF!</v>
      </c>
      <c r="S22" s="185" t="str">
        <f t="shared" si="96"/>
        <v>#REF!</v>
      </c>
      <c r="T22" s="185" t="str">
        <f t="shared" si="96"/>
        <v>#REF!</v>
      </c>
      <c r="U22" s="185" t="str">
        <f t="shared" si="96"/>
        <v>#REF!</v>
      </c>
      <c r="V22" s="185" t="str">
        <f t="shared" si="96"/>
        <v>#REF!</v>
      </c>
      <c r="W22" s="185" t="str">
        <f t="shared" si="96"/>
        <v>#REF!</v>
      </c>
      <c r="X22" s="185" t="str">
        <f t="shared" ref="X22:AA22" si="97">#REF!&amp;$S22</f>
        <v>#REF!</v>
      </c>
      <c r="Y22" s="185" t="str">
        <f t="shared" si="97"/>
        <v>#REF!</v>
      </c>
      <c r="Z22" s="185" t="str">
        <f t="shared" si="97"/>
        <v>#REF!</v>
      </c>
      <c r="AA22" s="185" t="str">
        <f t="shared" si="97"/>
        <v>#REF!</v>
      </c>
      <c r="AB22" s="185" t="str">
        <f t="shared" ref="AB22:AE22" si="98">#REF!</f>
        <v>#REF!</v>
      </c>
      <c r="AC22" s="185" t="str">
        <f t="shared" si="98"/>
        <v>#REF!</v>
      </c>
      <c r="AD22" s="185" t="str">
        <f t="shared" si="98"/>
        <v>#REF!</v>
      </c>
      <c r="AE22" s="185" t="str">
        <f t="shared" si="98"/>
        <v>#REF!</v>
      </c>
      <c r="AF22" s="188">
        <f>value('Nest Checks'!G24)</f>
        <v>0</v>
      </c>
      <c r="AG22" s="189" t="str">
        <f t="shared" si="14"/>
        <v/>
      </c>
      <c r="AH22" s="190" t="s">
        <v>334</v>
      </c>
      <c r="AI22" s="4"/>
      <c r="AJ22" s="191" t="str">
        <f t="shared" ref="AJ22:AM22" si="99">if(isblank($A22),"",if($J22&gt;0,indirect("R"&amp;$J22&amp;"C"&amp;column(T22),0),"-"))</f>
        <v>Red</v>
      </c>
      <c r="AK22" s="191" t="str">
        <f t="shared" si="99"/>
        <v>Purple</v>
      </c>
      <c r="AL22" s="191" t="str">
        <f t="shared" si="99"/>
        <v>L</v>
      </c>
      <c r="AM22" s="191" t="str">
        <f t="shared" si="99"/>
        <v>----</v>
      </c>
      <c r="AN22" s="191" t="str">
        <f t="shared" si="31"/>
        <v>2850-57653</v>
      </c>
      <c r="AO22" s="192">
        <f t="shared" si="32"/>
        <v>44737</v>
      </c>
      <c r="AP22" s="193" t="str">
        <f t="shared" ref="AP22:AS22" si="100">if(isblank($A22),"",if($L22&gt;0,indirect("R"&amp;$L22&amp;"C"&amp;column(T22),0),"-"))</f>
        <v>Pink</v>
      </c>
      <c r="AQ22" s="193" t="str">
        <f t="shared" si="100"/>
        <v>Red</v>
      </c>
      <c r="AR22" s="193" t="str">
        <f t="shared" si="100"/>
        <v>L</v>
      </c>
      <c r="AS22" s="193" t="str">
        <f t="shared" si="100"/>
        <v/>
      </c>
      <c r="AT22" s="193" t="str">
        <f t="shared" si="19"/>
        <v>2850-57588</v>
      </c>
      <c r="AU22" s="194">
        <f t="shared" si="20"/>
        <v>44737</v>
      </c>
      <c r="AV22" s="195"/>
      <c r="AW22" s="196" t="s">
        <v>331</v>
      </c>
      <c r="AX22" s="196" t="s">
        <v>331</v>
      </c>
    </row>
    <row r="23">
      <c r="A23" s="109">
        <v>97.0</v>
      </c>
      <c r="B23" s="185">
        <f t="shared" ref="B23:E23" si="101">if(isblank($A23),"",if(iserror(match($A23&amp;"M",X$5:X$248,0)+4),if(iserror(match($A23&amp;"M?",X$5:X$248,0)+4),"",match($A23&amp;"M?",X$5:X$248,0)+4),(match($A23&amp;"M",X$5:X$248,0)+4)))</f>
        <v>84</v>
      </c>
      <c r="C23" s="185" t="str">
        <f t="shared" si="101"/>
        <v/>
      </c>
      <c r="D23" s="185" t="str">
        <f t="shared" si="101"/>
        <v/>
      </c>
      <c r="E23" s="185" t="str">
        <f t="shared" si="101"/>
        <v/>
      </c>
      <c r="F23" s="185">
        <f t="shared" ref="F23:I23" si="102">if(isblank($A23),"",if(iserror(match($A23&amp;"F",X$5:X$248,0)+4),if(iserror(match($A23&amp;"F?",X$5:X$248,0)+4),"",match($A23&amp;"F?",X$5:X$248,0)+4),(match($A23&amp;"F",X$5:X$248,0)+4)))</f>
        <v>59</v>
      </c>
      <c r="G23" s="185" t="str">
        <f t="shared" si="102"/>
        <v/>
      </c>
      <c r="H23" s="185" t="str">
        <f t="shared" si="102"/>
        <v/>
      </c>
      <c r="I23" s="185" t="str">
        <f t="shared" si="102"/>
        <v/>
      </c>
      <c r="J23" s="186">
        <f t="shared" si="8"/>
        <v>84</v>
      </c>
      <c r="K23" s="186">
        <f t="shared" si="9"/>
        <v>28</v>
      </c>
      <c r="L23" s="186">
        <f t="shared" si="10"/>
        <v>59</v>
      </c>
      <c r="M23" s="186">
        <f t="shared" si="11"/>
        <v>28</v>
      </c>
      <c r="N23" s="186" t="str">
        <f t="shared" si="12"/>
        <v/>
      </c>
      <c r="O23" s="186" t="str">
        <f t="shared" si="13"/>
        <v/>
      </c>
      <c r="P23" s="187"/>
      <c r="Q23" s="187"/>
      <c r="R23" s="185" t="str">
        <f t="shared" ref="R23:W23" si="103">#REF!</f>
        <v>#REF!</v>
      </c>
      <c r="S23" s="185" t="str">
        <f t="shared" si="103"/>
        <v>#REF!</v>
      </c>
      <c r="T23" s="185" t="str">
        <f t="shared" si="103"/>
        <v>#REF!</v>
      </c>
      <c r="U23" s="185" t="str">
        <f t="shared" si="103"/>
        <v>#REF!</v>
      </c>
      <c r="V23" s="185" t="str">
        <f t="shared" si="103"/>
        <v>#REF!</v>
      </c>
      <c r="W23" s="185" t="str">
        <f t="shared" si="103"/>
        <v>#REF!</v>
      </c>
      <c r="X23" s="185" t="str">
        <f t="shared" ref="X23:AA23" si="104">#REF!&amp;$S23</f>
        <v>#REF!</v>
      </c>
      <c r="Y23" s="185" t="str">
        <f t="shared" si="104"/>
        <v>#REF!</v>
      </c>
      <c r="Z23" s="185" t="str">
        <f t="shared" si="104"/>
        <v>#REF!</v>
      </c>
      <c r="AA23" s="185" t="str">
        <f t="shared" si="104"/>
        <v>#REF!</v>
      </c>
      <c r="AB23" s="185" t="str">
        <f t="shared" ref="AB23:AE23" si="105">#REF!</f>
        <v>#REF!</v>
      </c>
      <c r="AC23" s="185" t="str">
        <f t="shared" si="105"/>
        <v>#REF!</v>
      </c>
      <c r="AD23" s="185" t="str">
        <f t="shared" si="105"/>
        <v>#REF!</v>
      </c>
      <c r="AE23" s="185" t="str">
        <f t="shared" si="105"/>
        <v>#REF!</v>
      </c>
      <c r="AF23" s="188">
        <f>value('Nest Checks'!G26)</f>
        <v>20</v>
      </c>
      <c r="AG23" s="189" t="str">
        <f t="shared" si="14"/>
        <v/>
      </c>
      <c r="AH23" s="190" t="s">
        <v>330</v>
      </c>
      <c r="AI23" s="4"/>
      <c r="AJ23" s="191" t="str">
        <f t="shared" ref="AJ23:AM23" si="106">if(isblank($A23),"",if($J23&gt;0,indirect("R"&amp;$J23&amp;"C"&amp;column(T23),0),"-"))</f>
        <v>Lt Green</v>
      </c>
      <c r="AK23" s="191" t="str">
        <f t="shared" si="106"/>
        <v>Yellow</v>
      </c>
      <c r="AL23" s="191" t="str">
        <f t="shared" si="106"/>
        <v>L</v>
      </c>
      <c r="AM23" s="191" t="str">
        <f t="shared" si="106"/>
        <v/>
      </c>
      <c r="AN23" s="191" t="str">
        <f t="shared" si="31"/>
        <v>2850-57589</v>
      </c>
      <c r="AO23" s="192">
        <f t="shared" si="32"/>
        <v>44734</v>
      </c>
      <c r="AP23" s="193" t="str">
        <f t="shared" ref="AP23:AS23" si="107">if(isblank($A23),"",if($L23&gt;0,indirect("R"&amp;$L23&amp;"C"&amp;column(T23),0),"-"))</f>
        <v>Dk Blue</v>
      </c>
      <c r="AQ23" s="193" t="str">
        <f t="shared" si="107"/>
        <v>Black</v>
      </c>
      <c r="AR23" s="193" t="str">
        <f t="shared" si="107"/>
        <v>R</v>
      </c>
      <c r="AS23" s="193" t="str">
        <f t="shared" si="107"/>
        <v>----</v>
      </c>
      <c r="AT23" s="193" t="str">
        <f t="shared" si="19"/>
        <v>2850-57583</v>
      </c>
      <c r="AU23" s="194">
        <f t="shared" si="20"/>
        <v>44734</v>
      </c>
      <c r="AV23" s="195"/>
      <c r="AW23" s="196" t="s">
        <v>331</v>
      </c>
      <c r="AX23" s="196" t="s">
        <v>331</v>
      </c>
    </row>
    <row r="24">
      <c r="A24" s="109">
        <v>4.0</v>
      </c>
      <c r="B24" s="185">
        <f t="shared" ref="B24:E24" si="108">if(isblank($A24),"",if(iserror(match($A24&amp;"M",X$5:X$248,0)+4),if(iserror(match($A24&amp;"M?",X$5:X$248,0)+4),"",match($A24&amp;"M?",X$5:X$248,0)+4),(match($A24&amp;"M",X$5:X$248,0)+4)))</f>
        <v>86</v>
      </c>
      <c r="C24" s="185" t="str">
        <f t="shared" si="108"/>
        <v/>
      </c>
      <c r="D24" s="185" t="str">
        <f t="shared" si="108"/>
        <v/>
      </c>
      <c r="E24" s="185" t="str">
        <f t="shared" si="108"/>
        <v/>
      </c>
      <c r="F24" s="185">
        <f t="shared" ref="F24:I24" si="109">if(isblank($A24),"",if(iserror(match($A24&amp;"F",X$5:X$248,0)+4),if(iserror(match($A24&amp;"F?",X$5:X$248,0)+4),"",match($A24&amp;"F?",X$5:X$248,0)+4),(match($A24&amp;"F",X$5:X$248,0)+4)))</f>
        <v>61</v>
      </c>
      <c r="G24" s="185" t="str">
        <f t="shared" si="109"/>
        <v/>
      </c>
      <c r="H24" s="185" t="str">
        <f t="shared" si="109"/>
        <v/>
      </c>
      <c r="I24" s="185" t="str">
        <f t="shared" si="109"/>
        <v/>
      </c>
      <c r="J24" s="186">
        <f t="shared" si="8"/>
        <v>86</v>
      </c>
      <c r="K24" s="186">
        <f t="shared" si="9"/>
        <v>28</v>
      </c>
      <c r="L24" s="186">
        <f t="shared" si="10"/>
        <v>61</v>
      </c>
      <c r="M24" s="186">
        <f t="shared" si="11"/>
        <v>28</v>
      </c>
      <c r="N24" s="186" t="str">
        <f t="shared" si="12"/>
        <v/>
      </c>
      <c r="O24" s="186" t="str">
        <f t="shared" si="13"/>
        <v/>
      </c>
      <c r="P24" s="187"/>
      <c r="Q24" s="187"/>
      <c r="R24" s="185" t="str">
        <f t="shared" ref="R24:W24" si="110">#REF!</f>
        <v>#REF!</v>
      </c>
      <c r="S24" s="185" t="str">
        <f t="shared" si="110"/>
        <v>#REF!</v>
      </c>
      <c r="T24" s="185" t="str">
        <f t="shared" si="110"/>
        <v>#REF!</v>
      </c>
      <c r="U24" s="185" t="str">
        <f t="shared" si="110"/>
        <v>#REF!</v>
      </c>
      <c r="V24" s="185" t="str">
        <f t="shared" si="110"/>
        <v>#REF!</v>
      </c>
      <c r="W24" s="185" t="str">
        <f t="shared" si="110"/>
        <v>#REF!</v>
      </c>
      <c r="X24" s="185" t="str">
        <f t="shared" ref="X24:AA24" si="111">#REF!&amp;$S24</f>
        <v>#REF!</v>
      </c>
      <c r="Y24" s="185" t="str">
        <f t="shared" si="111"/>
        <v>#REF!</v>
      </c>
      <c r="Z24" s="185" t="str">
        <f t="shared" si="111"/>
        <v>#REF!</v>
      </c>
      <c r="AA24" s="185" t="str">
        <f t="shared" si="111"/>
        <v>#REF!</v>
      </c>
      <c r="AB24" s="185" t="str">
        <f t="shared" ref="AB24:AE24" si="112">#REF!</f>
        <v>#REF!</v>
      </c>
      <c r="AC24" s="185" t="str">
        <f t="shared" si="112"/>
        <v>#REF!</v>
      </c>
      <c r="AD24" s="185" t="str">
        <f t="shared" si="112"/>
        <v>#REF!</v>
      </c>
      <c r="AE24" s="185" t="str">
        <f t="shared" si="112"/>
        <v>#REF!</v>
      </c>
      <c r="AF24" s="188">
        <f>value('Nest Checks'!G27)</f>
        <v>21</v>
      </c>
      <c r="AG24" s="189" t="str">
        <f t="shared" si="14"/>
        <v/>
      </c>
      <c r="AH24" s="190" t="s">
        <v>330</v>
      </c>
      <c r="AI24" s="4"/>
      <c r="AJ24" s="191" t="str">
        <f t="shared" ref="AJ24:AM24" si="113">if(isblank($A24),"",if($J24&gt;0,indirect("R"&amp;$J24&amp;"C"&amp;column(T24),0),"-"))</f>
        <v>Yellow</v>
      </c>
      <c r="AK24" s="191" t="str">
        <f t="shared" si="113"/>
        <v>Dk Blue</v>
      </c>
      <c r="AL24" s="191" t="str">
        <f t="shared" si="113"/>
        <v>L</v>
      </c>
      <c r="AM24" s="191" t="str">
        <f t="shared" si="113"/>
        <v/>
      </c>
      <c r="AN24" s="191" t="str">
        <f t="shared" si="31"/>
        <v>2811-83208</v>
      </c>
      <c r="AO24" s="192">
        <f t="shared" si="32"/>
        <v>44737</v>
      </c>
      <c r="AP24" s="193" t="str">
        <f t="shared" ref="AP24:AS24" si="114">if(isblank($A24),"",if($L24&gt;0,indirect("R"&amp;$L24&amp;"C"&amp;column(T24),0),"-"))</f>
        <v>Lt Green</v>
      </c>
      <c r="AQ24" s="193" t="str">
        <f t="shared" si="114"/>
        <v>White</v>
      </c>
      <c r="AR24" s="193" t="str">
        <f t="shared" si="114"/>
        <v>R</v>
      </c>
      <c r="AS24" s="193" t="str">
        <f t="shared" si="114"/>
        <v>----</v>
      </c>
      <c r="AT24" s="193" t="str">
        <f t="shared" si="19"/>
        <v>2850-57585</v>
      </c>
      <c r="AU24" s="194">
        <f t="shared" si="20"/>
        <v>44737</v>
      </c>
      <c r="AV24" s="195"/>
      <c r="AW24" s="196" t="s">
        <v>331</v>
      </c>
      <c r="AX24" s="196" t="s">
        <v>331</v>
      </c>
    </row>
    <row r="25">
      <c r="A25" s="109">
        <v>33.0</v>
      </c>
      <c r="B25" s="185">
        <f t="shared" ref="B25:E25" si="115">if(isblank($A25),"",if(iserror(match($A25&amp;"M",X$5:X$248,0)+4),if(iserror(match($A25&amp;"M?",X$5:X$248,0)+4),"",match($A25&amp;"M?",X$5:X$248,0)+4),(match($A25&amp;"M",X$5:X$248,0)+4)))</f>
        <v>21</v>
      </c>
      <c r="C25" s="185" t="str">
        <f t="shared" si="115"/>
        <v/>
      </c>
      <c r="D25" s="185" t="str">
        <f t="shared" si="115"/>
        <v/>
      </c>
      <c r="E25" s="185" t="str">
        <f t="shared" si="115"/>
        <v/>
      </c>
      <c r="F25" s="185">
        <f t="shared" ref="F25:I25" si="116">if(isblank($A25),"",if(iserror(match($A25&amp;"F",X$5:X$248,0)+4),if(iserror(match($A25&amp;"F?",X$5:X$248,0)+4),"",match($A25&amp;"F?",X$5:X$248,0)+4),(match($A25&amp;"F",X$5:X$248,0)+4)))</f>
        <v>20</v>
      </c>
      <c r="G25" s="185" t="str">
        <f t="shared" si="116"/>
        <v/>
      </c>
      <c r="H25" s="185" t="str">
        <f t="shared" si="116"/>
        <v/>
      </c>
      <c r="I25" s="185" t="str">
        <f t="shared" si="116"/>
        <v/>
      </c>
      <c r="J25" s="186">
        <f t="shared" si="8"/>
        <v>21</v>
      </c>
      <c r="K25" s="186">
        <f t="shared" si="9"/>
        <v>28</v>
      </c>
      <c r="L25" s="186">
        <f t="shared" si="10"/>
        <v>20</v>
      </c>
      <c r="M25" s="186">
        <f t="shared" si="11"/>
        <v>28</v>
      </c>
      <c r="N25" s="186" t="str">
        <f t="shared" si="12"/>
        <v/>
      </c>
      <c r="O25" s="186" t="str">
        <f t="shared" si="13"/>
        <v/>
      </c>
      <c r="P25" s="187"/>
      <c r="Q25" s="187"/>
      <c r="R25" s="185" t="str">
        <f t="shared" ref="R25:W25" si="117">#REF!</f>
        <v>#REF!</v>
      </c>
      <c r="S25" s="185" t="str">
        <f t="shared" si="117"/>
        <v>#REF!</v>
      </c>
      <c r="T25" s="185" t="str">
        <f t="shared" si="117"/>
        <v>#REF!</v>
      </c>
      <c r="U25" s="185" t="str">
        <f t="shared" si="117"/>
        <v>#REF!</v>
      </c>
      <c r="V25" s="185" t="str">
        <f t="shared" si="117"/>
        <v>#REF!</v>
      </c>
      <c r="W25" s="185" t="str">
        <f t="shared" si="117"/>
        <v>#REF!</v>
      </c>
      <c r="X25" s="185" t="str">
        <f t="shared" ref="X25:AA25" si="118">#REF!&amp;$S25</f>
        <v>#REF!</v>
      </c>
      <c r="Y25" s="185" t="str">
        <f t="shared" si="118"/>
        <v>#REF!</v>
      </c>
      <c r="Z25" s="185" t="str">
        <f t="shared" si="118"/>
        <v>#REF!</v>
      </c>
      <c r="AA25" s="185" t="str">
        <f t="shared" si="118"/>
        <v>#REF!</v>
      </c>
      <c r="AB25" s="185" t="str">
        <f t="shared" ref="AB25:AE25" si="119">#REF!</f>
        <v>#REF!</v>
      </c>
      <c r="AC25" s="185" t="str">
        <f t="shared" si="119"/>
        <v>#REF!</v>
      </c>
      <c r="AD25" s="185" t="str">
        <f t="shared" si="119"/>
        <v>#REF!</v>
      </c>
      <c r="AE25" s="185" t="str">
        <f t="shared" si="119"/>
        <v>#REF!</v>
      </c>
      <c r="AF25" s="188">
        <f>value('Nest Checks'!G28)</f>
        <v>0</v>
      </c>
      <c r="AG25" s="189" t="str">
        <f t="shared" si="14"/>
        <v/>
      </c>
      <c r="AH25" s="190" t="s">
        <v>334</v>
      </c>
      <c r="AI25" s="4"/>
      <c r="AJ25" s="191" t="str">
        <f t="shared" ref="AJ25:AM25" si="120">if(isblank($A25),"",if($J25&gt;0,indirect("R"&amp;$J25&amp;"C"&amp;column(T25),0),"-"))</f>
        <v/>
      </c>
      <c r="AK25" s="191" t="str">
        <f t="shared" si="120"/>
        <v/>
      </c>
      <c r="AL25" s="191" t="str">
        <f t="shared" si="120"/>
        <v/>
      </c>
      <c r="AM25" s="191" t="str">
        <f t="shared" si="120"/>
        <v/>
      </c>
      <c r="AN25" s="191" t="str">
        <f t="shared" si="31"/>
        <v>UNB</v>
      </c>
      <c r="AO25" s="192" t="str">
        <f t="shared" si="32"/>
        <v>Date!</v>
      </c>
      <c r="AP25" s="193" t="str">
        <f t="shared" ref="AP25:AS25" si="121">if(isblank($A25),"",if($L25&gt;0,indirect("R"&amp;$L25&amp;"C"&amp;column(T25),0),"-"))</f>
        <v/>
      </c>
      <c r="AQ25" s="193" t="str">
        <f t="shared" si="121"/>
        <v/>
      </c>
      <c r="AR25" s="193" t="str">
        <f t="shared" si="121"/>
        <v/>
      </c>
      <c r="AS25" s="193" t="str">
        <f t="shared" si="121"/>
        <v/>
      </c>
      <c r="AT25" s="193" t="str">
        <f t="shared" si="19"/>
        <v>UNB</v>
      </c>
      <c r="AU25" s="194" t="str">
        <f t="shared" si="20"/>
        <v>Date!</v>
      </c>
      <c r="AV25" s="195"/>
      <c r="AW25" s="196" t="s">
        <v>331</v>
      </c>
      <c r="AX25" s="196" t="s">
        <v>331</v>
      </c>
    </row>
    <row r="26">
      <c r="A26" s="109">
        <v>39.0</v>
      </c>
      <c r="B26" s="185">
        <f t="shared" ref="B26:E26" si="122">if(isblank($A26),"",if(iserror(match($A26&amp;"M",X$5:X$248,0)+4),if(iserror(match($A26&amp;"M?",X$5:X$248,0)+4),"",match($A26&amp;"M?",X$5:X$248,0)+4),(match($A26&amp;"M",X$5:X$248,0)+4)))</f>
        <v>8</v>
      </c>
      <c r="C26" s="185" t="str">
        <f t="shared" si="122"/>
        <v/>
      </c>
      <c r="D26" s="185" t="str">
        <f t="shared" si="122"/>
        <v/>
      </c>
      <c r="E26" s="185" t="str">
        <f t="shared" si="122"/>
        <v/>
      </c>
      <c r="F26" s="185">
        <f t="shared" ref="F26:I26" si="123">if(isblank($A26),"",if(iserror(match($A26&amp;"F",X$5:X$248,0)+4),if(iserror(match($A26&amp;"F?",X$5:X$248,0)+4),"",match($A26&amp;"F?",X$5:X$248,0)+4),(match($A26&amp;"F",X$5:X$248,0)+4)))</f>
        <v>37</v>
      </c>
      <c r="G26" s="185" t="str">
        <f t="shared" si="123"/>
        <v/>
      </c>
      <c r="H26" s="185" t="str">
        <f t="shared" si="123"/>
        <v/>
      </c>
      <c r="I26" s="185" t="str">
        <f t="shared" si="123"/>
        <v/>
      </c>
      <c r="J26" s="186">
        <f t="shared" si="8"/>
        <v>8</v>
      </c>
      <c r="K26" s="186">
        <f t="shared" si="9"/>
        <v>28</v>
      </c>
      <c r="L26" s="186">
        <f t="shared" si="10"/>
        <v>37</v>
      </c>
      <c r="M26" s="186">
        <f t="shared" si="11"/>
        <v>28</v>
      </c>
      <c r="N26" s="186" t="str">
        <f t="shared" si="12"/>
        <v/>
      </c>
      <c r="O26" s="186" t="str">
        <f t="shared" si="13"/>
        <v/>
      </c>
      <c r="P26" s="187"/>
      <c r="Q26" s="187"/>
      <c r="R26" s="185" t="str">
        <f>'ID Obs'!A18</f>
        <v>2850-57658</v>
      </c>
      <c r="S26" s="185" t="str">
        <f>'ID Obs'!C18</f>
        <v>F</v>
      </c>
      <c r="T26" s="185" t="str">
        <f>'ID Obs'!E18</f>
        <v>Pink</v>
      </c>
      <c r="U26" s="185" t="str">
        <f>'ID Obs'!F18</f>
        <v>White</v>
      </c>
      <c r="V26" s="185" t="str">
        <f>'ID Obs'!G18</f>
        <v>R</v>
      </c>
      <c r="W26" s="185" t="str">
        <f>'ID Obs'!H18</f>
        <v>----</v>
      </c>
      <c r="X26" s="185" t="str">
        <f>'ID Obs'!N18&amp;$S26</f>
        <v>Nest!F</v>
      </c>
      <c r="Y26" s="185" t="str">
        <f>'ID Obs'!P18&amp;$S26</f>
        <v>Nest!F</v>
      </c>
      <c r="Z26" s="185" t="str">
        <f>'ID Obs'!R18&amp;$S26</f>
        <v>Nest!F</v>
      </c>
      <c r="AA26" s="185" t="str">
        <f>'ID Obs'!T18&amp;$S26</f>
        <v>Nest!F</v>
      </c>
      <c r="AB26" s="185" t="str">
        <f>'ID Obs'!O18</f>
        <v>Date!</v>
      </c>
      <c r="AC26" s="185" t="str">
        <f>'ID Obs'!Q18</f>
        <v>Date!</v>
      </c>
      <c r="AD26" s="185" t="str">
        <f>'ID Obs'!S18</f>
        <v>Date!</v>
      </c>
      <c r="AE26" s="185" t="str">
        <f>'ID Obs'!U18</f>
        <v>Date!</v>
      </c>
      <c r="AF26" s="188">
        <f>value('Nest Checks'!G29)</f>
        <v>0</v>
      </c>
      <c r="AG26" s="189" t="str">
        <f t="shared" si="14"/>
        <v/>
      </c>
      <c r="AH26" s="190" t="s">
        <v>330</v>
      </c>
      <c r="AI26" s="4"/>
      <c r="AJ26" s="191" t="str">
        <f t="shared" ref="AJ26:AM26" si="124">if(isblank($A26),"",if($J26&gt;0,indirect("R"&amp;$J26&amp;"C"&amp;column(T26),0),"-"))</f>
        <v>Black</v>
      </c>
      <c r="AK26" s="191" t="str">
        <f t="shared" si="124"/>
        <v>Yellow</v>
      </c>
      <c r="AL26" s="191" t="str">
        <f t="shared" si="124"/>
        <v>R</v>
      </c>
      <c r="AM26" s="191" t="str">
        <f t="shared" si="124"/>
        <v>----</v>
      </c>
      <c r="AN26" s="191" t="str">
        <f t="shared" si="31"/>
        <v>2850-57620</v>
      </c>
      <c r="AO26" s="192">
        <f t="shared" si="32"/>
        <v>44730</v>
      </c>
      <c r="AP26" s="193" t="str">
        <f t="shared" ref="AP26:AS26" si="125">if(isblank($A26),"",if($L26&gt;0,indirect("R"&amp;$L26&amp;"C"&amp;column(T26),0),"-"))</f>
        <v>Orange</v>
      </c>
      <c r="AQ26" s="193" t="str">
        <f t="shared" si="125"/>
        <v>Purple</v>
      </c>
      <c r="AR26" s="193" t="str">
        <f t="shared" si="125"/>
        <v>R</v>
      </c>
      <c r="AS26" s="193" t="str">
        <f t="shared" si="125"/>
        <v>----</v>
      </c>
      <c r="AT26" s="193" t="str">
        <f t="shared" si="19"/>
        <v>2850-57649</v>
      </c>
      <c r="AU26" s="194">
        <f t="shared" si="20"/>
        <v>44735</v>
      </c>
      <c r="AV26" s="195"/>
      <c r="AW26" s="196" t="s">
        <v>331</v>
      </c>
      <c r="AX26" s="196" t="s">
        <v>331</v>
      </c>
    </row>
    <row r="27">
      <c r="A27" s="109">
        <v>43.0</v>
      </c>
      <c r="B27" s="185">
        <f t="shared" ref="B27:E27" si="126">if(isblank($A27),"",if(iserror(match($A27&amp;"M",X$5:X$248,0)+4),if(iserror(match($A27&amp;"M?",X$5:X$248,0)+4),"",match($A27&amp;"M?",X$5:X$248,0)+4),(match($A27&amp;"M",X$5:X$248,0)+4)))</f>
        <v>51</v>
      </c>
      <c r="C27" s="185" t="str">
        <f t="shared" si="126"/>
        <v/>
      </c>
      <c r="D27" s="185" t="str">
        <f t="shared" si="126"/>
        <v/>
      </c>
      <c r="E27" s="185" t="str">
        <f t="shared" si="126"/>
        <v/>
      </c>
      <c r="F27" s="185">
        <f t="shared" ref="F27:I27" si="127">if(isblank($A27),"",if(iserror(match($A27&amp;"F",X$5:X$248,0)+4),if(iserror(match($A27&amp;"F?",X$5:X$248,0)+4),"",match($A27&amp;"F?",X$5:X$248,0)+4),(match($A27&amp;"F",X$5:X$248,0)+4)))</f>
        <v>45</v>
      </c>
      <c r="G27" s="185" t="str">
        <f t="shared" si="127"/>
        <v/>
      </c>
      <c r="H27" s="185" t="str">
        <f t="shared" si="127"/>
        <v/>
      </c>
      <c r="I27" s="185" t="str">
        <f t="shared" si="127"/>
        <v/>
      </c>
      <c r="J27" s="186">
        <f t="shared" si="8"/>
        <v>51</v>
      </c>
      <c r="K27" s="186">
        <f t="shared" si="9"/>
        <v>28</v>
      </c>
      <c r="L27" s="186">
        <f t="shared" si="10"/>
        <v>45</v>
      </c>
      <c r="M27" s="186">
        <f t="shared" si="11"/>
        <v>28</v>
      </c>
      <c r="N27" s="186" t="str">
        <f t="shared" si="12"/>
        <v/>
      </c>
      <c r="O27" s="186" t="str">
        <f t="shared" si="13"/>
        <v/>
      </c>
      <c r="P27" s="187"/>
      <c r="Q27" s="187"/>
      <c r="R27" s="185" t="str">
        <f>'ID Obs'!A19</f>
        <v>2850-57657</v>
      </c>
      <c r="S27" s="185" t="str">
        <f>'ID Obs'!C19</f>
        <v>M</v>
      </c>
      <c r="T27" s="185" t="str">
        <f>'ID Obs'!E19</f>
        <v>Orange</v>
      </c>
      <c r="U27" s="185" t="str">
        <f>'ID Obs'!F19</f>
        <v>Orange</v>
      </c>
      <c r="V27" s="185" t="str">
        <f>'ID Obs'!G19</f>
        <v>L</v>
      </c>
      <c r="W27" s="185" t="str">
        <f>'ID Obs'!H19</f>
        <v>----</v>
      </c>
      <c r="X27" s="185" t="str">
        <f>'ID Obs'!N19&amp;$S27</f>
        <v>Nest!M</v>
      </c>
      <c r="Y27" s="185" t="str">
        <f>'ID Obs'!P19&amp;$S27</f>
        <v>Nest!M</v>
      </c>
      <c r="Z27" s="185" t="str">
        <f>'ID Obs'!R19&amp;$S27</f>
        <v>Nest!M</v>
      </c>
      <c r="AA27" s="185" t="str">
        <f>'ID Obs'!T19&amp;$S27</f>
        <v>Nest!M</v>
      </c>
      <c r="AB27" s="185" t="str">
        <f>'ID Obs'!O19</f>
        <v>Date!</v>
      </c>
      <c r="AC27" s="185" t="str">
        <f>'ID Obs'!Q19</f>
        <v>Date!</v>
      </c>
      <c r="AD27" s="185" t="str">
        <f>'ID Obs'!S19</f>
        <v>Date!</v>
      </c>
      <c r="AE27" s="185" t="str">
        <f>'ID Obs'!U19</f>
        <v>Date!</v>
      </c>
      <c r="AF27" s="188">
        <f>value('Nest Checks'!G30)</f>
        <v>0</v>
      </c>
      <c r="AG27" s="189" t="str">
        <f t="shared" si="14"/>
        <v/>
      </c>
      <c r="AH27" s="190" t="s">
        <v>330</v>
      </c>
      <c r="AI27" s="4"/>
      <c r="AJ27" s="191" t="str">
        <f t="shared" ref="AJ27:AM27" si="128">if(isblank($A27),"",if($J27&gt;0,indirect("R"&amp;$J27&amp;"C"&amp;column(T27),0),"-"))</f>
        <v>Dk Blue</v>
      </c>
      <c r="AK27" s="191" t="str">
        <f t="shared" si="128"/>
        <v>White</v>
      </c>
      <c r="AL27" s="191" t="str">
        <f t="shared" si="128"/>
        <v>R</v>
      </c>
      <c r="AM27" s="191" t="str">
        <f t="shared" si="128"/>
        <v>----</v>
      </c>
      <c r="AN27" s="191" t="str">
        <f t="shared" si="31"/>
        <v>2850-57567</v>
      </c>
      <c r="AO27" s="192">
        <f t="shared" si="32"/>
        <v>44735</v>
      </c>
      <c r="AP27" s="193" t="str">
        <f t="shared" ref="AP27:AS27" si="129">if(isblank($A27),"",if($L27&gt;0,indirect("R"&amp;$L27&amp;"C"&amp;column(T27),0),"-"))</f>
        <v>Orange</v>
      </c>
      <c r="AQ27" s="193" t="str">
        <f t="shared" si="129"/>
        <v>Dk Green</v>
      </c>
      <c r="AR27" s="193" t="str">
        <f t="shared" si="129"/>
        <v>L</v>
      </c>
      <c r="AS27" s="193" t="str">
        <f t="shared" si="129"/>
        <v>----</v>
      </c>
      <c r="AT27" s="193" t="str">
        <f t="shared" si="19"/>
        <v>2850-57736</v>
      </c>
      <c r="AU27" s="194">
        <f t="shared" si="20"/>
        <v>44730</v>
      </c>
      <c r="AV27" s="195"/>
      <c r="AW27" s="196" t="s">
        <v>331</v>
      </c>
      <c r="AX27" s="196" t="s">
        <v>331</v>
      </c>
    </row>
    <row r="28">
      <c r="A28" s="109">
        <v>54.0</v>
      </c>
      <c r="B28" s="185">
        <f t="shared" ref="B28:E28" si="130">if(isblank($A28),"",if(iserror(match($A28&amp;"M",X$5:X$248,0)+4),if(iserror(match($A28&amp;"M?",X$5:X$248,0)+4),"",match($A28&amp;"M?",X$5:X$248,0)+4),(match($A28&amp;"M",X$5:X$248,0)+4)))</f>
        <v>40</v>
      </c>
      <c r="C28" s="185" t="str">
        <f t="shared" si="130"/>
        <v/>
      </c>
      <c r="D28" s="185" t="str">
        <f t="shared" si="130"/>
        <v/>
      </c>
      <c r="E28" s="185" t="str">
        <f t="shared" si="130"/>
        <v/>
      </c>
      <c r="F28" s="185">
        <f t="shared" ref="F28:I28" si="131">if(isblank($A28),"",if(iserror(match($A28&amp;"F",X$5:X$248,0)+4),if(iserror(match($A28&amp;"F?",X$5:X$248,0)+4),"",match($A28&amp;"F?",X$5:X$248,0)+4),(match($A28&amp;"F",X$5:X$248,0)+4)))</f>
        <v>87</v>
      </c>
      <c r="G28" s="185" t="str">
        <f t="shared" si="131"/>
        <v/>
      </c>
      <c r="H28" s="185" t="str">
        <f t="shared" si="131"/>
        <v/>
      </c>
      <c r="I28" s="185" t="str">
        <f t="shared" si="131"/>
        <v/>
      </c>
      <c r="J28" s="186">
        <f t="shared" si="8"/>
        <v>40</v>
      </c>
      <c r="K28" s="186">
        <f t="shared" si="9"/>
        <v>28</v>
      </c>
      <c r="L28" s="186">
        <f t="shared" si="10"/>
        <v>87</v>
      </c>
      <c r="M28" s="186">
        <f t="shared" si="11"/>
        <v>28</v>
      </c>
      <c r="N28" s="186" t="str">
        <f t="shared" si="12"/>
        <v/>
      </c>
      <c r="O28" s="186" t="str">
        <f t="shared" si="13"/>
        <v/>
      </c>
      <c r="P28" s="187"/>
      <c r="Q28" s="187"/>
      <c r="R28" s="185" t="str">
        <f>'ID Obs'!A20</f>
        <v>2850-57656</v>
      </c>
      <c r="S28" s="185" t="str">
        <f>'ID Obs'!C20</f>
        <v>F</v>
      </c>
      <c r="T28" s="185" t="str">
        <f>'ID Obs'!E20</f>
        <v>Yellow</v>
      </c>
      <c r="U28" s="185" t="str">
        <f>'ID Obs'!F20</f>
        <v>Dk Blue</v>
      </c>
      <c r="V28" s="185" t="str">
        <f>'ID Obs'!G20</f>
        <v>R</v>
      </c>
      <c r="W28" s="185" t="str">
        <f>'ID Obs'!H20</f>
        <v>----</v>
      </c>
      <c r="X28" s="185" t="str">
        <f>'ID Obs'!N20&amp;$S28</f>
        <v>78F</v>
      </c>
      <c r="Y28" s="185" t="str">
        <f>'ID Obs'!P20&amp;$S28</f>
        <v>78.2F</v>
      </c>
      <c r="Z28" s="185" t="str">
        <f>'ID Obs'!R20&amp;$S28</f>
        <v>Nest!F</v>
      </c>
      <c r="AA28" s="185" t="str">
        <f>'ID Obs'!T20&amp;$S28</f>
        <v>Nest!F</v>
      </c>
      <c r="AB28" s="185">
        <f>'ID Obs'!O20</f>
        <v>44740</v>
      </c>
      <c r="AC28" s="185">
        <f>'ID Obs'!Q20</f>
        <v>44783</v>
      </c>
      <c r="AD28" s="185" t="str">
        <f>'ID Obs'!S20</f>
        <v>Date!</v>
      </c>
      <c r="AE28" s="185" t="str">
        <f>'ID Obs'!U20</f>
        <v>Date!</v>
      </c>
      <c r="AF28" s="188">
        <f>value('Nest Checks'!G31)</f>
        <v>25</v>
      </c>
      <c r="AG28" s="189" t="str">
        <f t="shared" si="14"/>
        <v/>
      </c>
      <c r="AH28" s="190" t="s">
        <v>334</v>
      </c>
      <c r="AI28" s="4"/>
      <c r="AJ28" s="191" t="str">
        <f t="shared" ref="AJ28:AM28" si="132">if(isblank($A28),"",if($J28&gt;0,indirect("R"&amp;$J28&amp;"C"&amp;column(T28),0),"-"))</f>
        <v>Lt Blue</v>
      </c>
      <c r="AK28" s="191" t="str">
        <f t="shared" si="132"/>
        <v>Lt Blue</v>
      </c>
      <c r="AL28" s="191" t="str">
        <f t="shared" si="132"/>
        <v>R</v>
      </c>
      <c r="AM28" s="191" t="str">
        <f t="shared" si="132"/>
        <v>----</v>
      </c>
      <c r="AN28" s="191" t="str">
        <f t="shared" si="31"/>
        <v>2850-57646</v>
      </c>
      <c r="AO28" s="192">
        <f t="shared" si="32"/>
        <v>44734</v>
      </c>
      <c r="AP28" s="193" t="str">
        <f t="shared" ref="AP28:AS28" si="133">if(isblank($A28),"",if($L28&gt;0,indirect("R"&amp;$L28&amp;"C"&amp;column(T28),0),"-"))</f>
        <v/>
      </c>
      <c r="AQ28" s="193" t="str">
        <f t="shared" si="133"/>
        <v/>
      </c>
      <c r="AR28" s="193" t="str">
        <f t="shared" si="133"/>
        <v/>
      </c>
      <c r="AS28" s="193" t="str">
        <f t="shared" si="133"/>
        <v/>
      </c>
      <c r="AT28" s="193" t="str">
        <f t="shared" si="19"/>
        <v>UNB</v>
      </c>
      <c r="AU28" s="194">
        <f t="shared" si="20"/>
        <v>44734</v>
      </c>
      <c r="AV28" s="195"/>
      <c r="AW28" s="196" t="s">
        <v>331</v>
      </c>
      <c r="AX28" s="196" t="s">
        <v>331</v>
      </c>
    </row>
    <row r="29">
      <c r="A29" s="109">
        <v>94.0</v>
      </c>
      <c r="B29" s="185" t="str">
        <f t="shared" ref="B29:E29" si="134">if(isblank($A29),"",if(iserror(match($A29&amp;"M",X$5:X$248,0)+4),if(iserror(match($A29&amp;"M?",X$5:X$248,0)+4),"",match($A29&amp;"M?",X$5:X$248,0)+4),(match($A29&amp;"M",X$5:X$248,0)+4)))</f>
        <v/>
      </c>
      <c r="C29" s="185" t="str">
        <f t="shared" si="134"/>
        <v/>
      </c>
      <c r="D29" s="185" t="str">
        <f t="shared" si="134"/>
        <v/>
      </c>
      <c r="E29" s="185" t="str">
        <f t="shared" si="134"/>
        <v/>
      </c>
      <c r="F29" s="185" t="str">
        <f t="shared" ref="F29:I29" si="135">if(isblank($A29),"",if(iserror(match($A29&amp;"F",X$5:X$248,0)+4),if(iserror(match($A29&amp;"F?",X$5:X$248,0)+4),"",match($A29&amp;"F?",X$5:X$248,0)+4),(match($A29&amp;"F",X$5:X$248,0)+4)))</f>
        <v/>
      </c>
      <c r="G29" s="185" t="str">
        <f t="shared" si="135"/>
        <v/>
      </c>
      <c r="H29" s="185" t="str">
        <f t="shared" si="135"/>
        <v/>
      </c>
      <c r="I29" s="185" t="str">
        <f t="shared" si="135"/>
        <v/>
      </c>
      <c r="J29" s="186">
        <f t="shared" si="8"/>
        <v>0</v>
      </c>
      <c r="K29" s="186">
        <f t="shared" si="9"/>
        <v>0</v>
      </c>
      <c r="L29" s="186">
        <f t="shared" si="10"/>
        <v>0</v>
      </c>
      <c r="M29" s="186">
        <f t="shared" si="11"/>
        <v>0</v>
      </c>
      <c r="N29" s="186" t="str">
        <f t="shared" si="12"/>
        <v/>
      </c>
      <c r="O29" s="186" t="str">
        <f t="shared" si="13"/>
        <v/>
      </c>
      <c r="P29" s="187"/>
      <c r="Q29" s="187"/>
      <c r="R29" s="185" t="str">
        <f>'ID Obs'!A21</f>
        <v>2850-57655</v>
      </c>
      <c r="S29" s="185" t="str">
        <f>'ID Obs'!C21</f>
        <v>F</v>
      </c>
      <c r="T29" s="185" t="str">
        <f>'ID Obs'!E21</f>
        <v>Black</v>
      </c>
      <c r="U29" s="185" t="str">
        <f>'ID Obs'!F21</f>
        <v>Lt Blue</v>
      </c>
      <c r="V29" s="185" t="str">
        <f>'ID Obs'!G21</f>
        <v>R</v>
      </c>
      <c r="W29" s="185" t="str">
        <f>'ID Obs'!H21</f>
        <v>----</v>
      </c>
      <c r="X29" s="185" t="str">
        <f>'ID Obs'!N21&amp;$S29</f>
        <v>82F</v>
      </c>
      <c r="Y29" s="185" t="str">
        <f>'ID Obs'!P21&amp;$S29</f>
        <v>115F</v>
      </c>
      <c r="Z29" s="185" t="str">
        <f>'ID Obs'!R21&amp;$S29</f>
        <v>Nest!F</v>
      </c>
      <c r="AA29" s="185" t="str">
        <f>'ID Obs'!T21&amp;$S29</f>
        <v>Nest!F</v>
      </c>
      <c r="AB29" s="185">
        <f>'ID Obs'!O21</f>
        <v>44734</v>
      </c>
      <c r="AC29" s="185">
        <f>'ID Obs'!Q21</f>
        <v>44753</v>
      </c>
      <c r="AD29" s="185" t="str">
        <f>'ID Obs'!S21</f>
        <v>Date!</v>
      </c>
      <c r="AE29" s="185" t="str">
        <f>'ID Obs'!U21</f>
        <v>Date!</v>
      </c>
      <c r="AF29" s="188">
        <f>value('Nest Checks'!G32)</f>
        <v>0</v>
      </c>
      <c r="AG29" s="189" t="str">
        <f t="shared" si="14"/>
        <v/>
      </c>
      <c r="AH29" s="190" t="s">
        <v>333</v>
      </c>
      <c r="AI29" s="4"/>
      <c r="AJ29" s="191" t="str">
        <f t="shared" ref="AJ29:AM29" si="136">if(isblank($A29),"",if($J29&gt;0,indirect("R"&amp;$J29&amp;"C"&amp;column(T29),0),"-"))</f>
        <v>-</v>
      </c>
      <c r="AK29" s="191" t="str">
        <f t="shared" si="136"/>
        <v>-</v>
      </c>
      <c r="AL29" s="191" t="str">
        <f t="shared" si="136"/>
        <v>-</v>
      </c>
      <c r="AM29" s="191" t="str">
        <f t="shared" si="136"/>
        <v>-</v>
      </c>
      <c r="AN29" s="191" t="str">
        <f t="shared" si="31"/>
        <v>ID?</v>
      </c>
      <c r="AO29" s="192" t="str">
        <f t="shared" si="32"/>
        <v/>
      </c>
      <c r="AP29" s="193" t="str">
        <f t="shared" ref="AP29:AS29" si="137">if(isblank($A29),"",if($L29&gt;0,indirect("R"&amp;$L29&amp;"C"&amp;column(T29),0),"-"))</f>
        <v>-</v>
      </c>
      <c r="AQ29" s="193" t="str">
        <f t="shared" si="137"/>
        <v>-</v>
      </c>
      <c r="AR29" s="193" t="str">
        <f t="shared" si="137"/>
        <v>-</v>
      </c>
      <c r="AS29" s="193" t="str">
        <f t="shared" si="137"/>
        <v>-</v>
      </c>
      <c r="AT29" s="193" t="str">
        <f t="shared" si="19"/>
        <v>ID?</v>
      </c>
      <c r="AU29" s="194" t="str">
        <f t="shared" si="20"/>
        <v/>
      </c>
      <c r="AV29" s="195"/>
      <c r="AW29" s="196" t="s">
        <v>331</v>
      </c>
      <c r="AX29" s="196" t="s">
        <v>331</v>
      </c>
    </row>
    <row r="30">
      <c r="A30" s="109">
        <v>7.0</v>
      </c>
      <c r="B30" s="185" t="str">
        <f t="shared" ref="B30:E30" si="138">if(isblank($A30),"",if(iserror(match($A30&amp;"M",X$5:X$248,0)+4),if(iserror(match($A30&amp;"M?",X$5:X$248,0)+4),"",match($A30&amp;"M?",X$5:X$248,0)+4),(match($A30&amp;"M",X$5:X$248,0)+4)))</f>
        <v/>
      </c>
      <c r="C30" s="185" t="str">
        <f t="shared" si="138"/>
        <v/>
      </c>
      <c r="D30" s="185" t="str">
        <f t="shared" si="138"/>
        <v/>
      </c>
      <c r="E30" s="185" t="str">
        <f t="shared" si="138"/>
        <v/>
      </c>
      <c r="F30" s="185">
        <f t="shared" ref="F30:I30" si="139">if(isblank($A30),"",if(iserror(match($A30&amp;"F",X$5:X$248,0)+4),if(iserror(match($A30&amp;"F?",X$5:X$248,0)+4),"",match($A30&amp;"F?",X$5:X$248,0)+4),(match($A30&amp;"F",X$5:X$248,0)+4)))</f>
        <v>60</v>
      </c>
      <c r="G30" s="185" t="str">
        <f t="shared" si="139"/>
        <v/>
      </c>
      <c r="H30" s="185" t="str">
        <f t="shared" si="139"/>
        <v/>
      </c>
      <c r="I30" s="185" t="str">
        <f t="shared" si="139"/>
        <v/>
      </c>
      <c r="J30" s="186">
        <f t="shared" si="8"/>
        <v>0</v>
      </c>
      <c r="K30" s="186">
        <f t="shared" si="9"/>
        <v>0</v>
      </c>
      <c r="L30" s="186">
        <f t="shared" si="10"/>
        <v>60</v>
      </c>
      <c r="M30" s="186">
        <f t="shared" si="11"/>
        <v>28</v>
      </c>
      <c r="N30" s="186" t="str">
        <f t="shared" si="12"/>
        <v/>
      </c>
      <c r="O30" s="186" t="str">
        <f t="shared" si="13"/>
        <v/>
      </c>
      <c r="P30" s="187"/>
      <c r="Q30" s="187"/>
      <c r="R30" s="185" t="str">
        <f>'ID Obs'!A22</f>
        <v>2850-57568</v>
      </c>
      <c r="S30" s="185" t="str">
        <f>'ID Obs'!C22</f>
        <v>F</v>
      </c>
      <c r="T30" s="185" t="str">
        <f>'ID Obs'!E22</f>
        <v>Pink</v>
      </c>
      <c r="U30" s="185" t="str">
        <f>'ID Obs'!F22</f>
        <v>Orange</v>
      </c>
      <c r="V30" s="185" t="str">
        <f>'ID Obs'!G22</f>
        <v>R</v>
      </c>
      <c r="W30" s="185" t="str">
        <f>'ID Obs'!H22</f>
        <v>----</v>
      </c>
      <c r="X30" s="185" t="str">
        <f>'ID Obs'!N22&amp;$S30</f>
        <v>96F</v>
      </c>
      <c r="Y30" s="185" t="str">
        <f>'ID Obs'!P22&amp;$S30</f>
        <v>96.2F</v>
      </c>
      <c r="Z30" s="185" t="str">
        <f>'ID Obs'!R22&amp;$S30</f>
        <v>Nest!F</v>
      </c>
      <c r="AA30" s="185" t="str">
        <f>'ID Obs'!T22&amp;$S30</f>
        <v>Nest!F</v>
      </c>
      <c r="AB30" s="185">
        <f>'ID Obs'!O22</f>
        <v>44734</v>
      </c>
      <c r="AC30" s="185">
        <f>'ID Obs'!Q22</f>
        <v>44765</v>
      </c>
      <c r="AD30" s="185" t="str">
        <f>'ID Obs'!S22</f>
        <v>Date!</v>
      </c>
      <c r="AE30" s="185" t="str">
        <f>'ID Obs'!U22</f>
        <v>Date!</v>
      </c>
      <c r="AF30" s="188">
        <f>value('Nest Checks'!G33)</f>
        <v>27</v>
      </c>
      <c r="AG30" s="189" t="str">
        <f t="shared" si="14"/>
        <v/>
      </c>
      <c r="AH30" s="190" t="s">
        <v>333</v>
      </c>
      <c r="AI30" s="4"/>
      <c r="AJ30" s="191" t="str">
        <f t="shared" ref="AJ30:AM30" si="140">if(isblank($A30),"",if($J30&gt;0,indirect("R"&amp;$J30&amp;"C"&amp;column(T30),0),"-"))</f>
        <v>-</v>
      </c>
      <c r="AK30" s="191" t="str">
        <f t="shared" si="140"/>
        <v>-</v>
      </c>
      <c r="AL30" s="191" t="str">
        <f t="shared" si="140"/>
        <v>-</v>
      </c>
      <c r="AM30" s="191" t="str">
        <f t="shared" si="140"/>
        <v>-</v>
      </c>
      <c r="AN30" s="191" t="str">
        <f t="shared" si="31"/>
        <v>ID?</v>
      </c>
      <c r="AO30" s="192" t="str">
        <f t="shared" si="32"/>
        <v/>
      </c>
      <c r="AP30" s="193" t="str">
        <f t="shared" ref="AP30:AS30" si="141">if(isblank($A30),"",if($L30&gt;0,indirect("R"&amp;$L30&amp;"C"&amp;column(T30),0),"-"))</f>
        <v>Lt Green</v>
      </c>
      <c r="AQ30" s="193" t="str">
        <f t="shared" si="141"/>
        <v>Black</v>
      </c>
      <c r="AR30" s="193" t="str">
        <f t="shared" si="141"/>
        <v>R</v>
      </c>
      <c r="AS30" s="193" t="str">
        <f t="shared" si="141"/>
        <v>----</v>
      </c>
      <c r="AT30" s="193" t="str">
        <f t="shared" si="19"/>
        <v>2850-57584</v>
      </c>
      <c r="AU30" s="194">
        <f t="shared" si="20"/>
        <v>44737</v>
      </c>
      <c r="AV30" s="195"/>
      <c r="AW30" s="196" t="s">
        <v>331</v>
      </c>
      <c r="AX30" s="196" t="s">
        <v>331</v>
      </c>
    </row>
    <row r="31">
      <c r="A31" s="109">
        <v>73.0</v>
      </c>
      <c r="B31" s="185">
        <f t="shared" ref="B31:E31" si="142">if(isblank($A31),"",if(iserror(match($A31&amp;"M",X$5:X$248,0)+4),if(iserror(match($A31&amp;"M?",X$5:X$248,0)+4),"",match($A31&amp;"M?",X$5:X$248,0)+4),(match($A31&amp;"M",X$5:X$248,0)+4)))</f>
        <v>94</v>
      </c>
      <c r="C31" s="185" t="str">
        <f t="shared" si="142"/>
        <v/>
      </c>
      <c r="D31" s="185" t="str">
        <f t="shared" si="142"/>
        <v/>
      </c>
      <c r="E31" s="185" t="str">
        <f t="shared" si="142"/>
        <v/>
      </c>
      <c r="F31" s="185">
        <f t="shared" ref="F31:I31" si="143">if(isblank($A31),"",if(iserror(match($A31&amp;"F",X$5:X$248,0)+4),if(iserror(match($A31&amp;"F?",X$5:X$248,0)+4),"",match($A31&amp;"F?",X$5:X$248,0)+4),(match($A31&amp;"F",X$5:X$248,0)+4)))</f>
        <v>93</v>
      </c>
      <c r="G31" s="185" t="str">
        <f t="shared" si="143"/>
        <v/>
      </c>
      <c r="H31" s="185" t="str">
        <f t="shared" si="143"/>
        <v/>
      </c>
      <c r="I31" s="185" t="str">
        <f t="shared" si="143"/>
        <v/>
      </c>
      <c r="J31" s="186">
        <f t="shared" si="8"/>
        <v>94</v>
      </c>
      <c r="K31" s="186">
        <f t="shared" si="9"/>
        <v>28</v>
      </c>
      <c r="L31" s="186">
        <f t="shared" si="10"/>
        <v>93</v>
      </c>
      <c r="M31" s="186">
        <f t="shared" si="11"/>
        <v>28</v>
      </c>
      <c r="N31" s="186" t="str">
        <f t="shared" si="12"/>
        <v/>
      </c>
      <c r="O31" s="186" t="str">
        <f t="shared" si="13"/>
        <v/>
      </c>
      <c r="P31" s="187"/>
      <c r="Q31" s="187"/>
      <c r="R31" s="185" t="str">
        <f>'ID Obs'!A23</f>
        <v>2850-57654</v>
      </c>
      <c r="S31" s="185" t="str">
        <f>'ID Obs'!C23</f>
        <v>F</v>
      </c>
      <c r="T31" s="185" t="str">
        <f>'ID Obs'!E23</f>
        <v>Yellow</v>
      </c>
      <c r="U31" s="185" t="str">
        <f>'ID Obs'!F23</f>
        <v>Dk Blue</v>
      </c>
      <c r="V31" s="185" t="str">
        <f>'ID Obs'!G23</f>
        <v>L</v>
      </c>
      <c r="W31" s="185" t="str">
        <f>'ID Obs'!H23</f>
        <v>----</v>
      </c>
      <c r="X31" s="185" t="str">
        <f>'ID Obs'!N23&amp;$S31</f>
        <v>80F</v>
      </c>
      <c r="Y31" s="185" t="str">
        <f>'ID Obs'!P23&amp;$S31</f>
        <v>Nest!F</v>
      </c>
      <c r="Z31" s="185" t="str">
        <f>'ID Obs'!R23&amp;$S31</f>
        <v>Nest!F</v>
      </c>
      <c r="AA31" s="185" t="str">
        <f>'ID Obs'!T23&amp;$S31</f>
        <v>Nest!F</v>
      </c>
      <c r="AB31" s="185">
        <f>'ID Obs'!O23</f>
        <v>44737</v>
      </c>
      <c r="AC31" s="185" t="str">
        <f>'ID Obs'!Q23</f>
        <v>Date!</v>
      </c>
      <c r="AD31" s="185" t="str">
        <f>'ID Obs'!S23</f>
        <v>Date!</v>
      </c>
      <c r="AE31" s="185" t="str">
        <f>'ID Obs'!U23</f>
        <v>Date!</v>
      </c>
      <c r="AF31" s="188">
        <f>value('Nest Checks'!G34)</f>
        <v>0</v>
      </c>
      <c r="AG31" s="189" t="str">
        <f t="shared" si="14"/>
        <v/>
      </c>
      <c r="AH31" s="190" t="s">
        <v>330</v>
      </c>
      <c r="AI31" s="4"/>
      <c r="AJ31" s="191" t="str">
        <f t="shared" ref="AJ31:AM31" si="144">if(isblank($A31),"",if($J31&gt;0,indirect("R"&amp;$J31&amp;"C"&amp;column(T31),0),"-"))</f>
        <v>Dk Blue</v>
      </c>
      <c r="AK31" s="191" t="str">
        <f t="shared" si="144"/>
        <v>Pink</v>
      </c>
      <c r="AL31" s="191" t="str">
        <f t="shared" si="144"/>
        <v>R</v>
      </c>
      <c r="AM31" s="191" t="str">
        <f t="shared" si="144"/>
        <v/>
      </c>
      <c r="AN31" s="191" t="str">
        <f t="shared" si="31"/>
        <v>2850-57671</v>
      </c>
      <c r="AO31" s="192" t="str">
        <f t="shared" si="32"/>
        <v/>
      </c>
      <c r="AP31" s="193" t="str">
        <f t="shared" ref="AP31:AS31" si="145">if(isblank($A31),"",if($L31&gt;0,indirect("R"&amp;$L31&amp;"C"&amp;column(T31),0),"-"))</f>
        <v>Pink</v>
      </c>
      <c r="AQ31" s="193" t="str">
        <f t="shared" si="145"/>
        <v>Orange</v>
      </c>
      <c r="AR31" s="193" t="str">
        <f t="shared" si="145"/>
        <v>L</v>
      </c>
      <c r="AS31" s="193" t="str">
        <f t="shared" si="145"/>
        <v/>
      </c>
      <c r="AT31" s="193" t="str">
        <f t="shared" si="19"/>
        <v>2850-57670</v>
      </c>
      <c r="AU31" s="194">
        <f t="shared" si="20"/>
        <v>44748</v>
      </c>
      <c r="AV31" s="195"/>
      <c r="AW31" s="196" t="s">
        <v>331</v>
      </c>
      <c r="AX31" s="196" t="s">
        <v>331</v>
      </c>
    </row>
    <row r="32">
      <c r="A32" s="109">
        <v>76.0</v>
      </c>
      <c r="B32" s="185">
        <f t="shared" ref="B32:E32" si="146">if(isblank($A32),"",if(iserror(match($A32&amp;"M",X$5:X$248,0)+4),if(iserror(match($A32&amp;"M?",X$5:X$248,0)+4),"",match($A32&amp;"M?",X$5:X$248,0)+4),(match($A32&amp;"M",X$5:X$248,0)+4)))</f>
        <v>77</v>
      </c>
      <c r="C32" s="185" t="str">
        <f t="shared" si="146"/>
        <v/>
      </c>
      <c r="D32" s="185" t="str">
        <f t="shared" si="146"/>
        <v/>
      </c>
      <c r="E32" s="185" t="str">
        <f t="shared" si="146"/>
        <v/>
      </c>
      <c r="F32" s="185">
        <f t="shared" ref="F32:I32" si="147">if(isblank($A32),"",if(iserror(match($A32&amp;"F",X$5:X$248,0)+4),if(iserror(match($A32&amp;"F?",X$5:X$248,0)+4),"",match($A32&amp;"F?",X$5:X$248,0)+4),(match($A32&amp;"F",X$5:X$248,0)+4)))</f>
        <v>64</v>
      </c>
      <c r="G32" s="185" t="str">
        <f t="shared" si="147"/>
        <v/>
      </c>
      <c r="H32" s="185" t="str">
        <f t="shared" si="147"/>
        <v/>
      </c>
      <c r="I32" s="185" t="str">
        <f t="shared" si="147"/>
        <v/>
      </c>
      <c r="J32" s="186">
        <f t="shared" si="8"/>
        <v>77</v>
      </c>
      <c r="K32" s="186">
        <f t="shared" si="9"/>
        <v>28</v>
      </c>
      <c r="L32" s="186">
        <f t="shared" si="10"/>
        <v>64</v>
      </c>
      <c r="M32" s="186">
        <f t="shared" si="11"/>
        <v>28</v>
      </c>
      <c r="N32" s="186" t="str">
        <f t="shared" si="12"/>
        <v/>
      </c>
      <c r="O32" s="186" t="str">
        <f t="shared" si="13"/>
        <v/>
      </c>
      <c r="P32" s="187"/>
      <c r="Q32" s="187"/>
      <c r="R32" s="185" t="str">
        <f>'ID Obs'!A24</f>
        <v>2850-57653</v>
      </c>
      <c r="S32" s="185" t="str">
        <f>'ID Obs'!C24</f>
        <v>M</v>
      </c>
      <c r="T32" s="185" t="str">
        <f>'ID Obs'!E24</f>
        <v>Red</v>
      </c>
      <c r="U32" s="185" t="str">
        <f>'ID Obs'!F24</f>
        <v>Purple</v>
      </c>
      <c r="V32" s="185" t="str">
        <f>'ID Obs'!G24</f>
        <v>L</v>
      </c>
      <c r="W32" s="185" t="str">
        <f>'ID Obs'!H24</f>
        <v>----</v>
      </c>
      <c r="X32" s="185" t="str">
        <f>'ID Obs'!N24&amp;$S32</f>
        <v>86M</v>
      </c>
      <c r="Y32" s="185" t="str">
        <f>'ID Obs'!P24&amp;$S32</f>
        <v>45M</v>
      </c>
      <c r="Z32" s="185" t="str">
        <f>'ID Obs'!R24&amp;$S32</f>
        <v>Nest!M</v>
      </c>
      <c r="AA32" s="185" t="str">
        <f>'ID Obs'!T24&amp;$S32</f>
        <v>Nest!M</v>
      </c>
      <c r="AB32" s="185">
        <f>'ID Obs'!O24</f>
        <v>44737</v>
      </c>
      <c r="AC32" s="185">
        <f>'ID Obs'!Q24</f>
        <v>44753</v>
      </c>
      <c r="AD32" s="185" t="str">
        <f>'ID Obs'!S24</f>
        <v>Date!</v>
      </c>
      <c r="AE32" s="185" t="str">
        <f>'ID Obs'!U24</f>
        <v>Date!</v>
      </c>
      <c r="AF32" s="188">
        <f>value('Nest Checks'!G35)</f>
        <v>29</v>
      </c>
      <c r="AG32" s="189" t="str">
        <f t="shared" si="14"/>
        <v/>
      </c>
      <c r="AH32" s="190" t="s">
        <v>333</v>
      </c>
      <c r="AI32" s="4"/>
      <c r="AJ32" s="191" t="str">
        <f t="shared" ref="AJ32:AM32" si="148">if(isblank($A32),"",if($J32&gt;0,indirect("R"&amp;$J32&amp;"C"&amp;column(T32),0),"-"))</f>
        <v/>
      </c>
      <c r="AK32" s="191" t="str">
        <f t="shared" si="148"/>
        <v/>
      </c>
      <c r="AL32" s="191" t="str">
        <f t="shared" si="148"/>
        <v/>
      </c>
      <c r="AM32" s="191" t="str">
        <f t="shared" si="148"/>
        <v/>
      </c>
      <c r="AN32" s="191" t="str">
        <f t="shared" si="31"/>
        <v>UNB</v>
      </c>
      <c r="AO32" s="192">
        <f t="shared" si="32"/>
        <v>44740</v>
      </c>
      <c r="AP32" s="193" t="str">
        <f t="shared" ref="AP32:AS32" si="149">if(isblank($A32),"",if($L32&gt;0,indirect("R"&amp;$L32&amp;"C"&amp;column(T32),0),"-"))</f>
        <v>Black</v>
      </c>
      <c r="AQ32" s="193" t="str">
        <f t="shared" si="149"/>
        <v>Purple</v>
      </c>
      <c r="AR32" s="193" t="str">
        <f t="shared" si="149"/>
        <v>R</v>
      </c>
      <c r="AS32" s="193" t="str">
        <f t="shared" si="149"/>
        <v>----</v>
      </c>
      <c r="AT32" s="193" t="str">
        <f t="shared" si="19"/>
        <v>2850-57737</v>
      </c>
      <c r="AU32" s="194">
        <f t="shared" si="20"/>
        <v>44732</v>
      </c>
      <c r="AV32" s="195"/>
      <c r="AW32" s="196" t="s">
        <v>331</v>
      </c>
      <c r="AX32" s="196" t="s">
        <v>331</v>
      </c>
    </row>
    <row r="33">
      <c r="A33" s="109">
        <v>92.0</v>
      </c>
      <c r="B33" s="185" t="str">
        <f t="shared" ref="B33:E33" si="150">if(isblank($A33),"",if(iserror(match($A33&amp;"M",X$5:X$248,0)+4),if(iserror(match($A33&amp;"M?",X$5:X$248,0)+4),"",match($A33&amp;"M?",X$5:X$248,0)+4),(match($A33&amp;"M",X$5:X$248,0)+4)))</f>
        <v/>
      </c>
      <c r="C33" s="185" t="str">
        <f t="shared" si="150"/>
        <v/>
      </c>
      <c r="D33" s="185" t="str">
        <f t="shared" si="150"/>
        <v/>
      </c>
      <c r="E33" s="185" t="str">
        <f t="shared" si="150"/>
        <v/>
      </c>
      <c r="F33" s="185" t="str">
        <f t="shared" ref="F33:I33" si="151">if(isblank($A33),"",if(iserror(match($A33&amp;"F",X$5:X$248,0)+4),if(iserror(match($A33&amp;"F?",X$5:X$248,0)+4),"",match($A33&amp;"F?",X$5:X$248,0)+4),(match($A33&amp;"F",X$5:X$248,0)+4)))</f>
        <v/>
      </c>
      <c r="G33" s="185" t="str">
        <f t="shared" si="151"/>
        <v/>
      </c>
      <c r="H33" s="185" t="str">
        <f t="shared" si="151"/>
        <v/>
      </c>
      <c r="I33" s="185" t="str">
        <f t="shared" si="151"/>
        <v/>
      </c>
      <c r="J33" s="186">
        <f t="shared" si="8"/>
        <v>0</v>
      </c>
      <c r="K33" s="186">
        <f t="shared" si="9"/>
        <v>0</v>
      </c>
      <c r="L33" s="186">
        <f t="shared" si="10"/>
        <v>0</v>
      </c>
      <c r="M33" s="186">
        <f t="shared" si="11"/>
        <v>0</v>
      </c>
      <c r="N33" s="186" t="str">
        <f t="shared" si="12"/>
        <v/>
      </c>
      <c r="O33" s="186" t="str">
        <f t="shared" si="13"/>
        <v/>
      </c>
      <c r="P33" s="187"/>
      <c r="Q33" s="187"/>
      <c r="R33" s="185" t="str">
        <f>'ID Obs'!A25</f>
        <v>2850-57733</v>
      </c>
      <c r="S33" s="185" t="str">
        <f>'ID Obs'!C25</f>
        <v>M</v>
      </c>
      <c r="T33" s="185" t="str">
        <f>'ID Obs'!E25</f>
        <v>Black</v>
      </c>
      <c r="U33" s="185" t="str">
        <f>'ID Obs'!F25</f>
        <v>Lt Green</v>
      </c>
      <c r="V33" s="185" t="str">
        <f>'ID Obs'!G25</f>
        <v>R</v>
      </c>
      <c r="W33" s="185" t="str">
        <f>'ID Obs'!H25</f>
        <v>----</v>
      </c>
      <c r="X33" s="185" t="str">
        <f>'ID Obs'!N25&amp;$S33</f>
        <v>11M</v>
      </c>
      <c r="Y33" s="185" t="str">
        <f>'ID Obs'!P25&amp;$S33</f>
        <v>101M</v>
      </c>
      <c r="Z33" s="185" t="str">
        <f>'ID Obs'!R25&amp;$S33</f>
        <v>Nest!M</v>
      </c>
      <c r="AA33" s="185" t="str">
        <f>'ID Obs'!T25&amp;$S33</f>
        <v>Nest!M</v>
      </c>
      <c r="AB33" s="185">
        <f>'ID Obs'!O25</f>
        <v>44753</v>
      </c>
      <c r="AC33" s="185">
        <f>'ID Obs'!Q25</f>
        <v>44791</v>
      </c>
      <c r="AD33" s="185" t="str">
        <f>'ID Obs'!S25</f>
        <v>Date!</v>
      </c>
      <c r="AE33" s="185" t="str">
        <f>'ID Obs'!U25</f>
        <v>Date!</v>
      </c>
      <c r="AF33" s="188">
        <f>value('Nest Checks'!G36)</f>
        <v>0</v>
      </c>
      <c r="AG33" s="189" t="str">
        <f t="shared" si="14"/>
        <v/>
      </c>
      <c r="AH33" s="190" t="s">
        <v>333</v>
      </c>
      <c r="AI33" s="4"/>
      <c r="AJ33" s="191" t="str">
        <f t="shared" ref="AJ33:AM33" si="152">if(isblank($A33),"",if($J33&gt;0,indirect("R"&amp;$J33&amp;"C"&amp;column(T33),0),"-"))</f>
        <v>-</v>
      </c>
      <c r="AK33" s="191" t="str">
        <f t="shared" si="152"/>
        <v>-</v>
      </c>
      <c r="AL33" s="191" t="str">
        <f t="shared" si="152"/>
        <v>-</v>
      </c>
      <c r="AM33" s="191" t="str">
        <f t="shared" si="152"/>
        <v>-</v>
      </c>
      <c r="AN33" s="191" t="str">
        <f t="shared" si="31"/>
        <v>ID?</v>
      </c>
      <c r="AO33" s="192" t="str">
        <f t="shared" si="32"/>
        <v/>
      </c>
      <c r="AP33" s="193" t="str">
        <f t="shared" ref="AP33:AS33" si="153">if(isblank($A33),"",if($L33&gt;0,indirect("R"&amp;$L33&amp;"C"&amp;column(T33),0),"-"))</f>
        <v>-</v>
      </c>
      <c r="AQ33" s="193" t="str">
        <f t="shared" si="153"/>
        <v>-</v>
      </c>
      <c r="AR33" s="193" t="str">
        <f t="shared" si="153"/>
        <v>-</v>
      </c>
      <c r="AS33" s="193" t="str">
        <f t="shared" si="153"/>
        <v>-</v>
      </c>
      <c r="AT33" s="193" t="str">
        <f t="shared" si="19"/>
        <v>ID?</v>
      </c>
      <c r="AU33" s="194" t="str">
        <f t="shared" si="20"/>
        <v/>
      </c>
      <c r="AV33" s="195"/>
      <c r="AW33" s="196" t="s">
        <v>331</v>
      </c>
      <c r="AX33" s="196" t="s">
        <v>331</v>
      </c>
    </row>
    <row r="34">
      <c r="A34" s="109">
        <v>99.0</v>
      </c>
      <c r="B34" s="185">
        <f t="shared" ref="B34:E34" si="154">if(isblank($A34),"",if(iserror(match($A34&amp;"M",X$5:X$248,0)+4),if(iserror(match($A34&amp;"M?",X$5:X$248,0)+4),"",match($A34&amp;"M?",X$5:X$248,0)+4),(match($A34&amp;"M",X$5:X$248,0)+4)))</f>
        <v>72</v>
      </c>
      <c r="C34" s="185" t="str">
        <f t="shared" si="154"/>
        <v/>
      </c>
      <c r="D34" s="185" t="str">
        <f t="shared" si="154"/>
        <v/>
      </c>
      <c r="E34" s="185" t="str">
        <f t="shared" si="154"/>
        <v/>
      </c>
      <c r="F34" s="185">
        <f t="shared" ref="F34:I34" si="155">if(isblank($A34),"",if(iserror(match($A34&amp;"F",X$5:X$248,0)+4),if(iserror(match($A34&amp;"F?",X$5:X$248,0)+4),"",match($A34&amp;"F?",X$5:X$248,0)+4),(match($A34&amp;"F",X$5:X$248,0)+4)))</f>
        <v>42</v>
      </c>
      <c r="G34" s="185" t="str">
        <f t="shared" si="155"/>
        <v/>
      </c>
      <c r="H34" s="185" t="str">
        <f t="shared" si="155"/>
        <v/>
      </c>
      <c r="I34" s="185" t="str">
        <f t="shared" si="155"/>
        <v/>
      </c>
      <c r="J34" s="186">
        <f t="shared" si="8"/>
        <v>72</v>
      </c>
      <c r="K34" s="186">
        <f t="shared" si="9"/>
        <v>28</v>
      </c>
      <c r="L34" s="186">
        <f t="shared" si="10"/>
        <v>42</v>
      </c>
      <c r="M34" s="186">
        <f t="shared" si="11"/>
        <v>28</v>
      </c>
      <c r="N34" s="186" t="str">
        <f t="shared" si="12"/>
        <v/>
      </c>
      <c r="O34" s="186" t="str">
        <f t="shared" si="13"/>
        <v/>
      </c>
      <c r="P34" s="187"/>
      <c r="Q34" s="187"/>
      <c r="R34" s="185" t="str">
        <f>'ID Obs'!A26</f>
        <v>2850-57652</v>
      </c>
      <c r="S34" s="185" t="str">
        <f>'ID Obs'!C26</f>
        <v>F</v>
      </c>
      <c r="T34" s="185" t="str">
        <f>'ID Obs'!E26</f>
        <v>Dk Green</v>
      </c>
      <c r="U34" s="185" t="str">
        <f>'ID Obs'!F26</f>
        <v>Yellow</v>
      </c>
      <c r="V34" s="185" t="str">
        <f>'ID Obs'!G26</f>
        <v>R</v>
      </c>
      <c r="W34" s="185" t="str">
        <f>'ID Obs'!H26</f>
        <v>----</v>
      </c>
      <c r="X34" s="185" t="str">
        <f>'ID Obs'!N26&amp;$S34</f>
        <v>66F</v>
      </c>
      <c r="Y34" s="185" t="str">
        <f>'ID Obs'!P26&amp;$S34</f>
        <v>16F</v>
      </c>
      <c r="Z34" s="185" t="str">
        <f>'ID Obs'!R26&amp;$S34</f>
        <v>Nest!F</v>
      </c>
      <c r="AA34" s="185" t="str">
        <f>'ID Obs'!T26&amp;$S34</f>
        <v>Nest!F</v>
      </c>
      <c r="AB34" s="185">
        <f>'ID Obs'!O26</f>
        <v>44732</v>
      </c>
      <c r="AC34" s="185">
        <f>'ID Obs'!Q26</f>
        <v>44769</v>
      </c>
      <c r="AD34" s="185" t="str">
        <f>'ID Obs'!S26</f>
        <v>Date!</v>
      </c>
      <c r="AE34" s="185" t="str">
        <f>'ID Obs'!U26</f>
        <v>Date!</v>
      </c>
      <c r="AF34" s="188">
        <f>value('Nest Checks'!G37)</f>
        <v>0</v>
      </c>
      <c r="AG34" s="189" t="str">
        <f t="shared" si="14"/>
        <v/>
      </c>
      <c r="AH34" s="190" t="s">
        <v>330</v>
      </c>
      <c r="AI34" s="4"/>
      <c r="AJ34" s="191" t="str">
        <f t="shared" ref="AJ34:AM34" si="156">if(isblank($A34),"",if($J34&gt;0,indirect("R"&amp;$J34&amp;"C"&amp;column(T34),0),"-"))</f>
        <v>Lt Blue</v>
      </c>
      <c r="AK34" s="191" t="str">
        <f t="shared" si="156"/>
        <v>Dk Blue</v>
      </c>
      <c r="AL34" s="191" t="str">
        <f t="shared" si="156"/>
        <v>R</v>
      </c>
      <c r="AM34" s="191" t="str">
        <f t="shared" si="156"/>
        <v>----</v>
      </c>
      <c r="AN34" s="191" t="str">
        <f t="shared" si="31"/>
        <v>2850-57578</v>
      </c>
      <c r="AO34" s="192">
        <f t="shared" si="32"/>
        <v>44730</v>
      </c>
      <c r="AP34" s="193" t="str">
        <f t="shared" ref="AP34:AS34" si="157">if(isblank($A34),"",if($L34&gt;0,indirect("R"&amp;$L34&amp;"C"&amp;column(T34),0),"-"))</f>
        <v>Red</v>
      </c>
      <c r="AQ34" s="193" t="str">
        <f t="shared" si="157"/>
        <v>Yellow</v>
      </c>
      <c r="AR34" s="193" t="str">
        <f t="shared" si="157"/>
        <v>L</v>
      </c>
      <c r="AS34" s="193" t="str">
        <f t="shared" si="157"/>
        <v>----</v>
      </c>
      <c r="AT34" s="193" t="str">
        <f t="shared" si="19"/>
        <v>2850-57883</v>
      </c>
      <c r="AU34" s="194">
        <f t="shared" si="20"/>
        <v>44730</v>
      </c>
      <c r="AV34" s="195"/>
      <c r="AW34" s="196" t="s">
        <v>331</v>
      </c>
      <c r="AX34" s="196" t="s">
        <v>331</v>
      </c>
    </row>
    <row r="35">
      <c r="A35" s="109">
        <v>112.0</v>
      </c>
      <c r="B35" s="185">
        <f t="shared" ref="B35:E35" si="158">if(isblank($A35),"",if(iserror(match($A35&amp;"M",X$5:X$248,0)+4),if(iserror(match($A35&amp;"M?",X$5:X$248,0)+4),"",match($A35&amp;"M?",X$5:X$248,0)+4),(match($A35&amp;"M",X$5:X$248,0)+4)))</f>
        <v>39</v>
      </c>
      <c r="C35" s="185" t="str">
        <f t="shared" si="158"/>
        <v/>
      </c>
      <c r="D35" s="185" t="str">
        <f t="shared" si="158"/>
        <v/>
      </c>
      <c r="E35" s="185" t="str">
        <f t="shared" si="158"/>
        <v/>
      </c>
      <c r="F35" s="185">
        <f t="shared" ref="F35:I35" si="159">if(isblank($A35),"",if(iserror(match($A35&amp;"F",X$5:X$248,0)+4),if(iserror(match($A35&amp;"F?",X$5:X$248,0)+4),"",match($A35&amp;"F?",X$5:X$248,0)+4),(match($A35&amp;"F",X$5:X$248,0)+4)))</f>
        <v>49</v>
      </c>
      <c r="G35" s="185" t="str">
        <f t="shared" si="159"/>
        <v/>
      </c>
      <c r="H35" s="185" t="str">
        <f t="shared" si="159"/>
        <v/>
      </c>
      <c r="I35" s="185" t="str">
        <f t="shared" si="159"/>
        <v/>
      </c>
      <c r="J35" s="186">
        <f t="shared" si="8"/>
        <v>39</v>
      </c>
      <c r="K35" s="186">
        <f t="shared" si="9"/>
        <v>28</v>
      </c>
      <c r="L35" s="186">
        <f t="shared" si="10"/>
        <v>49</v>
      </c>
      <c r="M35" s="186">
        <f t="shared" si="11"/>
        <v>28</v>
      </c>
      <c r="N35" s="186" t="str">
        <f t="shared" si="12"/>
        <v/>
      </c>
      <c r="O35" s="186" t="str">
        <f t="shared" si="13"/>
        <v/>
      </c>
      <c r="P35" s="187"/>
      <c r="Q35" s="187"/>
      <c r="R35" s="185" t="str">
        <f>'ID Obs'!A27</f>
        <v>2850-57651</v>
      </c>
      <c r="S35" s="185" t="str">
        <f>'ID Obs'!C27</f>
        <v>F</v>
      </c>
      <c r="T35" s="185" t="str">
        <f>'ID Obs'!E27</f>
        <v>White</v>
      </c>
      <c r="U35" s="185" t="str">
        <f>'ID Obs'!F27</f>
        <v>Dk Green</v>
      </c>
      <c r="V35" s="185" t="str">
        <f>'ID Obs'!G27</f>
        <v>R</v>
      </c>
      <c r="W35" s="185" t="str">
        <f>'ID Obs'!H27</f>
        <v>----</v>
      </c>
      <c r="X35" s="185" t="str">
        <f>'ID Obs'!N27&amp;$S35</f>
        <v>Nest!F</v>
      </c>
      <c r="Y35" s="185" t="str">
        <f>'ID Obs'!P27&amp;$S35</f>
        <v>Nest!F</v>
      </c>
      <c r="Z35" s="185" t="str">
        <f>'ID Obs'!R27&amp;$S35</f>
        <v>Nest!F</v>
      </c>
      <c r="AA35" s="185" t="str">
        <f>'ID Obs'!T27&amp;$S35</f>
        <v>Nest!F</v>
      </c>
      <c r="AB35" s="185" t="str">
        <f>'ID Obs'!O27</f>
        <v>Date!</v>
      </c>
      <c r="AC35" s="185" t="str">
        <f>'ID Obs'!Q27</f>
        <v>Date!</v>
      </c>
      <c r="AD35" s="185" t="str">
        <f>'ID Obs'!S27</f>
        <v>Date!</v>
      </c>
      <c r="AE35" s="185" t="str">
        <f>'ID Obs'!U27</f>
        <v>Date!</v>
      </c>
      <c r="AF35" s="188">
        <f>value('Nest Checks'!G38)</f>
        <v>32.2</v>
      </c>
      <c r="AG35" s="189" t="str">
        <f t="shared" si="14"/>
        <v/>
      </c>
      <c r="AH35" s="190" t="s">
        <v>330</v>
      </c>
      <c r="AI35" s="4"/>
      <c r="AJ35" s="191" t="str">
        <f t="shared" ref="AJ35:AM35" si="160">if(isblank($A35),"",if($J35&gt;0,indirect("R"&amp;$J35&amp;"C"&amp;column(T35),0),"-"))</f>
        <v>White</v>
      </c>
      <c r="AK35" s="191" t="str">
        <f t="shared" si="160"/>
        <v>White</v>
      </c>
      <c r="AL35" s="191" t="str">
        <f t="shared" si="160"/>
        <v>R</v>
      </c>
      <c r="AM35" s="191" t="str">
        <f t="shared" si="160"/>
        <v>----</v>
      </c>
      <c r="AN35" s="191" t="str">
        <f t="shared" si="31"/>
        <v>2850-57647</v>
      </c>
      <c r="AO35" s="192">
        <f t="shared" si="32"/>
        <v>44734</v>
      </c>
      <c r="AP35" s="193" t="str">
        <f t="shared" ref="AP35:AS35" si="161">if(isblank($A35),"",if($L35&gt;0,indirect("R"&amp;$L35&amp;"C"&amp;column(T35),0),"-"))</f>
        <v>Orange</v>
      </c>
      <c r="AQ35" s="193" t="str">
        <f t="shared" si="161"/>
        <v>Purple</v>
      </c>
      <c r="AR35" s="193" t="str">
        <f t="shared" si="161"/>
        <v>L</v>
      </c>
      <c r="AS35" s="193" t="str">
        <f t="shared" si="161"/>
        <v>----</v>
      </c>
      <c r="AT35" s="193" t="str">
        <f t="shared" si="19"/>
        <v>2850-57879</v>
      </c>
      <c r="AU35" s="194">
        <f t="shared" si="20"/>
        <v>44737</v>
      </c>
      <c r="AV35" s="195"/>
      <c r="AW35" s="196" t="s">
        <v>331</v>
      </c>
      <c r="AX35" s="196" t="s">
        <v>331</v>
      </c>
    </row>
    <row r="36">
      <c r="A36" s="109">
        <v>80.0</v>
      </c>
      <c r="B36" s="185">
        <f t="shared" ref="B36:E36" si="162">if(isblank($A36),"",if(iserror(match($A36&amp;"M",X$5:X$248,0)+4),if(iserror(match($A36&amp;"M?",X$5:X$248,0)+4),"",match($A36&amp;"M?",X$5:X$248,0)+4),(match($A36&amp;"M",X$5:X$248,0)+4)))</f>
        <v>55</v>
      </c>
      <c r="C36" s="185" t="str">
        <f t="shared" si="162"/>
        <v/>
      </c>
      <c r="D36" s="185" t="str">
        <f t="shared" si="162"/>
        <v/>
      </c>
      <c r="E36" s="185" t="str">
        <f t="shared" si="162"/>
        <v/>
      </c>
      <c r="F36" s="185">
        <f t="shared" ref="F36:I36" si="163">if(isblank($A36),"",if(iserror(match($A36&amp;"F",X$5:X$248,0)+4),if(iserror(match($A36&amp;"F?",X$5:X$248,0)+4),"",match($A36&amp;"F?",X$5:X$248,0)+4),(match($A36&amp;"F",X$5:X$248,0)+4)))</f>
        <v>31</v>
      </c>
      <c r="G36" s="185" t="str">
        <f t="shared" si="163"/>
        <v/>
      </c>
      <c r="H36" s="185" t="str">
        <f t="shared" si="163"/>
        <v/>
      </c>
      <c r="I36" s="185" t="str">
        <f t="shared" si="163"/>
        <v/>
      </c>
      <c r="J36" s="186">
        <f t="shared" si="8"/>
        <v>55</v>
      </c>
      <c r="K36" s="186">
        <f t="shared" si="9"/>
        <v>28</v>
      </c>
      <c r="L36" s="186">
        <f t="shared" si="10"/>
        <v>31</v>
      </c>
      <c r="M36" s="186">
        <f t="shared" si="11"/>
        <v>28</v>
      </c>
      <c r="N36" s="186" t="str">
        <f t="shared" si="12"/>
        <v/>
      </c>
      <c r="O36" s="186" t="str">
        <f t="shared" si="13"/>
        <v/>
      </c>
      <c r="P36" s="187"/>
      <c r="Q36" s="187"/>
      <c r="R36" s="185" t="str">
        <f>'ID Obs'!A28</f>
        <v>2850-57650</v>
      </c>
      <c r="S36" s="185" t="str">
        <f>'ID Obs'!C28</f>
        <v>F</v>
      </c>
      <c r="T36" s="185" t="str">
        <f>'ID Obs'!E28</f>
        <v>Orange</v>
      </c>
      <c r="U36" s="185" t="str">
        <f>'ID Obs'!F28</f>
        <v>Pink</v>
      </c>
      <c r="V36" s="185" t="str">
        <f>'ID Obs'!G28</f>
        <v>R</v>
      </c>
      <c r="W36" s="185" t="str">
        <f>'ID Obs'!H28</f>
        <v>----</v>
      </c>
      <c r="X36" s="185" t="str">
        <f>'ID Obs'!N28&amp;$S36</f>
        <v>25F</v>
      </c>
      <c r="Y36" s="185" t="str">
        <f>'ID Obs'!P28&amp;$S36</f>
        <v>95F</v>
      </c>
      <c r="Z36" s="185" t="str">
        <f>'ID Obs'!R28&amp;$S36</f>
        <v>Nest!F</v>
      </c>
      <c r="AA36" s="185" t="str">
        <f>'ID Obs'!T28&amp;$S36</f>
        <v>Nest!F</v>
      </c>
      <c r="AB36" s="185">
        <f>'ID Obs'!O28</f>
        <v>44735</v>
      </c>
      <c r="AC36" s="185">
        <f>'ID Obs'!Q28</f>
        <v>44774</v>
      </c>
      <c r="AD36" s="185" t="str">
        <f>'ID Obs'!S28</f>
        <v>Date!</v>
      </c>
      <c r="AE36" s="185" t="str">
        <f>'ID Obs'!U28</f>
        <v>Date!</v>
      </c>
      <c r="AF36" s="188">
        <f>value('Nest Checks'!G39)</f>
        <v>33.2</v>
      </c>
      <c r="AG36" s="189" t="str">
        <f t="shared" si="14"/>
        <v/>
      </c>
      <c r="AH36" s="190" t="s">
        <v>330</v>
      </c>
      <c r="AI36" s="4"/>
      <c r="AJ36" s="191" t="str">
        <f t="shared" ref="AJ36:AM36" si="164">if(isblank($A36),"",if($J36&gt;0,indirect("R"&amp;$J36&amp;"C"&amp;column(T36),0),"-"))</f>
        <v>Lt Blue</v>
      </c>
      <c r="AK36" s="191" t="str">
        <f t="shared" si="164"/>
        <v>Lt Blue</v>
      </c>
      <c r="AL36" s="191" t="str">
        <f t="shared" si="164"/>
        <v>L</v>
      </c>
      <c r="AM36" s="191" t="str">
        <f t="shared" si="164"/>
        <v>----</v>
      </c>
      <c r="AN36" s="191" t="str">
        <f t="shared" si="31"/>
        <v>2850-57580</v>
      </c>
      <c r="AO36" s="192">
        <f t="shared" si="32"/>
        <v>44737</v>
      </c>
      <c r="AP36" s="193" t="str">
        <f t="shared" ref="AP36:AS36" si="165">if(isblank($A36),"",if($L36&gt;0,indirect("R"&amp;$L36&amp;"C"&amp;column(T36),0),"-"))</f>
        <v>Yellow</v>
      </c>
      <c r="AQ36" s="193" t="str">
        <f t="shared" si="165"/>
        <v>Dk Blue</v>
      </c>
      <c r="AR36" s="193" t="str">
        <f t="shared" si="165"/>
        <v>L</v>
      </c>
      <c r="AS36" s="193" t="str">
        <f t="shared" si="165"/>
        <v>----</v>
      </c>
      <c r="AT36" s="193" t="str">
        <f t="shared" si="19"/>
        <v>2850-57654</v>
      </c>
      <c r="AU36" s="194">
        <f t="shared" si="20"/>
        <v>44737</v>
      </c>
      <c r="AV36" s="195"/>
      <c r="AW36" s="196" t="s">
        <v>331</v>
      </c>
      <c r="AX36" s="196" t="s">
        <v>331</v>
      </c>
    </row>
    <row r="37">
      <c r="A37" s="109">
        <v>78.0</v>
      </c>
      <c r="B37" s="185">
        <f t="shared" ref="B37:E37" si="166">if(isblank($A37),"",if(iserror(match($A37&amp;"M",X$5:X$248,0)+4),if(iserror(match($A37&amp;"M?",X$5:X$248,0)+4),"",match($A37&amp;"M?",X$5:X$248,0)+4),(match($A37&amp;"M",X$5:X$248,0)+4)))</f>
        <v>67</v>
      </c>
      <c r="C37" s="185" t="str">
        <f t="shared" si="166"/>
        <v/>
      </c>
      <c r="D37" s="185" t="str">
        <f t="shared" si="166"/>
        <v/>
      </c>
      <c r="E37" s="185" t="str">
        <f t="shared" si="166"/>
        <v/>
      </c>
      <c r="F37" s="185">
        <f t="shared" ref="F37:I37" si="167">if(isblank($A37),"",if(iserror(match($A37&amp;"F",X$5:X$248,0)+4),if(iserror(match($A37&amp;"F?",X$5:X$248,0)+4),"",match($A37&amp;"F?",X$5:X$248,0)+4),(match($A37&amp;"F",X$5:X$248,0)+4)))</f>
        <v>28</v>
      </c>
      <c r="G37" s="185" t="str">
        <f t="shared" si="167"/>
        <v/>
      </c>
      <c r="H37" s="185" t="str">
        <f t="shared" si="167"/>
        <v/>
      </c>
      <c r="I37" s="185" t="str">
        <f t="shared" si="167"/>
        <v/>
      </c>
      <c r="J37" s="186">
        <f t="shared" si="8"/>
        <v>67</v>
      </c>
      <c r="K37" s="186">
        <f t="shared" si="9"/>
        <v>28</v>
      </c>
      <c r="L37" s="186">
        <f t="shared" si="10"/>
        <v>28</v>
      </c>
      <c r="M37" s="186">
        <f t="shared" si="11"/>
        <v>28</v>
      </c>
      <c r="N37" s="186" t="str">
        <f t="shared" si="12"/>
        <v/>
      </c>
      <c r="O37" s="186" t="str">
        <f t="shared" si="13"/>
        <v/>
      </c>
      <c r="P37" s="187"/>
      <c r="Q37" s="187"/>
      <c r="R37" s="185" t="str">
        <f>'ID Obs'!A29</f>
        <v>2850-57649</v>
      </c>
      <c r="S37" s="185" t="str">
        <f>'ID Obs'!C29</f>
        <v>F</v>
      </c>
      <c r="T37" s="185" t="str">
        <f>'ID Obs'!E29</f>
        <v>Orange</v>
      </c>
      <c r="U37" s="185" t="str">
        <f>'ID Obs'!F29</f>
        <v>Purple</v>
      </c>
      <c r="V37" s="185" t="str">
        <f>'ID Obs'!G29</f>
        <v>R</v>
      </c>
      <c r="W37" s="185" t="str">
        <f>'ID Obs'!H29</f>
        <v>----</v>
      </c>
      <c r="X37" s="185" t="str">
        <f>'ID Obs'!N29&amp;$S37</f>
        <v>39F</v>
      </c>
      <c r="Y37" s="185" t="str">
        <f>'ID Obs'!P29&amp;$S37</f>
        <v>39.2F</v>
      </c>
      <c r="Z37" s="185" t="str">
        <f>'ID Obs'!R29&amp;$S37</f>
        <v>Nest!F</v>
      </c>
      <c r="AA37" s="185" t="str">
        <f>'ID Obs'!T29&amp;$S37</f>
        <v>Nest!F</v>
      </c>
      <c r="AB37" s="185">
        <f>'ID Obs'!O29</f>
        <v>44735</v>
      </c>
      <c r="AC37" s="185">
        <f>'ID Obs'!Q29</f>
        <v>44774</v>
      </c>
      <c r="AD37" s="185" t="str">
        <f>'ID Obs'!S29</f>
        <v>Date!</v>
      </c>
      <c r="AE37" s="185" t="str">
        <f>'ID Obs'!U29</f>
        <v>Date!</v>
      </c>
      <c r="AF37" s="188">
        <f>value('Nest Checks'!G40)</f>
        <v>0</v>
      </c>
      <c r="AG37" s="189" t="str">
        <f t="shared" si="14"/>
        <v/>
      </c>
      <c r="AH37" s="190" t="s">
        <v>330</v>
      </c>
      <c r="AI37" s="4"/>
      <c r="AJ37" s="191" t="str">
        <f t="shared" ref="AJ37:AM37" si="168">if(isblank($A37),"",if($J37&gt;0,indirect("R"&amp;$J37&amp;"C"&amp;column(T37),0),"-"))</f>
        <v>White</v>
      </c>
      <c r="AK37" s="191" t="str">
        <f t="shared" si="168"/>
        <v>Lt Blue</v>
      </c>
      <c r="AL37" s="191" t="str">
        <f t="shared" si="168"/>
        <v>L</v>
      </c>
      <c r="AM37" s="191" t="str">
        <f t="shared" si="168"/>
        <v>----</v>
      </c>
      <c r="AN37" s="191" t="str">
        <f t="shared" si="31"/>
        <v>2850-57744</v>
      </c>
      <c r="AO37" s="192">
        <f t="shared" si="32"/>
        <v>44740</v>
      </c>
      <c r="AP37" s="193" t="str">
        <f t="shared" ref="AP37:AS37" si="169">if(isblank($A37),"",if($L37&gt;0,indirect("R"&amp;$L37&amp;"C"&amp;column(T37),0),"-"))</f>
        <v>Yellow</v>
      </c>
      <c r="AQ37" s="193" t="str">
        <f t="shared" si="169"/>
        <v>Dk Blue</v>
      </c>
      <c r="AR37" s="193" t="str">
        <f t="shared" si="169"/>
        <v>R</v>
      </c>
      <c r="AS37" s="193" t="str">
        <f t="shared" si="169"/>
        <v>----</v>
      </c>
      <c r="AT37" s="193" t="str">
        <f t="shared" si="19"/>
        <v>2850-57656</v>
      </c>
      <c r="AU37" s="194">
        <f t="shared" si="20"/>
        <v>44740</v>
      </c>
      <c r="AV37" s="195"/>
      <c r="AW37" s="196" t="s">
        <v>331</v>
      </c>
      <c r="AX37" s="196" t="s">
        <v>331</v>
      </c>
    </row>
    <row r="38">
      <c r="A38" s="109">
        <v>128.0</v>
      </c>
      <c r="B38" s="185">
        <f t="shared" ref="B38:E38" si="170">if(isblank($A38),"",if(iserror(match($A38&amp;"M",X$5:X$248,0)+4),if(iserror(match($A38&amp;"M?",X$5:X$248,0)+4),"",match($A38&amp;"M?",X$5:X$248,0)+4),(match($A38&amp;"M",X$5:X$248,0)+4)))</f>
        <v>79</v>
      </c>
      <c r="C38" s="185" t="str">
        <f t="shared" si="170"/>
        <v/>
      </c>
      <c r="D38" s="185" t="str">
        <f t="shared" si="170"/>
        <v/>
      </c>
      <c r="E38" s="185" t="str">
        <f t="shared" si="170"/>
        <v/>
      </c>
      <c r="F38" s="185">
        <f t="shared" ref="F38:I38" si="171">if(isblank($A38),"",if(iserror(match($A38&amp;"F",X$5:X$248,0)+4),if(iserror(match($A38&amp;"F?",X$5:X$248,0)+4),"",match($A38&amp;"F?",X$5:X$248,0)+4),(match($A38&amp;"F",X$5:X$248,0)+4)))</f>
        <v>78</v>
      </c>
      <c r="G38" s="185" t="str">
        <f t="shared" si="171"/>
        <v/>
      </c>
      <c r="H38" s="185" t="str">
        <f t="shared" si="171"/>
        <v/>
      </c>
      <c r="I38" s="185" t="str">
        <f t="shared" si="171"/>
        <v/>
      </c>
      <c r="J38" s="186">
        <f t="shared" si="8"/>
        <v>79</v>
      </c>
      <c r="K38" s="186">
        <f t="shared" si="9"/>
        <v>28</v>
      </c>
      <c r="L38" s="186">
        <f t="shared" si="10"/>
        <v>78</v>
      </c>
      <c r="M38" s="186">
        <f t="shared" si="11"/>
        <v>28</v>
      </c>
      <c r="N38" s="186" t="str">
        <f t="shared" si="12"/>
        <v/>
      </c>
      <c r="O38" s="186" t="str">
        <f t="shared" si="13"/>
        <v/>
      </c>
      <c r="P38" s="187"/>
      <c r="Q38" s="187"/>
      <c r="R38" s="185" t="str">
        <f>'ID Obs'!A30</f>
        <v>2850-57648</v>
      </c>
      <c r="S38" s="185" t="str">
        <f>'ID Obs'!C30</f>
        <v>F</v>
      </c>
      <c r="T38" s="185" t="str">
        <f>'ID Obs'!E30</f>
        <v>Dk Blue</v>
      </c>
      <c r="U38" s="185" t="str">
        <f>'ID Obs'!F30</f>
        <v>Yellow</v>
      </c>
      <c r="V38" s="185" t="str">
        <f>'ID Obs'!G30</f>
        <v>L</v>
      </c>
      <c r="W38" s="185" t="str">
        <f>'ID Obs'!H30</f>
        <v>----</v>
      </c>
      <c r="X38" s="185" t="str">
        <f>'ID Obs'!N30&amp;$S38</f>
        <v>133F</v>
      </c>
      <c r="Y38" s="185" t="str">
        <f>'ID Obs'!P30&amp;$S38</f>
        <v>151F</v>
      </c>
      <c r="Z38" s="185" t="str">
        <f>'ID Obs'!R30&amp;$S38</f>
        <v>Nest!F</v>
      </c>
      <c r="AA38" s="185" t="str">
        <f>'ID Obs'!T30&amp;$S38</f>
        <v>Nest!F</v>
      </c>
      <c r="AB38" s="185">
        <f>'ID Obs'!O30</f>
        <v>44734</v>
      </c>
      <c r="AC38" s="185">
        <f>'ID Obs'!Q30</f>
        <v>44781</v>
      </c>
      <c r="AD38" s="185" t="str">
        <f>'ID Obs'!S30</f>
        <v>Date!</v>
      </c>
      <c r="AE38" s="185" t="str">
        <f>'ID Obs'!U30</f>
        <v>Date!</v>
      </c>
      <c r="AF38" s="188">
        <f>value('Nest Checks'!G41)</f>
        <v>0</v>
      </c>
      <c r="AG38" s="189" t="str">
        <f t="shared" si="14"/>
        <v/>
      </c>
      <c r="AH38" s="190" t="s">
        <v>330</v>
      </c>
      <c r="AI38" s="4"/>
      <c r="AJ38" s="191" t="str">
        <f t="shared" ref="AJ38:AM38" si="172">if(isblank($A38),"",if($J38&gt;0,indirect("R"&amp;$J38&amp;"C"&amp;column(T38),0),"-"))</f>
        <v>Yellow</v>
      </c>
      <c r="AK38" s="191" t="str">
        <f t="shared" si="172"/>
        <v>White</v>
      </c>
      <c r="AL38" s="191" t="str">
        <f t="shared" si="172"/>
        <v>R</v>
      </c>
      <c r="AM38" s="191" t="str">
        <f t="shared" si="172"/>
        <v>----</v>
      </c>
      <c r="AN38" s="191" t="str">
        <f t="shared" si="31"/>
        <v>2850-57577</v>
      </c>
      <c r="AO38" s="192">
        <f t="shared" si="32"/>
        <v>44732</v>
      </c>
      <c r="AP38" s="193" t="str">
        <f t="shared" ref="AP38:AS38" si="173">if(isblank($A38),"",if($L38&gt;0,indirect("R"&amp;$L38&amp;"C"&amp;column(T38),0),"-"))</f>
        <v>Red</v>
      </c>
      <c r="AQ38" s="193" t="str">
        <f t="shared" si="173"/>
        <v>Orange</v>
      </c>
      <c r="AR38" s="193" t="str">
        <f t="shared" si="173"/>
        <v>R</v>
      </c>
      <c r="AS38" s="193" t="str">
        <f t="shared" si="173"/>
        <v>----</v>
      </c>
      <c r="AT38" s="193" t="str">
        <f t="shared" si="19"/>
        <v>2870-65003</v>
      </c>
      <c r="AU38" s="194">
        <f t="shared" si="20"/>
        <v>44755</v>
      </c>
      <c r="AV38" s="195"/>
      <c r="AW38" s="196" t="s">
        <v>331</v>
      </c>
      <c r="AX38" s="196" t="s">
        <v>331</v>
      </c>
    </row>
    <row r="39">
      <c r="A39" s="109">
        <v>133.0</v>
      </c>
      <c r="B39" s="185">
        <f t="shared" ref="B39:E39" si="174">if(isblank($A39),"",if(iserror(match($A39&amp;"M",X$5:X$248,0)+4),if(iserror(match($A39&amp;"M?",X$5:X$248,0)+4),"",match($A39&amp;"M?",X$5:X$248,0)+4),(match($A39&amp;"M",X$5:X$248,0)+4)))</f>
        <v>70</v>
      </c>
      <c r="C39" s="185" t="str">
        <f t="shared" si="174"/>
        <v/>
      </c>
      <c r="D39" s="185" t="str">
        <f t="shared" si="174"/>
        <v/>
      </c>
      <c r="E39" s="185" t="str">
        <f t="shared" si="174"/>
        <v/>
      </c>
      <c r="F39" s="185">
        <f t="shared" ref="F39:I39" si="175">if(isblank($A39),"",if(iserror(match($A39&amp;"F",X$5:X$248,0)+4),if(iserror(match($A39&amp;"F?",X$5:X$248,0)+4),"",match($A39&amp;"F?",X$5:X$248,0)+4),(match($A39&amp;"F",X$5:X$248,0)+4)))</f>
        <v>38</v>
      </c>
      <c r="G39" s="185" t="str">
        <f t="shared" si="175"/>
        <v/>
      </c>
      <c r="H39" s="185" t="str">
        <f t="shared" si="175"/>
        <v/>
      </c>
      <c r="I39" s="185" t="str">
        <f t="shared" si="175"/>
        <v/>
      </c>
      <c r="J39" s="186">
        <f t="shared" si="8"/>
        <v>70</v>
      </c>
      <c r="K39" s="186">
        <f t="shared" si="9"/>
        <v>28</v>
      </c>
      <c r="L39" s="186">
        <f t="shared" si="10"/>
        <v>38</v>
      </c>
      <c r="M39" s="186">
        <f t="shared" si="11"/>
        <v>28</v>
      </c>
      <c r="N39" s="186" t="str">
        <f t="shared" si="12"/>
        <v/>
      </c>
      <c r="O39" s="186" t="str">
        <f t="shared" si="13"/>
        <v/>
      </c>
      <c r="P39" s="187"/>
      <c r="Q39" s="187"/>
      <c r="R39" s="185" t="str">
        <f>'ID Obs'!A31</f>
        <v>2850-57647</v>
      </c>
      <c r="S39" s="185" t="str">
        <f>'ID Obs'!C31</f>
        <v>M</v>
      </c>
      <c r="T39" s="185" t="str">
        <f>'ID Obs'!E31</f>
        <v>White</v>
      </c>
      <c r="U39" s="185" t="str">
        <f>'ID Obs'!F31</f>
        <v>White</v>
      </c>
      <c r="V39" s="185" t="str">
        <f>'ID Obs'!G31</f>
        <v>R</v>
      </c>
      <c r="W39" s="185" t="str">
        <f>'ID Obs'!H31</f>
        <v>----</v>
      </c>
      <c r="X39" s="185" t="str">
        <f>'ID Obs'!N31&amp;$S39</f>
        <v>112M</v>
      </c>
      <c r="Y39" s="185" t="str">
        <f>'ID Obs'!P31&amp;$S39</f>
        <v>112.2M</v>
      </c>
      <c r="Z39" s="185" t="str">
        <f>'ID Obs'!R31&amp;$S39</f>
        <v>Nest!M</v>
      </c>
      <c r="AA39" s="185" t="str">
        <f>'ID Obs'!T31&amp;$S39</f>
        <v>Nest!M</v>
      </c>
      <c r="AB39" s="185">
        <f>'ID Obs'!O31</f>
        <v>44734</v>
      </c>
      <c r="AC39" s="185">
        <f>'ID Obs'!Q31</f>
        <v>44781</v>
      </c>
      <c r="AD39" s="185" t="str">
        <f>'ID Obs'!S31</f>
        <v>Date!</v>
      </c>
      <c r="AE39" s="185" t="str">
        <f>'ID Obs'!U31</f>
        <v>Date!</v>
      </c>
      <c r="AF39" s="188">
        <f>value('Nest Checks'!G42)</f>
        <v>36</v>
      </c>
      <c r="AG39" s="189" t="str">
        <f t="shared" si="14"/>
        <v/>
      </c>
      <c r="AH39" s="190" t="s">
        <v>330</v>
      </c>
      <c r="AI39" s="4"/>
      <c r="AJ39" s="191" t="str">
        <f t="shared" ref="AJ39:AM39" si="176">if(isblank($A39),"",if($J39&gt;0,indirect("R"&amp;$J39&amp;"C"&amp;column(T39),0),"-"))</f>
        <v>White</v>
      </c>
      <c r="AK39" s="191" t="str">
        <f t="shared" si="176"/>
        <v>Orange</v>
      </c>
      <c r="AL39" s="191" t="str">
        <f t="shared" si="176"/>
        <v>R</v>
      </c>
      <c r="AM39" s="191" t="str">
        <f t="shared" si="176"/>
        <v>----</v>
      </c>
      <c r="AN39" s="191" t="str">
        <f t="shared" si="31"/>
        <v>2850-57570</v>
      </c>
      <c r="AO39" s="192">
        <f t="shared" si="32"/>
        <v>44740</v>
      </c>
      <c r="AP39" s="193" t="str">
        <f t="shared" ref="AP39:AS39" si="177">if(isblank($A39),"",if($L39&gt;0,indirect("R"&amp;$L39&amp;"C"&amp;column(T39),0),"-"))</f>
        <v>Dk Blue</v>
      </c>
      <c r="AQ39" s="193" t="str">
        <f t="shared" si="177"/>
        <v>Yellow</v>
      </c>
      <c r="AR39" s="193" t="str">
        <f t="shared" si="177"/>
        <v>L</v>
      </c>
      <c r="AS39" s="193" t="str">
        <f t="shared" si="177"/>
        <v>----</v>
      </c>
      <c r="AT39" s="193" t="str">
        <f t="shared" si="19"/>
        <v>2850-57648</v>
      </c>
      <c r="AU39" s="194">
        <f t="shared" si="20"/>
        <v>44734</v>
      </c>
      <c r="AV39" s="195"/>
      <c r="AW39" s="196" t="s">
        <v>331</v>
      </c>
      <c r="AX39" s="196" t="s">
        <v>331</v>
      </c>
    </row>
    <row r="40">
      <c r="A40" s="109">
        <v>94.2</v>
      </c>
      <c r="B40" s="185" t="str">
        <f t="shared" ref="B40:E40" si="178">if(isblank($A40),"",if(iserror(match($A40&amp;"M",X$5:X$248,0)+4),if(iserror(match($A40&amp;"M?",X$5:X$248,0)+4),"",match($A40&amp;"M?",X$5:X$248,0)+4),(match($A40&amp;"M",X$5:X$248,0)+4)))</f>
        <v/>
      </c>
      <c r="C40" s="185" t="str">
        <f t="shared" si="178"/>
        <v/>
      </c>
      <c r="D40" s="185" t="str">
        <f t="shared" si="178"/>
        <v/>
      </c>
      <c r="E40" s="185" t="str">
        <f t="shared" si="178"/>
        <v/>
      </c>
      <c r="F40" s="185" t="str">
        <f t="shared" ref="F40:I40" si="179">if(isblank($A40),"",if(iserror(match($A40&amp;"F",X$5:X$248,0)+4),if(iserror(match($A40&amp;"F?",X$5:X$248,0)+4),"",match($A40&amp;"F?",X$5:X$248,0)+4),(match($A40&amp;"F",X$5:X$248,0)+4)))</f>
        <v/>
      </c>
      <c r="G40" s="185" t="str">
        <f t="shared" si="179"/>
        <v/>
      </c>
      <c r="H40" s="185" t="str">
        <f t="shared" si="179"/>
        <v/>
      </c>
      <c r="I40" s="185" t="str">
        <f t="shared" si="179"/>
        <v/>
      </c>
      <c r="J40" s="186">
        <f t="shared" si="8"/>
        <v>0</v>
      </c>
      <c r="K40" s="186">
        <f t="shared" si="9"/>
        <v>0</v>
      </c>
      <c r="L40" s="186">
        <f t="shared" si="10"/>
        <v>0</v>
      </c>
      <c r="M40" s="186">
        <f t="shared" si="11"/>
        <v>0</v>
      </c>
      <c r="N40" s="186" t="str">
        <f t="shared" si="12"/>
        <v/>
      </c>
      <c r="O40" s="186" t="str">
        <f t="shared" si="13"/>
        <v/>
      </c>
      <c r="P40" s="187"/>
      <c r="Q40" s="187"/>
      <c r="R40" s="185" t="str">
        <f>'ID Obs'!A32</f>
        <v>2850-57646</v>
      </c>
      <c r="S40" s="185" t="str">
        <f>'ID Obs'!C32</f>
        <v>M</v>
      </c>
      <c r="T40" s="185" t="str">
        <f>'ID Obs'!E32</f>
        <v>Lt Blue</v>
      </c>
      <c r="U40" s="185" t="str">
        <f>'ID Obs'!F32</f>
        <v>Lt Blue</v>
      </c>
      <c r="V40" s="185" t="str">
        <f>'ID Obs'!G32</f>
        <v>R</v>
      </c>
      <c r="W40" s="185" t="str">
        <f>'ID Obs'!H32</f>
        <v>----</v>
      </c>
      <c r="X40" s="185" t="str">
        <f>'ID Obs'!N32&amp;$S40</f>
        <v>54M</v>
      </c>
      <c r="Y40" s="185" t="str">
        <f>'ID Obs'!P32&amp;$S40</f>
        <v>54.2M</v>
      </c>
      <c r="Z40" s="185" t="str">
        <f>'ID Obs'!R32&amp;$S40</f>
        <v>Nest!M</v>
      </c>
      <c r="AA40" s="185" t="str">
        <f>'ID Obs'!T32&amp;$S40</f>
        <v>Nest!M</v>
      </c>
      <c r="AB40" s="185">
        <f>'ID Obs'!O32</f>
        <v>44734</v>
      </c>
      <c r="AC40" s="185">
        <f>'ID Obs'!Q32</f>
        <v>44769</v>
      </c>
      <c r="AD40" s="185" t="str">
        <f>'ID Obs'!S32</f>
        <v>Date!</v>
      </c>
      <c r="AE40" s="185" t="str">
        <f>'ID Obs'!U32</f>
        <v>Date!</v>
      </c>
      <c r="AF40" s="188">
        <f>value('Nest Checks'!G43)</f>
        <v>37</v>
      </c>
      <c r="AG40" s="189" t="str">
        <f t="shared" si="14"/>
        <v/>
      </c>
      <c r="AH40" s="190" t="s">
        <v>333</v>
      </c>
      <c r="AI40" s="4"/>
      <c r="AJ40" s="191" t="str">
        <f t="shared" ref="AJ40:AM40" si="180">if(isblank($A40),"",if($J40&gt;0,indirect("R"&amp;$J40&amp;"C"&amp;column(T40),0),"-"))</f>
        <v>-</v>
      </c>
      <c r="AK40" s="191" t="str">
        <f t="shared" si="180"/>
        <v>-</v>
      </c>
      <c r="AL40" s="191" t="str">
        <f t="shared" si="180"/>
        <v>-</v>
      </c>
      <c r="AM40" s="191" t="str">
        <f t="shared" si="180"/>
        <v>-</v>
      </c>
      <c r="AN40" s="191" t="str">
        <f t="shared" si="31"/>
        <v>ID?</v>
      </c>
      <c r="AO40" s="192" t="str">
        <f t="shared" si="32"/>
        <v/>
      </c>
      <c r="AP40" s="193" t="str">
        <f t="shared" ref="AP40:AS40" si="181">if(isblank($A40),"",if($L40&gt;0,indirect("R"&amp;$L40&amp;"C"&amp;column(T40),0),"-"))</f>
        <v>-</v>
      </c>
      <c r="AQ40" s="193" t="str">
        <f t="shared" si="181"/>
        <v>-</v>
      </c>
      <c r="AR40" s="193" t="str">
        <f t="shared" si="181"/>
        <v>-</v>
      </c>
      <c r="AS40" s="193" t="str">
        <f t="shared" si="181"/>
        <v>-</v>
      </c>
      <c r="AT40" s="193" t="str">
        <f t="shared" si="19"/>
        <v>ID?</v>
      </c>
      <c r="AU40" s="194" t="str">
        <f t="shared" si="20"/>
        <v/>
      </c>
      <c r="AV40" s="195"/>
      <c r="AW40" s="196" t="s">
        <v>331</v>
      </c>
      <c r="AX40" s="196" t="s">
        <v>331</v>
      </c>
    </row>
    <row r="41">
      <c r="A41" s="109">
        <v>145.0</v>
      </c>
      <c r="B41" s="185">
        <f t="shared" ref="B41:E41" si="182">if(isblank($A41),"",if(iserror(match($A41&amp;"M",X$5:X$248,0)+4),if(iserror(match($A41&amp;"M?",X$5:X$248,0)+4),"",match($A41&amp;"M?",X$5:X$248,0)+4),(match($A41&amp;"M",X$5:X$248,0)+4)))</f>
        <v>104</v>
      </c>
      <c r="C41" s="185" t="str">
        <f t="shared" si="182"/>
        <v/>
      </c>
      <c r="D41" s="185" t="str">
        <f t="shared" si="182"/>
        <v/>
      </c>
      <c r="E41" s="185" t="str">
        <f t="shared" si="182"/>
        <v/>
      </c>
      <c r="F41" s="185">
        <f t="shared" ref="F41:I41" si="183">if(isblank($A41),"",if(iserror(match($A41&amp;"F",X$5:X$248,0)+4),if(iserror(match($A41&amp;"F?",X$5:X$248,0)+4),"",match($A41&amp;"F?",X$5:X$248,0)+4),(match($A41&amp;"F",X$5:X$248,0)+4)))</f>
        <v>103</v>
      </c>
      <c r="G41" s="185" t="str">
        <f t="shared" si="183"/>
        <v/>
      </c>
      <c r="H41" s="185" t="str">
        <f t="shared" si="183"/>
        <v/>
      </c>
      <c r="I41" s="185" t="str">
        <f t="shared" si="183"/>
        <v/>
      </c>
      <c r="J41" s="186">
        <f t="shared" si="8"/>
        <v>104</v>
      </c>
      <c r="K41" s="186">
        <f t="shared" si="9"/>
        <v>28</v>
      </c>
      <c r="L41" s="186">
        <f t="shared" si="10"/>
        <v>103</v>
      </c>
      <c r="M41" s="186">
        <f t="shared" si="11"/>
        <v>28</v>
      </c>
      <c r="N41" s="186" t="str">
        <f t="shared" si="12"/>
        <v/>
      </c>
      <c r="O41" s="186" t="str">
        <f t="shared" si="13"/>
        <v/>
      </c>
      <c r="P41" s="187"/>
      <c r="Q41" s="187"/>
      <c r="R41" s="185" t="str">
        <f>'ID Obs'!A33</f>
        <v>2850-57884</v>
      </c>
      <c r="S41" s="185" t="str">
        <f>'ID Obs'!C33</f>
        <v>F</v>
      </c>
      <c r="T41" s="185" t="str">
        <f>'ID Obs'!E33</f>
        <v>Red</v>
      </c>
      <c r="U41" s="185" t="str">
        <f>'ID Obs'!F33</f>
        <v>Purple</v>
      </c>
      <c r="V41" s="185" t="str">
        <f>'ID Obs'!G33</f>
        <v>R</v>
      </c>
      <c r="W41" s="185" t="str">
        <f>'ID Obs'!H33</f>
        <v>----</v>
      </c>
      <c r="X41" s="185" t="str">
        <f>'ID Obs'!N33&amp;$S41</f>
        <v>Nest!F</v>
      </c>
      <c r="Y41" s="185" t="str">
        <f>'ID Obs'!P33&amp;$S41</f>
        <v>Nest!F</v>
      </c>
      <c r="Z41" s="185" t="str">
        <f>'ID Obs'!R33&amp;$S41</f>
        <v>Nest!F</v>
      </c>
      <c r="AA41" s="185" t="str">
        <f>'ID Obs'!T33&amp;$S41</f>
        <v>Nest!F</v>
      </c>
      <c r="AB41" s="185" t="str">
        <f>'ID Obs'!O33</f>
        <v>Date!</v>
      </c>
      <c r="AC41" s="185" t="str">
        <f>'ID Obs'!Q33</f>
        <v>Date!</v>
      </c>
      <c r="AD41" s="185" t="str">
        <f>'ID Obs'!S33</f>
        <v>Date!</v>
      </c>
      <c r="AE41" s="185" t="str">
        <f>'ID Obs'!U33</f>
        <v>Date!</v>
      </c>
      <c r="AF41" s="188">
        <f>value('Nest Checks'!G44)</f>
        <v>0</v>
      </c>
      <c r="AG41" s="189" t="str">
        <f t="shared" si="14"/>
        <v/>
      </c>
      <c r="AH41" s="190" t="s">
        <v>330</v>
      </c>
      <c r="AI41" s="4"/>
      <c r="AJ41" s="191" t="str">
        <f t="shared" ref="AJ41:AM41" si="184">if(isblank($A41),"",if($J41&gt;0,indirect("R"&amp;$J41&amp;"C"&amp;column(T41),0),"-"))</f>
        <v/>
      </c>
      <c r="AK41" s="191" t="str">
        <f t="shared" si="184"/>
        <v/>
      </c>
      <c r="AL41" s="191" t="str">
        <f t="shared" si="184"/>
        <v/>
      </c>
      <c r="AM41" s="191" t="str">
        <f t="shared" si="184"/>
        <v/>
      </c>
      <c r="AN41" s="191" t="str">
        <f t="shared" si="31"/>
        <v>UNB</v>
      </c>
      <c r="AO41" s="192">
        <f t="shared" si="32"/>
        <v>44757</v>
      </c>
      <c r="AP41" s="193" t="str">
        <f t="shared" ref="AP41:AS41" si="185">if(isblank($A41),"",if($L41&gt;0,indirect("R"&amp;$L41&amp;"C"&amp;column(T41),0),"-"))</f>
        <v>Pink</v>
      </c>
      <c r="AQ41" s="193" t="str">
        <f t="shared" si="185"/>
        <v>Dk Green</v>
      </c>
      <c r="AR41" s="193" t="str">
        <f t="shared" si="185"/>
        <v>L</v>
      </c>
      <c r="AS41" s="193" t="str">
        <f t="shared" si="185"/>
        <v>----</v>
      </c>
      <c r="AT41" s="193" t="str">
        <f t="shared" si="19"/>
        <v>2870-65004</v>
      </c>
      <c r="AU41" s="194" t="str">
        <f t="shared" si="20"/>
        <v>#REF!</v>
      </c>
      <c r="AV41" s="195"/>
      <c r="AW41" s="196" t="s">
        <v>331</v>
      </c>
      <c r="AX41" s="196" t="s">
        <v>331</v>
      </c>
    </row>
    <row r="42">
      <c r="A42" s="109">
        <v>11.0</v>
      </c>
      <c r="B42" s="185">
        <f t="shared" ref="B42:E42" si="186">if(isblank($A42),"",if(iserror(match($A42&amp;"M",X$5:X$248,0)+4),if(iserror(match($A42&amp;"M?",X$5:X$248,0)+4),"",match($A42&amp;"M?",X$5:X$248,0)+4),(match($A42&amp;"M",X$5:X$248,0)+4)))</f>
        <v>33</v>
      </c>
      <c r="C42" s="185" t="str">
        <f t="shared" si="186"/>
        <v/>
      </c>
      <c r="D42" s="185" t="str">
        <f t="shared" si="186"/>
        <v/>
      </c>
      <c r="E42" s="185" t="str">
        <f t="shared" si="186"/>
        <v/>
      </c>
      <c r="F42" s="185">
        <f t="shared" ref="F42:I42" si="187">if(isblank($A42),"",if(iserror(match($A42&amp;"F",X$5:X$248,0)+4),if(iserror(match($A42&amp;"F?",X$5:X$248,0)+4),"",match($A42&amp;"F?",X$5:X$248,0)+4),(match($A42&amp;"F",X$5:X$248,0)+4)))</f>
        <v>97</v>
      </c>
      <c r="G42" s="185" t="str">
        <f t="shared" si="187"/>
        <v/>
      </c>
      <c r="H42" s="185" t="str">
        <f t="shared" si="187"/>
        <v/>
      </c>
      <c r="I42" s="185" t="str">
        <f t="shared" si="187"/>
        <v/>
      </c>
      <c r="J42" s="186">
        <f t="shared" si="8"/>
        <v>33</v>
      </c>
      <c r="K42" s="186">
        <f t="shared" si="9"/>
        <v>28</v>
      </c>
      <c r="L42" s="186">
        <f t="shared" si="10"/>
        <v>97</v>
      </c>
      <c r="M42" s="186">
        <f t="shared" si="11"/>
        <v>28</v>
      </c>
      <c r="N42" s="186" t="str">
        <f t="shared" si="12"/>
        <v/>
      </c>
      <c r="O42" s="186" t="str">
        <f t="shared" si="13"/>
        <v/>
      </c>
      <c r="P42" s="187"/>
      <c r="Q42" s="187"/>
      <c r="R42" s="185" t="str">
        <f>'ID Obs'!A34</f>
        <v>2850-57883</v>
      </c>
      <c r="S42" s="185" t="str">
        <f>'ID Obs'!C34</f>
        <v>F</v>
      </c>
      <c r="T42" s="185" t="str">
        <f>'ID Obs'!E34</f>
        <v>Red</v>
      </c>
      <c r="U42" s="185" t="str">
        <f>'ID Obs'!F34</f>
        <v>Yellow</v>
      </c>
      <c r="V42" s="185" t="str">
        <f>'ID Obs'!G34</f>
        <v>L</v>
      </c>
      <c r="W42" s="185" t="str">
        <f>'ID Obs'!H34</f>
        <v>----</v>
      </c>
      <c r="X42" s="185" t="str">
        <f>'ID Obs'!N34&amp;$S42</f>
        <v>99F</v>
      </c>
      <c r="Y42" s="185" t="str">
        <f>'ID Obs'!P34&amp;$S42</f>
        <v>99.2F</v>
      </c>
      <c r="Z42" s="185" t="str">
        <f>'ID Obs'!R34&amp;$S42</f>
        <v>Nest!F</v>
      </c>
      <c r="AA42" s="185" t="str">
        <f>'ID Obs'!T34&amp;$S42</f>
        <v>Nest!F</v>
      </c>
      <c r="AB42" s="185">
        <f>'ID Obs'!O34</f>
        <v>44730</v>
      </c>
      <c r="AC42" s="185">
        <f>'ID Obs'!Q34</f>
        <v>44783</v>
      </c>
      <c r="AD42" s="185" t="str">
        <f>'ID Obs'!S34</f>
        <v>Date!</v>
      </c>
      <c r="AE42" s="185" t="str">
        <f>'ID Obs'!U34</f>
        <v>Date!</v>
      </c>
      <c r="AF42" s="188">
        <f>value('Nest Checks'!G45)</f>
        <v>39.2</v>
      </c>
      <c r="AG42" s="189" t="str">
        <f t="shared" si="14"/>
        <v/>
      </c>
      <c r="AH42" s="190" t="s">
        <v>330</v>
      </c>
      <c r="AI42" s="4"/>
      <c r="AJ42" s="191" t="str">
        <f t="shared" ref="AJ42:AM42" si="188">if(isblank($A42),"",if($J42&gt;0,indirect("R"&amp;$J42&amp;"C"&amp;column(T42),0),"-"))</f>
        <v>Black</v>
      </c>
      <c r="AK42" s="191" t="str">
        <f t="shared" si="188"/>
        <v>Lt Green</v>
      </c>
      <c r="AL42" s="191" t="str">
        <f t="shared" si="188"/>
        <v>R</v>
      </c>
      <c r="AM42" s="191" t="str">
        <f t="shared" si="188"/>
        <v>----</v>
      </c>
      <c r="AN42" s="191" t="str">
        <f t="shared" si="31"/>
        <v>2850-57733</v>
      </c>
      <c r="AO42" s="192">
        <f t="shared" si="32"/>
        <v>44753</v>
      </c>
      <c r="AP42" s="193" t="str">
        <f t="shared" ref="AP42:AS42" si="189">if(isblank($A42),"",if($L42&gt;0,indirect("R"&amp;$L42&amp;"C"&amp;column(T42),0),"-"))</f>
        <v/>
      </c>
      <c r="AQ42" s="193" t="str">
        <f t="shared" si="189"/>
        <v/>
      </c>
      <c r="AR42" s="193" t="str">
        <f t="shared" si="189"/>
        <v/>
      </c>
      <c r="AS42" s="193" t="str">
        <f t="shared" si="189"/>
        <v/>
      </c>
      <c r="AT42" s="193" t="str">
        <f t="shared" si="19"/>
        <v>UNB</v>
      </c>
      <c r="AU42" s="194">
        <f t="shared" si="20"/>
        <v>44755</v>
      </c>
      <c r="AV42" s="195"/>
      <c r="AW42" s="196" t="s">
        <v>331</v>
      </c>
      <c r="AX42" s="196" t="s">
        <v>331</v>
      </c>
    </row>
    <row r="43">
      <c r="A43" s="109">
        <v>120.2</v>
      </c>
      <c r="B43" s="185" t="str">
        <f t="shared" ref="B43:E43" si="190">if(isblank($A43),"",if(iserror(match($A43&amp;"M",X$5:X$248,0)+4),if(iserror(match($A43&amp;"M?",X$5:X$248,0)+4),"",match($A43&amp;"M?",X$5:X$248,0)+4),(match($A43&amp;"M",X$5:X$248,0)+4)))</f>
        <v/>
      </c>
      <c r="C43" s="185" t="str">
        <f t="shared" si="190"/>
        <v/>
      </c>
      <c r="D43" s="185" t="str">
        <f t="shared" si="190"/>
        <v/>
      </c>
      <c r="E43" s="185" t="str">
        <f t="shared" si="190"/>
        <v/>
      </c>
      <c r="F43" s="185" t="str">
        <f t="shared" ref="F43:I43" si="191">if(isblank($A43),"",if(iserror(match($A43&amp;"F",X$5:X$248,0)+4),if(iserror(match($A43&amp;"F?",X$5:X$248,0)+4),"",match($A43&amp;"F?",X$5:X$248,0)+4),(match($A43&amp;"F",X$5:X$248,0)+4)))</f>
        <v/>
      </c>
      <c r="G43" s="185" t="str">
        <f t="shared" si="191"/>
        <v/>
      </c>
      <c r="H43" s="185" t="str">
        <f t="shared" si="191"/>
        <v/>
      </c>
      <c r="I43" s="185" t="str">
        <f t="shared" si="191"/>
        <v/>
      </c>
      <c r="J43" s="186">
        <f t="shared" si="8"/>
        <v>0</v>
      </c>
      <c r="K43" s="186">
        <f t="shared" si="9"/>
        <v>0</v>
      </c>
      <c r="L43" s="186">
        <f t="shared" si="10"/>
        <v>0</v>
      </c>
      <c r="M43" s="186">
        <f t="shared" si="11"/>
        <v>0</v>
      </c>
      <c r="N43" s="186" t="str">
        <f t="shared" si="12"/>
        <v/>
      </c>
      <c r="O43" s="186" t="str">
        <f t="shared" si="13"/>
        <v/>
      </c>
      <c r="P43" s="187"/>
      <c r="Q43" s="187"/>
      <c r="R43" s="185" t="str">
        <f>'ID Obs'!A35</f>
        <v>2850-57571</v>
      </c>
      <c r="S43" s="185" t="str">
        <f>'ID Obs'!C35</f>
        <v>F</v>
      </c>
      <c r="T43" s="185" t="str">
        <f>'ID Obs'!E35</f>
        <v>White</v>
      </c>
      <c r="U43" s="185" t="str">
        <f>'ID Obs'!F35</f>
        <v>Red</v>
      </c>
      <c r="V43" s="185" t="str">
        <f>'ID Obs'!G35</f>
        <v>R</v>
      </c>
      <c r="W43" s="185" t="str">
        <f>'ID Obs'!H35</f>
        <v>----</v>
      </c>
      <c r="X43" s="185" t="str">
        <f>'ID Obs'!N35&amp;$S43</f>
        <v>58F</v>
      </c>
      <c r="Y43" s="185" t="str">
        <f>'ID Obs'!P35&amp;$S43</f>
        <v>139F</v>
      </c>
      <c r="Z43" s="185" t="str">
        <f>'ID Obs'!R35&amp;$S43</f>
        <v>Nest!F</v>
      </c>
      <c r="AA43" s="185" t="str">
        <f>'ID Obs'!T35&amp;$S43</f>
        <v>Nest!F</v>
      </c>
      <c r="AB43" s="185">
        <f>'ID Obs'!O35</f>
        <v>44734</v>
      </c>
      <c r="AC43" s="185">
        <f>'ID Obs'!Q35</f>
        <v>44772</v>
      </c>
      <c r="AD43" s="185" t="str">
        <f>'ID Obs'!S35</f>
        <v>Date!</v>
      </c>
      <c r="AE43" s="185" t="str">
        <f>'ID Obs'!U35</f>
        <v>Date!</v>
      </c>
      <c r="AF43" s="188">
        <f>value('Nest Checks'!G46)</f>
        <v>0</v>
      </c>
      <c r="AG43" s="189" t="str">
        <f t="shared" si="14"/>
        <v/>
      </c>
      <c r="AH43" s="190" t="s">
        <v>335</v>
      </c>
      <c r="AI43" s="4"/>
      <c r="AJ43" s="191" t="str">
        <f t="shared" ref="AJ43:AM43" si="192">if(isblank($A43),"",if($J43&gt;0,indirect("R"&amp;$J43&amp;"C"&amp;column(T43),0),"-"))</f>
        <v>-</v>
      </c>
      <c r="AK43" s="191" t="str">
        <f t="shared" si="192"/>
        <v>-</v>
      </c>
      <c r="AL43" s="191" t="str">
        <f t="shared" si="192"/>
        <v>-</v>
      </c>
      <c r="AM43" s="191" t="str">
        <f t="shared" si="192"/>
        <v>-</v>
      </c>
      <c r="AN43" s="191" t="str">
        <f t="shared" si="31"/>
        <v>ID?</v>
      </c>
      <c r="AO43" s="192" t="str">
        <f t="shared" si="32"/>
        <v/>
      </c>
      <c r="AP43" s="193" t="str">
        <f t="shared" ref="AP43:AS43" si="193">if(isblank($A43),"",if($L43&gt;0,indirect("R"&amp;$L43&amp;"C"&amp;column(T43),0),"-"))</f>
        <v>-</v>
      </c>
      <c r="AQ43" s="193" t="str">
        <f t="shared" si="193"/>
        <v>-</v>
      </c>
      <c r="AR43" s="193" t="str">
        <f t="shared" si="193"/>
        <v>-</v>
      </c>
      <c r="AS43" s="193" t="str">
        <f t="shared" si="193"/>
        <v>-</v>
      </c>
      <c r="AT43" s="193" t="str">
        <f t="shared" si="19"/>
        <v>ID?</v>
      </c>
      <c r="AU43" s="194" t="str">
        <f t="shared" si="20"/>
        <v/>
      </c>
      <c r="AV43" s="195"/>
      <c r="AW43" s="196" t="s">
        <v>331</v>
      </c>
      <c r="AX43" s="196" t="s">
        <v>331</v>
      </c>
    </row>
    <row r="44">
      <c r="A44" s="109">
        <v>93.2</v>
      </c>
      <c r="B44" s="185" t="str">
        <f t="shared" ref="B44:E44" si="194">if(isblank($A44),"",if(iserror(match($A44&amp;"M",X$5:X$248,0)+4),if(iserror(match($A44&amp;"M?",X$5:X$248,0)+4),"",match($A44&amp;"M?",X$5:X$248,0)+4),(match($A44&amp;"M",X$5:X$248,0)+4)))</f>
        <v/>
      </c>
      <c r="C44" s="185">
        <f t="shared" si="194"/>
        <v>100</v>
      </c>
      <c r="D44" s="185" t="str">
        <f t="shared" si="194"/>
        <v/>
      </c>
      <c r="E44" s="185" t="str">
        <f t="shared" si="194"/>
        <v/>
      </c>
      <c r="F44" s="185" t="str">
        <f t="shared" ref="F44:I44" si="195">if(isblank($A44),"",if(iserror(match($A44&amp;"F",X$5:X$248,0)+4),if(iserror(match($A44&amp;"F?",X$5:X$248,0)+4),"",match($A44&amp;"F?",X$5:X$248,0)+4),(match($A44&amp;"F",X$5:X$248,0)+4)))</f>
        <v/>
      </c>
      <c r="G44" s="185">
        <f t="shared" si="195"/>
        <v>74</v>
      </c>
      <c r="H44" s="185" t="str">
        <f t="shared" si="195"/>
        <v/>
      </c>
      <c r="I44" s="185" t="str">
        <f t="shared" si="195"/>
        <v/>
      </c>
      <c r="J44" s="186">
        <f t="shared" si="8"/>
        <v>100</v>
      </c>
      <c r="K44" s="186">
        <f t="shared" si="9"/>
        <v>29</v>
      </c>
      <c r="L44" s="186">
        <f t="shared" si="10"/>
        <v>74</v>
      </c>
      <c r="M44" s="186">
        <f t="shared" si="11"/>
        <v>29</v>
      </c>
      <c r="N44" s="186" t="str">
        <f t="shared" si="12"/>
        <v/>
      </c>
      <c r="O44" s="186" t="str">
        <f t="shared" si="13"/>
        <v/>
      </c>
      <c r="P44" s="187"/>
      <c r="Q44" s="187"/>
      <c r="R44" s="185" t="str">
        <f>'ID Obs'!A36</f>
        <v>2850-57846</v>
      </c>
      <c r="S44" s="185" t="str">
        <f>'ID Obs'!C36</f>
        <v>F</v>
      </c>
      <c r="T44" s="185" t="str">
        <f>'ID Obs'!E36</f>
        <v>Purple</v>
      </c>
      <c r="U44" s="185" t="str">
        <f>'ID Obs'!F36</f>
        <v>Dk Green</v>
      </c>
      <c r="V44" s="185" t="str">
        <f>'ID Obs'!G36</f>
        <v>L</v>
      </c>
      <c r="W44" s="185" t="str">
        <f>'ID Obs'!H36</f>
        <v>----</v>
      </c>
      <c r="X44" s="185" t="str">
        <f>'ID Obs'!N36&amp;$S44</f>
        <v>110F</v>
      </c>
      <c r="Y44" s="185" t="str">
        <f>'ID Obs'!P36&amp;$S44</f>
        <v>52F</v>
      </c>
      <c r="Z44" s="185" t="str">
        <f>'ID Obs'!R36&amp;$S44</f>
        <v>Nest!F</v>
      </c>
      <c r="AA44" s="185" t="str">
        <f>'ID Obs'!T36&amp;$S44</f>
        <v>Nest!F</v>
      </c>
      <c r="AB44" s="185">
        <f>'ID Obs'!O36</f>
        <v>44733</v>
      </c>
      <c r="AC44" s="185">
        <f>'ID Obs'!Q36</f>
        <v>44753</v>
      </c>
      <c r="AD44" s="185" t="str">
        <f>'ID Obs'!S36</f>
        <v>Date!</v>
      </c>
      <c r="AE44" s="185" t="str">
        <f>'ID Obs'!U36</f>
        <v>Date!</v>
      </c>
      <c r="AF44" s="188">
        <f>value('Nest Checks'!G47)</f>
        <v>0</v>
      </c>
      <c r="AG44" s="189" t="str">
        <f t="shared" si="14"/>
        <v/>
      </c>
      <c r="AH44" s="190" t="s">
        <v>330</v>
      </c>
      <c r="AI44" s="4"/>
      <c r="AJ44" s="191" t="str">
        <f t="shared" ref="AJ44:AM44" si="196">if(isblank($A44),"",if($J44&gt;0,indirect("R"&amp;$J44&amp;"C"&amp;column(T44),0),"-"))</f>
        <v>Lt Blue</v>
      </c>
      <c r="AK44" s="191" t="str">
        <f t="shared" si="196"/>
        <v>Dk Green</v>
      </c>
      <c r="AL44" s="191" t="str">
        <f t="shared" si="196"/>
        <v>R</v>
      </c>
      <c r="AM44" s="191" t="str">
        <f t="shared" si="196"/>
        <v>----</v>
      </c>
      <c r="AN44" s="191" t="str">
        <f t="shared" si="31"/>
        <v>2640-97588</v>
      </c>
      <c r="AO44" s="192">
        <f t="shared" si="32"/>
        <v>44755</v>
      </c>
      <c r="AP44" s="193" t="str">
        <f t="shared" ref="AP44:AS44" si="197">if(isblank($A44),"",if($L44&gt;0,indirect("R"&amp;$L44&amp;"C"&amp;column(T44),0),"-"))</f>
        <v>Pink</v>
      </c>
      <c r="AQ44" s="193" t="str">
        <f t="shared" si="197"/>
        <v>Yellow</v>
      </c>
      <c r="AR44" s="193" t="str">
        <f t="shared" si="197"/>
        <v>L</v>
      </c>
      <c r="AS44" s="193" t="str">
        <f t="shared" si="197"/>
        <v>----</v>
      </c>
      <c r="AT44" s="193" t="str">
        <f t="shared" si="19"/>
        <v>2850-57730</v>
      </c>
      <c r="AU44" s="194">
        <f t="shared" si="20"/>
        <v>44748</v>
      </c>
      <c r="AV44" s="195"/>
      <c r="AW44" s="196" t="s">
        <v>331</v>
      </c>
      <c r="AX44" s="196" t="s">
        <v>331</v>
      </c>
    </row>
    <row r="45">
      <c r="A45" s="109">
        <v>109.0</v>
      </c>
      <c r="B45" s="185" t="str">
        <f t="shared" ref="B45:E45" si="198">if(isblank($A45),"",if(iserror(match($A45&amp;"M",X$5:X$248,0)+4),if(iserror(match($A45&amp;"M?",X$5:X$248,0)+4),"",match($A45&amp;"M?",X$5:X$248,0)+4),(match($A45&amp;"M",X$5:X$248,0)+4)))</f>
        <v/>
      </c>
      <c r="C45" s="185">
        <f t="shared" si="198"/>
        <v>6</v>
      </c>
      <c r="D45" s="185" t="str">
        <f t="shared" si="198"/>
        <v/>
      </c>
      <c r="E45" s="185" t="str">
        <f t="shared" si="198"/>
        <v/>
      </c>
      <c r="F45" s="185" t="str">
        <f t="shared" ref="F45:I45" si="199">if(isblank($A45),"",if(iserror(match($A45&amp;"F",X$5:X$248,0)+4),if(iserror(match($A45&amp;"F?",X$5:X$248,0)+4),"",match($A45&amp;"F?",X$5:X$248,0)+4),(match($A45&amp;"F",X$5:X$248,0)+4)))</f>
        <v/>
      </c>
      <c r="G45" s="185">
        <f t="shared" si="199"/>
        <v>5</v>
      </c>
      <c r="H45" s="185" t="str">
        <f t="shared" si="199"/>
        <v/>
      </c>
      <c r="I45" s="185" t="str">
        <f t="shared" si="199"/>
        <v/>
      </c>
      <c r="J45" s="186">
        <f t="shared" si="8"/>
        <v>6</v>
      </c>
      <c r="K45" s="186">
        <f t="shared" si="9"/>
        <v>29</v>
      </c>
      <c r="L45" s="186">
        <f t="shared" si="10"/>
        <v>5</v>
      </c>
      <c r="M45" s="186">
        <f t="shared" si="11"/>
        <v>29</v>
      </c>
      <c r="N45" s="186" t="str">
        <f t="shared" si="12"/>
        <v/>
      </c>
      <c r="O45" s="186" t="str">
        <f t="shared" si="13"/>
        <v/>
      </c>
      <c r="P45" s="187"/>
      <c r="Q45" s="187"/>
      <c r="R45" s="185" t="str">
        <f>'ID Obs'!A37</f>
        <v>2850-57736</v>
      </c>
      <c r="S45" s="185" t="str">
        <f>'ID Obs'!C37</f>
        <v>F</v>
      </c>
      <c r="T45" s="185" t="str">
        <f>'ID Obs'!E37</f>
        <v>Orange</v>
      </c>
      <c r="U45" s="185" t="str">
        <f>'ID Obs'!F37</f>
        <v>Dk Green</v>
      </c>
      <c r="V45" s="185" t="str">
        <f>'ID Obs'!G37</f>
        <v>L</v>
      </c>
      <c r="W45" s="185" t="str">
        <f>'ID Obs'!H37</f>
        <v>----</v>
      </c>
      <c r="X45" s="185" t="str">
        <f>'ID Obs'!N37&amp;$S45</f>
        <v>43F</v>
      </c>
      <c r="Y45" s="185" t="str">
        <f>'ID Obs'!P37&amp;$S45</f>
        <v>Nest!F</v>
      </c>
      <c r="Z45" s="185" t="str">
        <f>'ID Obs'!R37&amp;$S45</f>
        <v>Nest!F</v>
      </c>
      <c r="AA45" s="185" t="str">
        <f>'ID Obs'!T37&amp;$S45</f>
        <v>Nest!F</v>
      </c>
      <c r="AB45" s="185">
        <f>'ID Obs'!O37</f>
        <v>44730</v>
      </c>
      <c r="AC45" s="185" t="str">
        <f>'ID Obs'!Q37</f>
        <v>Date!</v>
      </c>
      <c r="AD45" s="185" t="str">
        <f>'ID Obs'!S37</f>
        <v>Date!</v>
      </c>
      <c r="AE45" s="185" t="str">
        <f>'ID Obs'!U37</f>
        <v>Date!</v>
      </c>
      <c r="AF45" s="188">
        <f>value('Nest Checks'!G48)</f>
        <v>0</v>
      </c>
      <c r="AG45" s="189" t="str">
        <f t="shared" si="14"/>
        <v/>
      </c>
      <c r="AH45" s="190" t="s">
        <v>334</v>
      </c>
      <c r="AI45" s="4"/>
      <c r="AJ45" s="191" t="str">
        <f t="shared" ref="AJ45:AM45" si="200">if(isblank($A45),"",if($J45&gt;0,indirect("R"&amp;$J45&amp;"C"&amp;column(T45),0),"-"))</f>
        <v>Yellow</v>
      </c>
      <c r="AK45" s="191" t="str">
        <f t="shared" si="200"/>
        <v>White</v>
      </c>
      <c r="AL45" s="191" t="str">
        <f t="shared" si="200"/>
        <v>L</v>
      </c>
      <c r="AM45" s="191" t="str">
        <f t="shared" si="200"/>
        <v>----</v>
      </c>
      <c r="AN45" s="191" t="str">
        <f t="shared" si="31"/>
        <v>2850-57731</v>
      </c>
      <c r="AO45" s="192">
        <f t="shared" si="32"/>
        <v>44753</v>
      </c>
      <c r="AP45" s="193" t="str">
        <f t="shared" ref="AP45:AS45" si="201">if(isblank($A45),"",if($L45&gt;0,indirect("R"&amp;$L45&amp;"C"&amp;column(T45),0),"-"))</f>
        <v>Yellow</v>
      </c>
      <c r="AQ45" s="193" t="str">
        <f t="shared" si="201"/>
        <v>Lt Green</v>
      </c>
      <c r="AR45" s="193" t="str">
        <f t="shared" si="201"/>
        <v>L</v>
      </c>
      <c r="AS45" s="193" t="str">
        <f t="shared" si="201"/>
        <v>----</v>
      </c>
      <c r="AT45" s="193" t="str">
        <f t="shared" si="19"/>
        <v>2640-97358</v>
      </c>
      <c r="AU45" s="194">
        <f t="shared" si="20"/>
        <v>44753</v>
      </c>
      <c r="AV45" s="195"/>
      <c r="AW45" s="196" t="s">
        <v>331</v>
      </c>
      <c r="AX45" s="196" t="s">
        <v>331</v>
      </c>
    </row>
    <row r="46">
      <c r="A46" s="109">
        <v>115.0</v>
      </c>
      <c r="B46" s="185" t="str">
        <f t="shared" ref="B46:E46" si="202">if(isblank($A46),"",if(iserror(match($A46&amp;"M",X$5:X$248,0)+4),if(iserror(match($A46&amp;"M?",X$5:X$248,0)+4),"",match($A46&amp;"M?",X$5:X$248,0)+4),(match($A46&amp;"M",X$5:X$248,0)+4)))</f>
        <v/>
      </c>
      <c r="C46" s="185" t="str">
        <f t="shared" si="202"/>
        <v/>
      </c>
      <c r="D46" s="185" t="str">
        <f t="shared" si="202"/>
        <v/>
      </c>
      <c r="E46" s="185" t="str">
        <f t="shared" si="202"/>
        <v/>
      </c>
      <c r="F46" s="185" t="str">
        <f t="shared" ref="F46:I46" si="203">if(isblank($A46),"",if(iserror(match($A46&amp;"F",X$5:X$248,0)+4),if(iserror(match($A46&amp;"F?",X$5:X$248,0)+4),"",match($A46&amp;"F?",X$5:X$248,0)+4),(match($A46&amp;"F",X$5:X$248,0)+4)))</f>
        <v/>
      </c>
      <c r="G46" s="185">
        <f t="shared" si="203"/>
        <v>29</v>
      </c>
      <c r="H46" s="185" t="str">
        <f t="shared" si="203"/>
        <v/>
      </c>
      <c r="I46" s="185" t="str">
        <f t="shared" si="203"/>
        <v/>
      </c>
      <c r="J46" s="186">
        <f t="shared" si="8"/>
        <v>0</v>
      </c>
      <c r="K46" s="186">
        <f t="shared" si="9"/>
        <v>0</v>
      </c>
      <c r="L46" s="186">
        <f t="shared" si="10"/>
        <v>29</v>
      </c>
      <c r="M46" s="186">
        <f t="shared" si="11"/>
        <v>29</v>
      </c>
      <c r="N46" s="186" t="str">
        <f t="shared" si="12"/>
        <v/>
      </c>
      <c r="O46" s="186" t="str">
        <f t="shared" si="13"/>
        <v/>
      </c>
      <c r="P46" s="187"/>
      <c r="Q46" s="187"/>
      <c r="R46" s="185" t="str">
        <f>'ID Obs'!A38</f>
        <v>2850-57882</v>
      </c>
      <c r="S46" s="185" t="str">
        <f>'ID Obs'!C38</f>
        <v>F</v>
      </c>
      <c r="T46" s="185" t="str">
        <f>'ID Obs'!E38</f>
        <v>Lt Green</v>
      </c>
      <c r="U46" s="185" t="str">
        <f>'ID Obs'!F38</f>
        <v>Lt Green</v>
      </c>
      <c r="V46" s="185" t="str">
        <f>'ID Obs'!G38</f>
        <v>L</v>
      </c>
      <c r="W46" s="185" t="str">
        <f>'ID Obs'!H38</f>
        <v>----</v>
      </c>
      <c r="X46" s="185" t="str">
        <f>'ID Obs'!N38&amp;$S46</f>
        <v>85F</v>
      </c>
      <c r="Y46" s="185" t="str">
        <f>'ID Obs'!P38&amp;$S46</f>
        <v>Nest!F</v>
      </c>
      <c r="Z46" s="185" t="str">
        <f>'ID Obs'!R38&amp;$S46</f>
        <v>Nest!F</v>
      </c>
      <c r="AA46" s="185" t="str">
        <f>'ID Obs'!T38&amp;$S46</f>
        <v>Nest!F</v>
      </c>
      <c r="AB46" s="185">
        <f>'ID Obs'!O38</f>
        <v>44734</v>
      </c>
      <c r="AC46" s="185" t="str">
        <f>'ID Obs'!Q38</f>
        <v>Date!</v>
      </c>
      <c r="AD46" s="185" t="str">
        <f>'ID Obs'!S38</f>
        <v>Date!</v>
      </c>
      <c r="AE46" s="185" t="str">
        <f>'ID Obs'!U38</f>
        <v>Date!</v>
      </c>
      <c r="AF46" s="188">
        <f>value('Nest Checks'!G49)</f>
        <v>43</v>
      </c>
      <c r="AG46" s="189" t="str">
        <f t="shared" si="14"/>
        <v/>
      </c>
      <c r="AH46" s="190" t="s">
        <v>334</v>
      </c>
      <c r="AI46" s="4"/>
      <c r="AJ46" s="191" t="str">
        <f t="shared" ref="AJ46:AM46" si="204">if(isblank($A46),"",if($J46&gt;0,indirect("R"&amp;$J46&amp;"C"&amp;column(T46),0),"-"))</f>
        <v>-</v>
      </c>
      <c r="AK46" s="191" t="str">
        <f t="shared" si="204"/>
        <v>-</v>
      </c>
      <c r="AL46" s="191" t="str">
        <f t="shared" si="204"/>
        <v>-</v>
      </c>
      <c r="AM46" s="191" t="str">
        <f t="shared" si="204"/>
        <v>-</v>
      </c>
      <c r="AN46" s="191" t="str">
        <f t="shared" si="31"/>
        <v>ID?</v>
      </c>
      <c r="AO46" s="192" t="str">
        <f t="shared" si="32"/>
        <v/>
      </c>
      <c r="AP46" s="193" t="str">
        <f t="shared" ref="AP46:AS46" si="205">if(isblank($A46),"",if($L46&gt;0,indirect("R"&amp;$L46&amp;"C"&amp;column(T46),0),"-"))</f>
        <v>Black</v>
      </c>
      <c r="AQ46" s="193" t="str">
        <f t="shared" si="205"/>
        <v>Lt Blue</v>
      </c>
      <c r="AR46" s="193" t="str">
        <f t="shared" si="205"/>
        <v>R</v>
      </c>
      <c r="AS46" s="193" t="str">
        <f t="shared" si="205"/>
        <v>----</v>
      </c>
      <c r="AT46" s="193" t="str">
        <f t="shared" si="19"/>
        <v>2850-57655</v>
      </c>
      <c r="AU46" s="194">
        <f t="shared" si="20"/>
        <v>44753</v>
      </c>
      <c r="AV46" s="195"/>
      <c r="AW46" s="196" t="s">
        <v>331</v>
      </c>
      <c r="AX46" s="196" t="s">
        <v>331</v>
      </c>
    </row>
    <row r="47">
      <c r="A47" s="109">
        <v>147.0</v>
      </c>
      <c r="B47" s="185" t="str">
        <f t="shared" ref="B47:E47" si="206">if(isblank($A47),"",if(iserror(match($A47&amp;"M",X$5:X$248,0)+4),if(iserror(match($A47&amp;"M?",X$5:X$248,0)+4),"",match($A47&amp;"M?",X$5:X$248,0)+4),(match($A47&amp;"M",X$5:X$248,0)+4)))</f>
        <v/>
      </c>
      <c r="C47" s="185" t="str">
        <f t="shared" si="206"/>
        <v/>
      </c>
      <c r="D47" s="185" t="str">
        <f t="shared" si="206"/>
        <v/>
      </c>
      <c r="E47" s="185" t="str">
        <f t="shared" si="206"/>
        <v/>
      </c>
      <c r="F47" s="185" t="str">
        <f t="shared" ref="F47:I47" si="207">if(isblank($A47),"",if(iserror(match($A47&amp;"F",X$5:X$248,0)+4),if(iserror(match($A47&amp;"F?",X$5:X$248,0)+4),"",match($A47&amp;"F?",X$5:X$248,0)+4),(match($A47&amp;"F",X$5:X$248,0)+4)))</f>
        <v/>
      </c>
      <c r="G47" s="185" t="str">
        <f t="shared" si="207"/>
        <v/>
      </c>
      <c r="H47" s="185" t="str">
        <f t="shared" si="207"/>
        <v/>
      </c>
      <c r="I47" s="185" t="str">
        <f t="shared" si="207"/>
        <v/>
      </c>
      <c r="J47" s="186">
        <f t="shared" si="8"/>
        <v>0</v>
      </c>
      <c r="K47" s="186">
        <f t="shared" si="9"/>
        <v>0</v>
      </c>
      <c r="L47" s="186">
        <f t="shared" si="10"/>
        <v>0</v>
      </c>
      <c r="M47" s="186">
        <f t="shared" si="11"/>
        <v>0</v>
      </c>
      <c r="N47" s="186" t="str">
        <f t="shared" si="12"/>
        <v/>
      </c>
      <c r="O47" s="186" t="str">
        <f t="shared" si="13"/>
        <v/>
      </c>
      <c r="P47" s="187"/>
      <c r="Q47" s="187"/>
      <c r="R47" s="185" t="str">
        <f>'ID Obs'!A39</f>
        <v>2850-57881</v>
      </c>
      <c r="S47" s="185" t="str">
        <f>'ID Obs'!C39</f>
        <v>M</v>
      </c>
      <c r="T47" s="185" t="str">
        <f>'ID Obs'!E39</f>
        <v>Dk Blue</v>
      </c>
      <c r="U47" s="185" t="str">
        <f>'ID Obs'!F39</f>
        <v>Dk Blue</v>
      </c>
      <c r="V47" s="185" t="str">
        <f>'ID Obs'!G39</f>
        <v>R</v>
      </c>
      <c r="W47" s="185" t="str">
        <f>'ID Obs'!H39</f>
        <v>----</v>
      </c>
      <c r="X47" s="185" t="str">
        <f>'ID Obs'!N39&amp;$S47</f>
        <v>25M</v>
      </c>
      <c r="Y47" s="185" t="str">
        <f>'ID Obs'!P39&amp;$S47</f>
        <v>95M</v>
      </c>
      <c r="Z47" s="185" t="str">
        <f>'ID Obs'!R39&amp;$S47</f>
        <v>Nest!M</v>
      </c>
      <c r="AA47" s="185" t="str">
        <f>'ID Obs'!T39&amp;$S47</f>
        <v>Nest!M</v>
      </c>
      <c r="AB47" s="185">
        <f>'ID Obs'!O39</f>
        <v>44734</v>
      </c>
      <c r="AC47" s="185">
        <f>'ID Obs'!Q39</f>
        <v>44774</v>
      </c>
      <c r="AD47" s="185" t="str">
        <f>'ID Obs'!S39</f>
        <v>Date!</v>
      </c>
      <c r="AE47" s="185" t="str">
        <f>'ID Obs'!U39</f>
        <v>Date!</v>
      </c>
      <c r="AF47" s="188">
        <f>value('Nest Checks'!G50)</f>
        <v>0</v>
      </c>
      <c r="AG47" s="189" t="str">
        <f t="shared" si="14"/>
        <v/>
      </c>
      <c r="AH47" s="190" t="s">
        <v>335</v>
      </c>
      <c r="AI47" s="4"/>
      <c r="AJ47" s="191" t="str">
        <f t="shared" ref="AJ47:AM47" si="208">if(isblank($A47),"",if($J47&gt;0,indirect("R"&amp;$J47&amp;"C"&amp;column(T47),0),"-"))</f>
        <v>-</v>
      </c>
      <c r="AK47" s="191" t="str">
        <f t="shared" si="208"/>
        <v>-</v>
      </c>
      <c r="AL47" s="191" t="str">
        <f t="shared" si="208"/>
        <v>-</v>
      </c>
      <c r="AM47" s="191" t="str">
        <f t="shared" si="208"/>
        <v>-</v>
      </c>
      <c r="AN47" s="191" t="str">
        <f t="shared" si="31"/>
        <v>ID?</v>
      </c>
      <c r="AO47" s="192" t="str">
        <f t="shared" si="32"/>
        <v/>
      </c>
      <c r="AP47" s="193" t="str">
        <f t="shared" ref="AP47:AS47" si="209">if(isblank($A47),"",if($L47&gt;0,indirect("R"&amp;$L47&amp;"C"&amp;column(T47),0),"-"))</f>
        <v>-</v>
      </c>
      <c r="AQ47" s="193" t="str">
        <f t="shared" si="209"/>
        <v>-</v>
      </c>
      <c r="AR47" s="193" t="str">
        <f t="shared" si="209"/>
        <v>-</v>
      </c>
      <c r="AS47" s="193" t="str">
        <f t="shared" si="209"/>
        <v>-</v>
      </c>
      <c r="AT47" s="193" t="str">
        <f t="shared" si="19"/>
        <v>ID?</v>
      </c>
      <c r="AU47" s="194" t="str">
        <f t="shared" si="20"/>
        <v/>
      </c>
      <c r="AV47" s="195"/>
      <c r="AW47" s="196" t="s">
        <v>331</v>
      </c>
      <c r="AX47" s="196" t="s">
        <v>331</v>
      </c>
    </row>
    <row r="48">
      <c r="A48" s="109">
        <v>45.0</v>
      </c>
      <c r="B48" s="185" t="str">
        <f t="shared" ref="B48:E48" si="210">if(isblank($A48),"",if(iserror(match($A48&amp;"M",X$5:X$248,0)+4),if(iserror(match($A48&amp;"M?",X$5:X$248,0)+4),"",match($A48&amp;"M?",X$5:X$248,0)+4),(match($A48&amp;"M",X$5:X$248,0)+4)))</f>
        <v/>
      </c>
      <c r="C48" s="185">
        <f t="shared" si="210"/>
        <v>32</v>
      </c>
      <c r="D48" s="185" t="str">
        <f t="shared" si="210"/>
        <v/>
      </c>
      <c r="E48" s="185" t="str">
        <f t="shared" si="210"/>
        <v/>
      </c>
      <c r="F48" s="185" t="str">
        <f t="shared" ref="F48:I48" si="211">if(isblank($A48),"",if(iserror(match($A48&amp;"F",X$5:X$248,0)+4),if(iserror(match($A48&amp;"F?",X$5:X$248,0)+4),"",match($A48&amp;"F?",X$5:X$248,0)+4),(match($A48&amp;"F",X$5:X$248,0)+4)))</f>
        <v/>
      </c>
      <c r="G48" s="185">
        <f t="shared" si="211"/>
        <v>83</v>
      </c>
      <c r="H48" s="185" t="str">
        <f t="shared" si="211"/>
        <v/>
      </c>
      <c r="I48" s="185" t="str">
        <f t="shared" si="211"/>
        <v/>
      </c>
      <c r="J48" s="186">
        <f t="shared" si="8"/>
        <v>32</v>
      </c>
      <c r="K48" s="186">
        <f t="shared" si="9"/>
        <v>29</v>
      </c>
      <c r="L48" s="186">
        <f t="shared" si="10"/>
        <v>83</v>
      </c>
      <c r="M48" s="186">
        <f t="shared" si="11"/>
        <v>29</v>
      </c>
      <c r="N48" s="186" t="str">
        <f t="shared" si="12"/>
        <v/>
      </c>
      <c r="O48" s="186" t="str">
        <f t="shared" si="13"/>
        <v/>
      </c>
      <c r="P48" s="187"/>
      <c r="Q48" s="187"/>
      <c r="R48" s="185" t="str">
        <f>'ID Obs'!A40</f>
        <v>2850-57880</v>
      </c>
      <c r="S48" s="185" t="str">
        <f>'ID Obs'!C40</f>
        <v>M</v>
      </c>
      <c r="T48" s="185" t="str">
        <f>'ID Obs'!E40</f>
        <v>Black</v>
      </c>
      <c r="U48" s="185" t="str">
        <f>'ID Obs'!F40</f>
        <v>Lt Blue</v>
      </c>
      <c r="V48" s="185" t="str">
        <f>'ID Obs'!G40</f>
        <v>L</v>
      </c>
      <c r="W48" s="185" t="str">
        <f>'ID Obs'!H40</f>
        <v>----</v>
      </c>
      <c r="X48" s="185" t="str">
        <f>'ID Obs'!N40&amp;$S48</f>
        <v>139M</v>
      </c>
      <c r="Y48" s="185" t="str">
        <f>'ID Obs'!P40&amp;$S48</f>
        <v>Nest!M</v>
      </c>
      <c r="Z48" s="185" t="str">
        <f>'ID Obs'!R40&amp;$S48</f>
        <v>Nest!M</v>
      </c>
      <c r="AA48" s="185" t="str">
        <f>'ID Obs'!T40&amp;$S48</f>
        <v>Nest!M</v>
      </c>
      <c r="AB48" s="185">
        <f>'ID Obs'!O40</f>
        <v>44774</v>
      </c>
      <c r="AC48" s="185" t="str">
        <f>'ID Obs'!Q40</f>
        <v>Date!</v>
      </c>
      <c r="AD48" s="185" t="str">
        <f>'ID Obs'!S40</f>
        <v>Date!</v>
      </c>
      <c r="AE48" s="185" t="str">
        <f>'ID Obs'!U40</f>
        <v>Date!</v>
      </c>
      <c r="AF48" s="188">
        <f>value('Nest Checks'!G51)</f>
        <v>45</v>
      </c>
      <c r="AG48" s="189" t="str">
        <f t="shared" si="14"/>
        <v/>
      </c>
      <c r="AH48" s="190" t="s">
        <v>330</v>
      </c>
      <c r="AI48" s="4"/>
      <c r="AJ48" s="191" t="str">
        <f t="shared" ref="AJ48:AM48" si="212">if(isblank($A48),"",if($J48&gt;0,indirect("R"&amp;$J48&amp;"C"&amp;column(T48),0),"-"))</f>
        <v>Red</v>
      </c>
      <c r="AK48" s="191" t="str">
        <f t="shared" si="212"/>
        <v>Purple</v>
      </c>
      <c r="AL48" s="191" t="str">
        <f t="shared" si="212"/>
        <v>L</v>
      </c>
      <c r="AM48" s="191" t="str">
        <f t="shared" si="212"/>
        <v>----</v>
      </c>
      <c r="AN48" s="191" t="str">
        <f t="shared" si="31"/>
        <v>2850-57653</v>
      </c>
      <c r="AO48" s="192">
        <f t="shared" si="32"/>
        <v>44753</v>
      </c>
      <c r="AP48" s="193" t="str">
        <f t="shared" ref="AP48:AS48" si="213">if(isblank($A48),"",if($L48&gt;0,indirect("R"&amp;$L48&amp;"C"&amp;column(T48),0),"-"))</f>
        <v>Pink</v>
      </c>
      <c r="AQ48" s="193" t="str">
        <f t="shared" si="213"/>
        <v>Red</v>
      </c>
      <c r="AR48" s="193" t="str">
        <f t="shared" si="213"/>
        <v>L</v>
      </c>
      <c r="AS48" s="193" t="str">
        <f t="shared" si="213"/>
        <v/>
      </c>
      <c r="AT48" s="193" t="str">
        <f t="shared" si="19"/>
        <v>2850-57588</v>
      </c>
      <c r="AU48" s="194">
        <f t="shared" si="20"/>
        <v>44774</v>
      </c>
      <c r="AV48" s="195"/>
      <c r="AW48" s="196" t="s">
        <v>331</v>
      </c>
      <c r="AX48" s="196" t="s">
        <v>331</v>
      </c>
    </row>
    <row r="49">
      <c r="A49" s="109">
        <v>12.0</v>
      </c>
      <c r="B49" s="185" t="str">
        <f t="shared" ref="B49:E49" si="214">if(isblank($A49),"",if(iserror(match($A49&amp;"M",X$5:X$248,0)+4),if(iserror(match($A49&amp;"M?",X$5:X$248,0)+4),"",match($A49&amp;"M?",X$5:X$248,0)+4),(match($A49&amp;"M",X$5:X$248,0)+4)))</f>
        <v/>
      </c>
      <c r="C49" s="185">
        <f t="shared" si="214"/>
        <v>77</v>
      </c>
      <c r="D49" s="185" t="str">
        <f t="shared" si="214"/>
        <v/>
      </c>
      <c r="E49" s="185" t="str">
        <f t="shared" si="214"/>
        <v/>
      </c>
      <c r="F49" s="185" t="str">
        <f t="shared" ref="F49:I49" si="215">if(isblank($A49),"",if(iserror(match($A49&amp;"F",X$5:X$248,0)+4),if(iserror(match($A49&amp;"F?",X$5:X$248,0)+4),"",match($A49&amp;"F?",X$5:X$248,0)+4),(match($A49&amp;"F",X$5:X$248,0)+4)))</f>
        <v/>
      </c>
      <c r="G49" s="185">
        <f t="shared" si="215"/>
        <v>64</v>
      </c>
      <c r="H49" s="185" t="str">
        <f t="shared" si="215"/>
        <v/>
      </c>
      <c r="I49" s="185" t="str">
        <f t="shared" si="215"/>
        <v/>
      </c>
      <c r="J49" s="186">
        <f t="shared" si="8"/>
        <v>77</v>
      </c>
      <c r="K49" s="186">
        <f t="shared" si="9"/>
        <v>29</v>
      </c>
      <c r="L49" s="186">
        <f t="shared" si="10"/>
        <v>64</v>
      </c>
      <c r="M49" s="186">
        <f t="shared" si="11"/>
        <v>29</v>
      </c>
      <c r="N49" s="186" t="str">
        <f t="shared" si="12"/>
        <v/>
      </c>
      <c r="O49" s="186" t="str">
        <f t="shared" si="13"/>
        <v/>
      </c>
      <c r="P49" s="187"/>
      <c r="Q49" s="187"/>
      <c r="R49" s="185" t="str">
        <f>'ID Obs'!A41</f>
        <v>2850-57879</v>
      </c>
      <c r="S49" s="185" t="str">
        <f>'ID Obs'!C41</f>
        <v>F</v>
      </c>
      <c r="T49" s="185" t="str">
        <f>'ID Obs'!E41</f>
        <v>Orange</v>
      </c>
      <c r="U49" s="185" t="str">
        <f>'ID Obs'!F41</f>
        <v>Purple</v>
      </c>
      <c r="V49" s="185" t="str">
        <f>'ID Obs'!G41</f>
        <v>L</v>
      </c>
      <c r="W49" s="185" t="str">
        <f>'ID Obs'!H41</f>
        <v>----</v>
      </c>
      <c r="X49" s="185" t="str">
        <f>'ID Obs'!N41&amp;$S49</f>
        <v>112F</v>
      </c>
      <c r="Y49" s="185" t="str">
        <f>'ID Obs'!P41&amp;$S49</f>
        <v>112.2F</v>
      </c>
      <c r="Z49" s="185" t="str">
        <f>'ID Obs'!R41&amp;$S49</f>
        <v>Nest!F</v>
      </c>
      <c r="AA49" s="185" t="str">
        <f>'ID Obs'!T41&amp;$S49</f>
        <v>Nest!F</v>
      </c>
      <c r="AB49" s="185">
        <f>'ID Obs'!O41</f>
        <v>44737</v>
      </c>
      <c r="AC49" s="185">
        <f>'ID Obs'!Q41</f>
        <v>44781</v>
      </c>
      <c r="AD49" s="185" t="str">
        <f>'ID Obs'!S41</f>
        <v>Date!</v>
      </c>
      <c r="AE49" s="185" t="str">
        <f>'ID Obs'!U41</f>
        <v>Date!</v>
      </c>
      <c r="AF49" s="188">
        <f>value('Nest Checks'!G52)</f>
        <v>0</v>
      </c>
      <c r="AG49" s="189" t="str">
        <f t="shared" si="14"/>
        <v/>
      </c>
      <c r="AH49" s="190" t="s">
        <v>330</v>
      </c>
      <c r="AI49" s="4"/>
      <c r="AJ49" s="191" t="str">
        <f t="shared" ref="AJ49:AM49" si="216">if(isblank($A49),"",if($J49&gt;0,indirect("R"&amp;$J49&amp;"C"&amp;column(T49),0),"-"))</f>
        <v/>
      </c>
      <c r="AK49" s="191" t="str">
        <f t="shared" si="216"/>
        <v/>
      </c>
      <c r="AL49" s="191" t="str">
        <f t="shared" si="216"/>
        <v/>
      </c>
      <c r="AM49" s="191" t="str">
        <f t="shared" si="216"/>
        <v/>
      </c>
      <c r="AN49" s="191" t="str">
        <f t="shared" si="31"/>
        <v>UNB</v>
      </c>
      <c r="AO49" s="192">
        <f t="shared" si="32"/>
        <v>44781</v>
      </c>
      <c r="AP49" s="193" t="str">
        <f t="shared" ref="AP49:AS49" si="217">if(isblank($A49),"",if($L49&gt;0,indirect("R"&amp;$L49&amp;"C"&amp;column(T49),0),"-"))</f>
        <v>Black</v>
      </c>
      <c r="AQ49" s="193" t="str">
        <f t="shared" si="217"/>
        <v>Purple</v>
      </c>
      <c r="AR49" s="193" t="str">
        <f t="shared" si="217"/>
        <v>R</v>
      </c>
      <c r="AS49" s="193" t="str">
        <f t="shared" si="217"/>
        <v>----</v>
      </c>
      <c r="AT49" s="193" t="str">
        <f t="shared" si="19"/>
        <v>2850-57737</v>
      </c>
      <c r="AU49" s="194">
        <f t="shared" si="20"/>
        <v>44753</v>
      </c>
      <c r="AV49" s="195"/>
      <c r="AW49" s="196" t="s">
        <v>331</v>
      </c>
      <c r="AX49" s="196" t="s">
        <v>331</v>
      </c>
    </row>
    <row r="50">
      <c r="A50" s="109">
        <v>77.2</v>
      </c>
      <c r="B50" s="185">
        <f t="shared" ref="B50:E50" si="218">if(isblank($A50),"",if(iserror(match($A50&amp;"M",X$5:X$248,0)+4),if(iserror(match($A50&amp;"M?",X$5:X$248,0)+4),"",match($A50&amp;"M?",X$5:X$248,0)+4),(match($A50&amp;"M",X$5:X$248,0)+4)))</f>
        <v>105</v>
      </c>
      <c r="C50" s="185" t="str">
        <f t="shared" si="218"/>
        <v/>
      </c>
      <c r="D50" s="185" t="str">
        <f t="shared" si="218"/>
        <v/>
      </c>
      <c r="E50" s="185" t="str">
        <f t="shared" si="218"/>
        <v/>
      </c>
      <c r="F50" s="185">
        <f t="shared" ref="F50:I50" si="219">if(isblank($A50),"",if(iserror(match($A50&amp;"F",X$5:X$248,0)+4),if(iserror(match($A50&amp;"F?",X$5:X$248,0)+4),"",match($A50&amp;"F?",X$5:X$248,0)+4),(match($A50&amp;"F",X$5:X$248,0)+4)))</f>
        <v>102</v>
      </c>
      <c r="G50" s="185" t="str">
        <f t="shared" si="219"/>
        <v/>
      </c>
      <c r="H50" s="185" t="str">
        <f t="shared" si="219"/>
        <v/>
      </c>
      <c r="I50" s="185" t="str">
        <f t="shared" si="219"/>
        <v/>
      </c>
      <c r="J50" s="186">
        <f t="shared" si="8"/>
        <v>105</v>
      </c>
      <c r="K50" s="186">
        <f t="shared" si="9"/>
        <v>28</v>
      </c>
      <c r="L50" s="186">
        <f t="shared" si="10"/>
        <v>102</v>
      </c>
      <c r="M50" s="186">
        <f t="shared" si="11"/>
        <v>28</v>
      </c>
      <c r="N50" s="186" t="str">
        <f t="shared" si="12"/>
        <v/>
      </c>
      <c r="O50" s="186" t="str">
        <f t="shared" si="13"/>
        <v/>
      </c>
      <c r="P50" s="187"/>
      <c r="Q50" s="187"/>
      <c r="R50" s="185" t="str">
        <f t="shared" ref="R50:W50" si="220">#REF!</f>
        <v>#REF!</v>
      </c>
      <c r="S50" s="185" t="str">
        <f t="shared" si="220"/>
        <v>#REF!</v>
      </c>
      <c r="T50" s="185" t="str">
        <f t="shared" si="220"/>
        <v>#REF!</v>
      </c>
      <c r="U50" s="185" t="str">
        <f t="shared" si="220"/>
        <v>#REF!</v>
      </c>
      <c r="V50" s="185" t="str">
        <f t="shared" si="220"/>
        <v>#REF!</v>
      </c>
      <c r="W50" s="185" t="str">
        <f t="shared" si="220"/>
        <v>#REF!</v>
      </c>
      <c r="X50" s="185" t="str">
        <f t="shared" ref="X50:AA50" si="221">#REF!&amp;$S50</f>
        <v>#REF!</v>
      </c>
      <c r="Y50" s="185" t="str">
        <f t="shared" si="221"/>
        <v>#REF!</v>
      </c>
      <c r="Z50" s="185" t="str">
        <f t="shared" si="221"/>
        <v>#REF!</v>
      </c>
      <c r="AA50" s="185" t="str">
        <f t="shared" si="221"/>
        <v>#REF!</v>
      </c>
      <c r="AB50" s="185" t="str">
        <f t="shared" ref="AB50:AE50" si="222">#REF!</f>
        <v>#REF!</v>
      </c>
      <c r="AC50" s="185" t="str">
        <f t="shared" si="222"/>
        <v>#REF!</v>
      </c>
      <c r="AD50" s="185" t="str">
        <f t="shared" si="222"/>
        <v>#REF!</v>
      </c>
      <c r="AE50" s="185" t="str">
        <f t="shared" si="222"/>
        <v>#REF!</v>
      </c>
      <c r="AF50" s="188">
        <f>value('Nest Checks'!G53)</f>
        <v>0</v>
      </c>
      <c r="AG50" s="189" t="str">
        <f t="shared" si="14"/>
        <v/>
      </c>
      <c r="AH50" s="190" t="s">
        <v>330</v>
      </c>
      <c r="AI50" s="4"/>
      <c r="AJ50" s="191" t="str">
        <f t="shared" ref="AJ50:AM50" si="223">if(isblank($A50),"",if($J50&gt;0,indirect("R"&amp;$J50&amp;"C"&amp;column(T50),0),"-"))</f>
        <v/>
      </c>
      <c r="AK50" s="191" t="str">
        <f t="shared" si="223"/>
        <v/>
      </c>
      <c r="AL50" s="191" t="str">
        <f t="shared" si="223"/>
        <v/>
      </c>
      <c r="AM50" s="191" t="str">
        <f t="shared" si="223"/>
        <v/>
      </c>
      <c r="AN50" s="191" t="str">
        <f t="shared" si="31"/>
        <v>UNB</v>
      </c>
      <c r="AO50" s="192">
        <f t="shared" si="32"/>
        <v>44757</v>
      </c>
      <c r="AP50" s="193" t="str">
        <f t="shared" ref="AP50:AS50" si="224">if(isblank($A50),"",if($L50&gt;0,indirect("R"&amp;$L50&amp;"C"&amp;column(T50),0),"-"))</f>
        <v>Lt Green</v>
      </c>
      <c r="AQ50" s="193" t="str">
        <f t="shared" si="224"/>
        <v>Dk Blue</v>
      </c>
      <c r="AR50" s="193" t="str">
        <f t="shared" si="224"/>
        <v>L</v>
      </c>
      <c r="AS50" s="193" t="str">
        <f t="shared" si="224"/>
        <v>----</v>
      </c>
      <c r="AT50" s="193" t="str">
        <f t="shared" si="19"/>
        <v>2850-57696</v>
      </c>
      <c r="AU50" s="194">
        <f t="shared" si="20"/>
        <v>44761</v>
      </c>
      <c r="AV50" s="195"/>
      <c r="AW50" s="196" t="s">
        <v>331</v>
      </c>
      <c r="AX50" s="196" t="s">
        <v>331</v>
      </c>
    </row>
    <row r="51">
      <c r="A51" s="109">
        <v>122.0</v>
      </c>
      <c r="B51" s="185" t="str">
        <f t="shared" ref="B51:E51" si="225">if(isblank($A51),"",if(iserror(match($A51&amp;"M",X$5:X$248,0)+4),if(iserror(match($A51&amp;"M?",X$5:X$248,0)+4),"",match($A51&amp;"M?",X$5:X$248,0)+4),(match($A51&amp;"M",X$5:X$248,0)+4)))</f>
        <v/>
      </c>
      <c r="C51" s="185" t="str">
        <f t="shared" si="225"/>
        <v/>
      </c>
      <c r="D51" s="185" t="str">
        <f t="shared" si="225"/>
        <v/>
      </c>
      <c r="E51" s="185" t="str">
        <f t="shared" si="225"/>
        <v/>
      </c>
      <c r="F51" s="185" t="str">
        <f t="shared" ref="F51:I51" si="226">if(isblank($A51),"",if(iserror(match($A51&amp;"F",X$5:X$248,0)+4),if(iserror(match($A51&amp;"F?",X$5:X$248,0)+4),"",match($A51&amp;"F?",X$5:X$248,0)+4),(match($A51&amp;"F",X$5:X$248,0)+4)))</f>
        <v/>
      </c>
      <c r="G51" s="185" t="str">
        <f t="shared" si="226"/>
        <v/>
      </c>
      <c r="H51" s="185" t="str">
        <f t="shared" si="226"/>
        <v/>
      </c>
      <c r="I51" s="185" t="str">
        <f t="shared" si="226"/>
        <v/>
      </c>
      <c r="J51" s="186">
        <f t="shared" si="8"/>
        <v>0</v>
      </c>
      <c r="K51" s="186">
        <f t="shared" si="9"/>
        <v>0</v>
      </c>
      <c r="L51" s="186">
        <f t="shared" si="10"/>
        <v>0</v>
      </c>
      <c r="M51" s="186">
        <f t="shared" si="11"/>
        <v>0</v>
      </c>
      <c r="N51" s="186" t="str">
        <f t="shared" si="12"/>
        <v/>
      </c>
      <c r="O51" s="186" t="str">
        <f t="shared" si="13"/>
        <v/>
      </c>
      <c r="P51" s="187"/>
      <c r="Q51" s="187"/>
      <c r="R51" s="185" t="str">
        <f>'ID Obs'!A42</f>
        <v>2850-57567</v>
      </c>
      <c r="S51" s="185" t="str">
        <f>'ID Obs'!C42</f>
        <v>M</v>
      </c>
      <c r="T51" s="185" t="str">
        <f>'ID Obs'!E42</f>
        <v>Dk Blue</v>
      </c>
      <c r="U51" s="185" t="str">
        <f>'ID Obs'!F42</f>
        <v>White</v>
      </c>
      <c r="V51" s="185" t="str">
        <f>'ID Obs'!G42</f>
        <v>R</v>
      </c>
      <c r="W51" s="185" t="str">
        <f>'ID Obs'!H42</f>
        <v>----</v>
      </c>
      <c r="X51" s="185" t="str">
        <f>'ID Obs'!N42&amp;$S51</f>
        <v>43M</v>
      </c>
      <c r="Y51" s="185" t="str">
        <f>'ID Obs'!P42&amp;$S51</f>
        <v>Nest!M</v>
      </c>
      <c r="Z51" s="185" t="str">
        <f>'ID Obs'!R42&amp;$S51</f>
        <v>Nest!M</v>
      </c>
      <c r="AA51" s="185" t="str">
        <f>'ID Obs'!T42&amp;$S51</f>
        <v>Nest!M</v>
      </c>
      <c r="AB51" s="185">
        <f>'ID Obs'!O42</f>
        <v>44735</v>
      </c>
      <c r="AC51" s="185" t="str">
        <f>'ID Obs'!Q42</f>
        <v>Date!</v>
      </c>
      <c r="AD51" s="185" t="str">
        <f>'ID Obs'!S42</f>
        <v>Date!</v>
      </c>
      <c r="AE51" s="185" t="str">
        <f>'ID Obs'!U42</f>
        <v>Date!</v>
      </c>
      <c r="AF51" s="188">
        <f>value('Nest Checks'!G54)</f>
        <v>0</v>
      </c>
      <c r="AG51" s="189" t="str">
        <f t="shared" si="14"/>
        <v/>
      </c>
      <c r="AH51" s="190" t="s">
        <v>333</v>
      </c>
      <c r="AI51" s="4"/>
      <c r="AJ51" s="191" t="str">
        <f t="shared" ref="AJ51:AM51" si="227">if(isblank($A51),"",if($J51&gt;0,indirect("R"&amp;$J51&amp;"C"&amp;column(T51),0),"-"))</f>
        <v>-</v>
      </c>
      <c r="AK51" s="191" t="str">
        <f t="shared" si="227"/>
        <v>-</v>
      </c>
      <c r="AL51" s="191" t="str">
        <f t="shared" si="227"/>
        <v>-</v>
      </c>
      <c r="AM51" s="191" t="str">
        <f t="shared" si="227"/>
        <v>-</v>
      </c>
      <c r="AN51" s="191" t="str">
        <f t="shared" si="31"/>
        <v>ID?</v>
      </c>
      <c r="AO51" s="192" t="str">
        <f t="shared" si="32"/>
        <v/>
      </c>
      <c r="AP51" s="193" t="str">
        <f t="shared" ref="AP51:AS51" si="228">if(isblank($A51),"",if($L51&gt;0,indirect("R"&amp;$L51&amp;"C"&amp;column(T51),0),"-"))</f>
        <v>-</v>
      </c>
      <c r="AQ51" s="193" t="str">
        <f t="shared" si="228"/>
        <v>-</v>
      </c>
      <c r="AR51" s="193" t="str">
        <f t="shared" si="228"/>
        <v>-</v>
      </c>
      <c r="AS51" s="193" t="str">
        <f t="shared" si="228"/>
        <v>-</v>
      </c>
      <c r="AT51" s="193" t="str">
        <f t="shared" si="19"/>
        <v>ID?</v>
      </c>
      <c r="AU51" s="194" t="str">
        <f t="shared" si="20"/>
        <v/>
      </c>
      <c r="AV51" s="195"/>
      <c r="AW51" s="196" t="s">
        <v>331</v>
      </c>
      <c r="AX51" s="196" t="s">
        <v>331</v>
      </c>
    </row>
    <row r="52">
      <c r="A52" s="109">
        <v>123.0</v>
      </c>
      <c r="B52" s="185" t="str">
        <f t="shared" ref="B52:E52" si="229">if(isblank($A52),"",if(iserror(match($A52&amp;"M",X$5:X$248,0)+4),if(iserror(match($A52&amp;"M?",X$5:X$248,0)+4),"",match($A52&amp;"M?",X$5:X$248,0)+4),(match($A52&amp;"M",X$5:X$248,0)+4)))</f>
        <v/>
      </c>
      <c r="C52" s="185" t="str">
        <f t="shared" si="229"/>
        <v/>
      </c>
      <c r="D52" s="185" t="str">
        <f t="shared" si="229"/>
        <v/>
      </c>
      <c r="E52" s="185" t="str">
        <f t="shared" si="229"/>
        <v/>
      </c>
      <c r="F52" s="185" t="str">
        <f t="shared" ref="F52:I52" si="230">if(isblank($A52),"",if(iserror(match($A52&amp;"F",X$5:X$248,0)+4),if(iserror(match($A52&amp;"F?",X$5:X$248,0)+4),"",match($A52&amp;"F?",X$5:X$248,0)+4),(match($A52&amp;"F",X$5:X$248,0)+4)))</f>
        <v/>
      </c>
      <c r="G52" s="185" t="str">
        <f t="shared" si="230"/>
        <v/>
      </c>
      <c r="H52" s="185" t="str">
        <f t="shared" si="230"/>
        <v/>
      </c>
      <c r="I52" s="185" t="str">
        <f t="shared" si="230"/>
        <v/>
      </c>
      <c r="J52" s="186">
        <f t="shared" si="8"/>
        <v>0</v>
      </c>
      <c r="K52" s="186">
        <f t="shared" si="9"/>
        <v>0</v>
      </c>
      <c r="L52" s="186">
        <f t="shared" si="10"/>
        <v>0</v>
      </c>
      <c r="M52" s="186">
        <f t="shared" si="11"/>
        <v>0</v>
      </c>
      <c r="N52" s="186" t="str">
        <f t="shared" si="12"/>
        <v/>
      </c>
      <c r="O52" s="186" t="str">
        <f t="shared" si="13"/>
        <v/>
      </c>
      <c r="P52" s="187"/>
      <c r="Q52" s="187"/>
      <c r="R52" s="185" t="str">
        <f t="shared" ref="R52:W52" si="231">#REF!</f>
        <v>#REF!</v>
      </c>
      <c r="S52" s="185" t="str">
        <f t="shared" si="231"/>
        <v>#REF!</v>
      </c>
      <c r="T52" s="185" t="str">
        <f t="shared" si="231"/>
        <v>#REF!</v>
      </c>
      <c r="U52" s="185" t="str">
        <f t="shared" si="231"/>
        <v>#REF!</v>
      </c>
      <c r="V52" s="185" t="str">
        <f t="shared" si="231"/>
        <v>#REF!</v>
      </c>
      <c r="W52" s="185" t="str">
        <f t="shared" si="231"/>
        <v>#REF!</v>
      </c>
      <c r="X52" s="185" t="str">
        <f t="shared" ref="X52:AA52" si="232">#REF!&amp;$S52</f>
        <v>#REF!</v>
      </c>
      <c r="Y52" s="185" t="str">
        <f t="shared" si="232"/>
        <v>#REF!</v>
      </c>
      <c r="Z52" s="185" t="str">
        <f t="shared" si="232"/>
        <v>#REF!</v>
      </c>
      <c r="AA52" s="185" t="str">
        <f t="shared" si="232"/>
        <v>#REF!</v>
      </c>
      <c r="AB52" s="185" t="str">
        <f t="shared" ref="AB52:AE52" si="233">#REF!</f>
        <v>#REF!</v>
      </c>
      <c r="AC52" s="185" t="str">
        <f t="shared" si="233"/>
        <v>#REF!</v>
      </c>
      <c r="AD52" s="185" t="str">
        <f t="shared" si="233"/>
        <v>#REF!</v>
      </c>
      <c r="AE52" s="185" t="str">
        <f t="shared" si="233"/>
        <v>#REF!</v>
      </c>
      <c r="AF52" s="188">
        <f>value('Nest Checks'!G55)</f>
        <v>0</v>
      </c>
      <c r="AG52" s="189" t="str">
        <f t="shared" si="14"/>
        <v/>
      </c>
      <c r="AH52" s="190" t="s">
        <v>334</v>
      </c>
      <c r="AI52" s="4"/>
      <c r="AJ52" s="191" t="str">
        <f t="shared" ref="AJ52:AM52" si="234">if(isblank($A52),"",if($J52&gt;0,indirect("R"&amp;$J52&amp;"C"&amp;column(T52),0),"-"))</f>
        <v>-</v>
      </c>
      <c r="AK52" s="191" t="str">
        <f t="shared" si="234"/>
        <v>-</v>
      </c>
      <c r="AL52" s="191" t="str">
        <f t="shared" si="234"/>
        <v>-</v>
      </c>
      <c r="AM52" s="191" t="str">
        <f t="shared" si="234"/>
        <v>-</v>
      </c>
      <c r="AN52" s="191" t="str">
        <f t="shared" si="31"/>
        <v>ID?</v>
      </c>
      <c r="AO52" s="192" t="str">
        <f t="shared" si="32"/>
        <v/>
      </c>
      <c r="AP52" s="193" t="str">
        <f t="shared" ref="AP52:AS52" si="235">if(isblank($A52),"",if($L52&gt;0,indirect("R"&amp;$L52&amp;"C"&amp;column(T52),0),"-"))</f>
        <v>-</v>
      </c>
      <c r="AQ52" s="193" t="str">
        <f t="shared" si="235"/>
        <v>-</v>
      </c>
      <c r="AR52" s="193" t="str">
        <f t="shared" si="235"/>
        <v>-</v>
      </c>
      <c r="AS52" s="193" t="str">
        <f t="shared" si="235"/>
        <v>-</v>
      </c>
      <c r="AT52" s="193" t="str">
        <f t="shared" si="19"/>
        <v>ID?</v>
      </c>
      <c r="AU52" s="194" t="str">
        <f t="shared" si="20"/>
        <v/>
      </c>
      <c r="AV52" s="195"/>
      <c r="AW52" s="196" t="s">
        <v>331</v>
      </c>
      <c r="AX52" s="196" t="s">
        <v>331</v>
      </c>
    </row>
    <row r="53">
      <c r="A53" s="109">
        <v>21.0</v>
      </c>
      <c r="B53" s="185" t="str">
        <f t="shared" ref="B53:E53" si="236">if(isblank($A53),"",if(iserror(match($A53&amp;"M",X$5:X$248,0)+4),if(iserror(match($A53&amp;"M?",X$5:X$248,0)+4),"",match($A53&amp;"M?",X$5:X$248,0)+4),(match($A53&amp;"M",X$5:X$248,0)+4)))</f>
        <v/>
      </c>
      <c r="C53" s="185">
        <f t="shared" si="236"/>
        <v>19</v>
      </c>
      <c r="D53" s="185" t="str">
        <f t="shared" si="236"/>
        <v/>
      </c>
      <c r="E53" s="185" t="str">
        <f t="shared" si="236"/>
        <v/>
      </c>
      <c r="F53" s="185" t="str">
        <f t="shared" ref="F53:I53" si="237">if(isblank($A53),"",if(iserror(match($A53&amp;"F",X$5:X$248,0)+4),if(iserror(match($A53&amp;"F?",X$5:X$248,0)+4),"",match($A53&amp;"F?",X$5:X$248,0)+4),(match($A53&amp;"F",X$5:X$248,0)+4)))</f>
        <v/>
      </c>
      <c r="G53" s="185">
        <f t="shared" si="237"/>
        <v>18</v>
      </c>
      <c r="H53" s="185" t="str">
        <f t="shared" si="237"/>
        <v/>
      </c>
      <c r="I53" s="185" t="str">
        <f t="shared" si="237"/>
        <v/>
      </c>
      <c r="J53" s="186">
        <f t="shared" si="8"/>
        <v>19</v>
      </c>
      <c r="K53" s="186">
        <f t="shared" si="9"/>
        <v>29</v>
      </c>
      <c r="L53" s="186">
        <f t="shared" si="10"/>
        <v>18</v>
      </c>
      <c r="M53" s="186">
        <f t="shared" si="11"/>
        <v>29</v>
      </c>
      <c r="N53" s="186" t="str">
        <f t="shared" si="12"/>
        <v/>
      </c>
      <c r="O53" s="186" t="str">
        <f t="shared" si="13"/>
        <v/>
      </c>
      <c r="P53" s="187"/>
      <c r="Q53" s="187"/>
      <c r="R53" s="185" t="str">
        <f>'ID Obs'!A43</f>
        <v>2640-97589</v>
      </c>
      <c r="S53" s="185" t="str">
        <f>'ID Obs'!C43</f>
        <v>M</v>
      </c>
      <c r="T53" s="185" t="str">
        <f>'ID Obs'!E43</f>
        <v>Black</v>
      </c>
      <c r="U53" s="185" t="str">
        <f>'ID Obs'!F43</f>
        <v>White</v>
      </c>
      <c r="V53" s="185" t="str">
        <f>'ID Obs'!G43</f>
        <v>L</v>
      </c>
      <c r="W53" s="185" t="str">
        <f>'ID Obs'!H43</f>
        <v>----</v>
      </c>
      <c r="X53" s="185" t="str">
        <f>'ID Obs'!N43&amp;$S53</f>
        <v>102M</v>
      </c>
      <c r="Y53" s="185" t="str">
        <f>'ID Obs'!P43&amp;$S53</f>
        <v>102.2M</v>
      </c>
      <c r="Z53" s="185" t="str">
        <f>'ID Obs'!R43&amp;$S53</f>
        <v>Nest!M</v>
      </c>
      <c r="AA53" s="185" t="str">
        <f>'ID Obs'!T43&amp;$S53</f>
        <v>Nest!M</v>
      </c>
      <c r="AB53" s="185">
        <f>'ID Obs'!O43</f>
        <v>44730</v>
      </c>
      <c r="AC53" s="185">
        <f>'ID Obs'!Q43</f>
        <v>44769</v>
      </c>
      <c r="AD53" s="185" t="str">
        <f>'ID Obs'!S43</f>
        <v>Date!</v>
      </c>
      <c r="AE53" s="185" t="str">
        <f>'ID Obs'!U43</f>
        <v>Date!</v>
      </c>
      <c r="AF53" s="188">
        <f>value('Nest Checks'!G56)</f>
        <v>0</v>
      </c>
      <c r="AG53" s="189" t="str">
        <f t="shared" si="14"/>
        <v/>
      </c>
      <c r="AH53" s="190" t="s">
        <v>330</v>
      </c>
      <c r="AI53" s="4"/>
      <c r="AJ53" s="191" t="str">
        <f t="shared" ref="AJ53:AM53" si="238">if(isblank($A53),"",if($J53&gt;0,indirect("R"&amp;$J53&amp;"C"&amp;column(T53),0),"-"))</f>
        <v>Lt Green</v>
      </c>
      <c r="AK53" s="191" t="str">
        <f t="shared" si="238"/>
        <v>Purple</v>
      </c>
      <c r="AL53" s="191" t="str">
        <f t="shared" si="238"/>
        <v>R</v>
      </c>
      <c r="AM53" s="191" t="str">
        <f t="shared" si="238"/>
        <v>----</v>
      </c>
      <c r="AN53" s="191" t="str">
        <f t="shared" si="31"/>
        <v>2850-57496</v>
      </c>
      <c r="AO53" s="192">
        <f t="shared" si="32"/>
        <v>44753</v>
      </c>
      <c r="AP53" s="193" t="str">
        <f t="shared" ref="AP53:AS53" si="239">if(isblank($A53),"",if($L53&gt;0,indirect("R"&amp;$L53&amp;"C"&amp;column(T53),0),"-"))</f>
        <v>---</v>
      </c>
      <c r="AQ53" s="193" t="str">
        <f t="shared" si="239"/>
        <v>---</v>
      </c>
      <c r="AR53" s="193" t="str">
        <f t="shared" si="239"/>
        <v/>
      </c>
      <c r="AS53" s="193" t="str">
        <f t="shared" si="239"/>
        <v>----</v>
      </c>
      <c r="AT53" s="193" t="str">
        <f t="shared" si="19"/>
        <v>MB on L</v>
      </c>
      <c r="AU53" s="194">
        <f t="shared" si="20"/>
        <v>44753</v>
      </c>
      <c r="AV53" s="195"/>
      <c r="AW53" s="196" t="s">
        <v>331</v>
      </c>
      <c r="AX53" s="196" t="s">
        <v>331</v>
      </c>
    </row>
    <row r="54">
      <c r="A54" s="109">
        <v>27.0</v>
      </c>
      <c r="B54" s="185" t="str">
        <f t="shared" ref="B54:E54" si="240">if(isblank($A54),"",if(iserror(match($A54&amp;"M",X$5:X$248,0)+4),if(iserror(match($A54&amp;"M?",X$5:X$248,0)+4),"",match($A54&amp;"M?",X$5:X$248,0)+4),(match($A54&amp;"M",X$5:X$248,0)+4)))</f>
        <v/>
      </c>
      <c r="C54" s="185">
        <f t="shared" si="240"/>
        <v>16</v>
      </c>
      <c r="D54" s="185" t="str">
        <f t="shared" si="240"/>
        <v/>
      </c>
      <c r="E54" s="185" t="str">
        <f t="shared" si="240"/>
        <v/>
      </c>
      <c r="F54" s="185" t="str">
        <f t="shared" ref="F54:I54" si="241">if(isblank($A54),"",if(iserror(match($A54&amp;"F",X$5:X$248,0)+4),if(iserror(match($A54&amp;"F?",X$5:X$248,0)+4),"",match($A54&amp;"F?",X$5:X$248,0)+4),(match($A54&amp;"F",X$5:X$248,0)+4)))</f>
        <v/>
      </c>
      <c r="G54" s="185">
        <f t="shared" si="241"/>
        <v>17</v>
      </c>
      <c r="H54" s="185" t="str">
        <f t="shared" si="241"/>
        <v/>
      </c>
      <c r="I54" s="185" t="str">
        <f t="shared" si="241"/>
        <v/>
      </c>
      <c r="J54" s="186">
        <f t="shared" si="8"/>
        <v>16</v>
      </c>
      <c r="K54" s="186">
        <f t="shared" si="9"/>
        <v>29</v>
      </c>
      <c r="L54" s="186">
        <f t="shared" si="10"/>
        <v>17</v>
      </c>
      <c r="M54" s="186">
        <f t="shared" si="11"/>
        <v>29</v>
      </c>
      <c r="N54" s="186" t="str">
        <f t="shared" si="12"/>
        <v/>
      </c>
      <c r="O54" s="186" t="str">
        <f t="shared" si="13"/>
        <v/>
      </c>
      <c r="P54" s="187"/>
      <c r="Q54" s="187"/>
      <c r="R54" s="185" t="str">
        <f>'ID Obs'!A44</f>
        <v>2850-57579</v>
      </c>
      <c r="S54" s="185" t="str">
        <f>'ID Obs'!C44</f>
        <v>M</v>
      </c>
      <c r="T54" s="185" t="str">
        <f>'ID Obs'!E44</f>
        <v>Dk Blue</v>
      </c>
      <c r="U54" s="185" t="str">
        <f>'ID Obs'!F44</f>
        <v>Lt Blue</v>
      </c>
      <c r="V54" s="185" t="str">
        <f>'ID Obs'!G44</f>
        <v>L</v>
      </c>
      <c r="W54" s="185" t="str">
        <f>'ID Obs'!H44</f>
        <v>----</v>
      </c>
      <c r="X54" s="185" t="str">
        <f>'ID Obs'!N44&amp;$S54</f>
        <v>58M</v>
      </c>
      <c r="Y54" s="185" t="str">
        <f>'ID Obs'!P44&amp;$S54</f>
        <v>Nest!M</v>
      </c>
      <c r="Z54" s="185" t="str">
        <f>'ID Obs'!R44&amp;$S54</f>
        <v>Nest!M</v>
      </c>
      <c r="AA54" s="185" t="str">
        <f>'ID Obs'!T44&amp;$S54</f>
        <v>Nest!M</v>
      </c>
      <c r="AB54" s="185">
        <f>'ID Obs'!O44</f>
        <v>44734</v>
      </c>
      <c r="AC54" s="185" t="str">
        <f>'ID Obs'!Q44</f>
        <v>Date!</v>
      </c>
      <c r="AD54" s="185" t="str">
        <f>'ID Obs'!S44</f>
        <v>Date!</v>
      </c>
      <c r="AE54" s="185" t="str">
        <f>'ID Obs'!U44</f>
        <v>Date!</v>
      </c>
      <c r="AF54" s="188">
        <f>value('Nest Checks'!G57)</f>
        <v>0</v>
      </c>
      <c r="AG54" s="189" t="str">
        <f t="shared" si="14"/>
        <v/>
      </c>
      <c r="AH54" s="190" t="s">
        <v>330</v>
      </c>
      <c r="AI54" s="4"/>
      <c r="AJ54" s="191" t="str">
        <f t="shared" ref="AJ54:AM54" si="242">if(isblank($A54),"",if($J54&gt;0,indirect("R"&amp;$J54&amp;"C"&amp;column(T54),0),"-"))</f>
        <v>White</v>
      </c>
      <c r="AK54" s="191" t="str">
        <f t="shared" si="242"/>
        <v>Pink</v>
      </c>
      <c r="AL54" s="191" t="str">
        <f t="shared" si="242"/>
        <v>L</v>
      </c>
      <c r="AM54" s="191" t="str">
        <f t="shared" si="242"/>
        <v>----</v>
      </c>
      <c r="AN54" s="191" t="str">
        <f t="shared" si="31"/>
        <v>2850-57808</v>
      </c>
      <c r="AO54" s="192">
        <f t="shared" si="32"/>
        <v>44753</v>
      </c>
      <c r="AP54" s="193" t="str">
        <f t="shared" ref="AP54:AS54" si="243">if(isblank($A54),"",if($L54&gt;0,indirect("R"&amp;$L54&amp;"C"&amp;column(T54),0),"-"))</f>
        <v>Orange</v>
      </c>
      <c r="AQ54" s="193" t="str">
        <f t="shared" si="243"/>
        <v>Black</v>
      </c>
      <c r="AR54" s="193" t="str">
        <f t="shared" si="243"/>
        <v>L</v>
      </c>
      <c r="AS54" s="193" t="str">
        <f t="shared" si="243"/>
        <v>----</v>
      </c>
      <c r="AT54" s="193" t="str">
        <f t="shared" si="19"/>
        <v>2640-97331</v>
      </c>
      <c r="AU54" s="194">
        <f t="shared" si="20"/>
        <v>44753</v>
      </c>
      <c r="AV54" s="195"/>
      <c r="AW54" s="196" t="s">
        <v>331</v>
      </c>
      <c r="AX54" s="196" t="s">
        <v>331</v>
      </c>
    </row>
    <row r="55">
      <c r="A55" s="109">
        <v>52.0</v>
      </c>
      <c r="B55" s="185" t="str">
        <f t="shared" ref="B55:E55" si="244">if(isblank($A55),"",if(iserror(match($A55&amp;"M",X$5:X$248,0)+4),if(iserror(match($A55&amp;"M?",X$5:X$248,0)+4),"",match($A55&amp;"M?",X$5:X$248,0)+4),(match($A55&amp;"M",X$5:X$248,0)+4)))</f>
        <v/>
      </c>
      <c r="C55" s="185" t="str">
        <f t="shared" si="244"/>
        <v/>
      </c>
      <c r="D55" s="185" t="str">
        <f t="shared" si="244"/>
        <v/>
      </c>
      <c r="E55" s="185" t="str">
        <f t="shared" si="244"/>
        <v/>
      </c>
      <c r="F55" s="185" t="str">
        <f t="shared" ref="F55:I55" si="245">if(isblank($A55),"",if(iserror(match($A55&amp;"F",X$5:X$248,0)+4),if(iserror(match($A55&amp;"F?",X$5:X$248,0)+4),"",match($A55&amp;"F?",X$5:X$248,0)+4),(match($A55&amp;"F",X$5:X$248,0)+4)))</f>
        <v/>
      </c>
      <c r="G55" s="185">
        <f t="shared" si="245"/>
        <v>44</v>
      </c>
      <c r="H55" s="185" t="str">
        <f t="shared" si="245"/>
        <v/>
      </c>
      <c r="I55" s="185" t="str">
        <f t="shared" si="245"/>
        <v/>
      </c>
      <c r="J55" s="186">
        <f t="shared" si="8"/>
        <v>0</v>
      </c>
      <c r="K55" s="186">
        <f t="shared" si="9"/>
        <v>0</v>
      </c>
      <c r="L55" s="186">
        <f t="shared" si="10"/>
        <v>44</v>
      </c>
      <c r="M55" s="186">
        <f t="shared" si="11"/>
        <v>29</v>
      </c>
      <c r="N55" s="186" t="str">
        <f t="shared" si="12"/>
        <v/>
      </c>
      <c r="O55" s="186" t="str">
        <f t="shared" si="13"/>
        <v/>
      </c>
      <c r="P55" s="187"/>
      <c r="Q55" s="187"/>
      <c r="R55" s="185" t="str">
        <f>'ID Obs'!A45</f>
        <v>2850-57580</v>
      </c>
      <c r="S55" s="185" t="str">
        <f>'ID Obs'!C45</f>
        <v>M</v>
      </c>
      <c r="T55" s="185" t="str">
        <f>'ID Obs'!E45</f>
        <v>Lt Blue</v>
      </c>
      <c r="U55" s="185" t="str">
        <f>'ID Obs'!F45</f>
        <v>Lt Blue</v>
      </c>
      <c r="V55" s="185" t="str">
        <f>'ID Obs'!G45</f>
        <v>L</v>
      </c>
      <c r="W55" s="185" t="str">
        <f>'ID Obs'!H45</f>
        <v>----</v>
      </c>
      <c r="X55" s="185" t="str">
        <f>'ID Obs'!N45&amp;$S55</f>
        <v>80M</v>
      </c>
      <c r="Y55" s="185" t="str">
        <f>'ID Obs'!P45&amp;$S55</f>
        <v>Nest!M</v>
      </c>
      <c r="Z55" s="185" t="str">
        <f>'ID Obs'!R45&amp;$S55</f>
        <v>Nest!M</v>
      </c>
      <c r="AA55" s="185" t="str">
        <f>'ID Obs'!T45&amp;$S55</f>
        <v>Nest!M</v>
      </c>
      <c r="AB55" s="185">
        <f>'ID Obs'!O45</f>
        <v>44737</v>
      </c>
      <c r="AC55" s="185" t="str">
        <f>'ID Obs'!Q45</f>
        <v>Date!</v>
      </c>
      <c r="AD55" s="185" t="str">
        <f>'ID Obs'!S45</f>
        <v>Date!</v>
      </c>
      <c r="AE55" s="185" t="str">
        <f>'ID Obs'!U45</f>
        <v>Date!</v>
      </c>
      <c r="AF55" s="188">
        <f>value('Nest Checks'!G58)</f>
        <v>52</v>
      </c>
      <c r="AG55" s="189" t="str">
        <f t="shared" si="14"/>
        <v/>
      </c>
      <c r="AH55" s="190" t="s">
        <v>330</v>
      </c>
      <c r="AI55" s="4"/>
      <c r="AJ55" s="191" t="str">
        <f t="shared" ref="AJ55:AM55" si="246">if(isblank($A55),"",if($J55&gt;0,indirect("R"&amp;$J55&amp;"C"&amp;column(T55),0),"-"))</f>
        <v>-</v>
      </c>
      <c r="AK55" s="191" t="str">
        <f t="shared" si="246"/>
        <v>-</v>
      </c>
      <c r="AL55" s="191" t="str">
        <f t="shared" si="246"/>
        <v>-</v>
      </c>
      <c r="AM55" s="191" t="str">
        <f t="shared" si="246"/>
        <v>-</v>
      </c>
      <c r="AN55" s="198" t="s">
        <v>241</v>
      </c>
      <c r="AO55" s="192" t="str">
        <f t="shared" si="32"/>
        <v/>
      </c>
      <c r="AP55" s="193" t="str">
        <f t="shared" ref="AP55:AS55" si="247">if(isblank($A55),"",if($L55&gt;0,indirect("R"&amp;$L55&amp;"C"&amp;column(T55),0),"-"))</f>
        <v>Purple</v>
      </c>
      <c r="AQ55" s="193" t="str">
        <f t="shared" si="247"/>
        <v>Dk Green</v>
      </c>
      <c r="AR55" s="193" t="str">
        <f t="shared" si="247"/>
        <v>L</v>
      </c>
      <c r="AS55" s="193" t="str">
        <f t="shared" si="247"/>
        <v>----</v>
      </c>
      <c r="AT55" s="193" t="str">
        <f t="shared" si="19"/>
        <v>2850-57846</v>
      </c>
      <c r="AU55" s="194">
        <f t="shared" si="20"/>
        <v>44753</v>
      </c>
      <c r="AV55" s="195"/>
      <c r="AW55" s="196" t="s">
        <v>331</v>
      </c>
      <c r="AX55" s="196" t="s">
        <v>331</v>
      </c>
    </row>
    <row r="56">
      <c r="A56" s="109">
        <v>54.2</v>
      </c>
      <c r="B56" s="185" t="str">
        <f t="shared" ref="B56:E56" si="248">if(isblank($A56),"",if(iserror(match($A56&amp;"M",X$5:X$248,0)+4),if(iserror(match($A56&amp;"M?",X$5:X$248,0)+4),"",match($A56&amp;"M?",X$5:X$248,0)+4),(match($A56&amp;"M",X$5:X$248,0)+4)))</f>
        <v/>
      </c>
      <c r="C56" s="185">
        <f t="shared" si="248"/>
        <v>40</v>
      </c>
      <c r="D56" s="185" t="str">
        <f t="shared" si="248"/>
        <v/>
      </c>
      <c r="E56" s="185" t="str">
        <f t="shared" si="248"/>
        <v/>
      </c>
      <c r="F56" s="185" t="str">
        <f t="shared" ref="F56:I56" si="249">if(isblank($A56),"",if(iserror(match($A56&amp;"F",X$5:X$248,0)+4),if(iserror(match($A56&amp;"F?",X$5:X$248,0)+4),"",match($A56&amp;"F?",X$5:X$248,0)+4),(match($A56&amp;"F",X$5:X$248,0)+4)))</f>
        <v/>
      </c>
      <c r="G56" s="185">
        <f t="shared" si="249"/>
        <v>87</v>
      </c>
      <c r="H56" s="185" t="str">
        <f t="shared" si="249"/>
        <v/>
      </c>
      <c r="I56" s="185" t="str">
        <f t="shared" si="249"/>
        <v/>
      </c>
      <c r="J56" s="186">
        <f t="shared" si="8"/>
        <v>40</v>
      </c>
      <c r="K56" s="186">
        <f t="shared" si="9"/>
        <v>29</v>
      </c>
      <c r="L56" s="186">
        <f t="shared" si="10"/>
        <v>87</v>
      </c>
      <c r="M56" s="186">
        <f t="shared" si="11"/>
        <v>29</v>
      </c>
      <c r="N56" s="186" t="str">
        <f t="shared" si="12"/>
        <v/>
      </c>
      <c r="O56" s="186" t="str">
        <f t="shared" si="13"/>
        <v/>
      </c>
      <c r="P56" s="187"/>
      <c r="Q56" s="187"/>
      <c r="R56" s="185" t="str">
        <f>'ID Obs'!A46</f>
        <v>2850-57581</v>
      </c>
      <c r="S56" s="185" t="str">
        <f>'ID Obs'!C46</f>
        <v>M</v>
      </c>
      <c r="T56" s="185" t="str">
        <f>'ID Obs'!E46</f>
        <v>White</v>
      </c>
      <c r="U56" s="185" t="str">
        <f>'ID Obs'!F46</f>
        <v>Yellow</v>
      </c>
      <c r="V56" s="185" t="str">
        <f>'ID Obs'!G46</f>
        <v>R</v>
      </c>
      <c r="W56" s="185" t="str">
        <f>'ID Obs'!H46</f>
        <v>----</v>
      </c>
      <c r="X56" s="185" t="str">
        <f>'ID Obs'!N46&amp;$S56</f>
        <v>66M</v>
      </c>
      <c r="Y56" s="185" t="str">
        <f>'ID Obs'!P46&amp;$S56</f>
        <v>16M</v>
      </c>
      <c r="Z56" s="185" t="str">
        <f>'ID Obs'!R46&amp;$S56</f>
        <v>Nest!M</v>
      </c>
      <c r="AA56" s="185" t="str">
        <f>'ID Obs'!T46&amp;$S56</f>
        <v>Nest!M</v>
      </c>
      <c r="AB56" s="185">
        <f>'ID Obs'!O46</f>
        <v>44732</v>
      </c>
      <c r="AC56" s="185">
        <f>'ID Obs'!Q46</f>
        <v>44769</v>
      </c>
      <c r="AD56" s="185" t="str">
        <f>'ID Obs'!S46</f>
        <v>Date!</v>
      </c>
      <c r="AE56" s="185" t="str">
        <f>'ID Obs'!U46</f>
        <v>Date!</v>
      </c>
      <c r="AF56" s="188">
        <f>value('Nest Checks'!G59)</f>
        <v>0</v>
      </c>
      <c r="AG56" s="189" t="str">
        <f t="shared" si="14"/>
        <v/>
      </c>
      <c r="AH56" s="190" t="s">
        <v>333</v>
      </c>
      <c r="AI56" s="4"/>
      <c r="AJ56" s="191" t="str">
        <f t="shared" ref="AJ56:AM56" si="250">if(isblank($A56),"",if($J56&gt;0,indirect("R"&amp;$J56&amp;"C"&amp;column(T56),0),"-"))</f>
        <v>Lt Blue</v>
      </c>
      <c r="AK56" s="191" t="str">
        <f t="shared" si="250"/>
        <v>Lt Blue</v>
      </c>
      <c r="AL56" s="191" t="str">
        <f t="shared" si="250"/>
        <v>R</v>
      </c>
      <c r="AM56" s="191" t="str">
        <f t="shared" si="250"/>
        <v>----</v>
      </c>
      <c r="AN56" s="191" t="str">
        <f t="shared" ref="AN56:AN60" si="255">if(isblank($A56),"",if($J56&gt;0,indirect("R"&amp;$J56&amp;"C"&amp;column(R56),0),"ID?"))</f>
        <v>2850-57646</v>
      </c>
      <c r="AO56" s="192">
        <f t="shared" si="32"/>
        <v>44769</v>
      </c>
      <c r="AP56" s="193" t="str">
        <f t="shared" ref="AP56:AS56" si="251">if(isblank($A56),"",if($L56&gt;0,indirect("R"&amp;$L56&amp;"C"&amp;column(T56),0),"-"))</f>
        <v/>
      </c>
      <c r="AQ56" s="193" t="str">
        <f t="shared" si="251"/>
        <v/>
      </c>
      <c r="AR56" s="193" t="str">
        <f t="shared" si="251"/>
        <v/>
      </c>
      <c r="AS56" s="193" t="str">
        <f t="shared" si="251"/>
        <v/>
      </c>
      <c r="AT56" s="193" t="str">
        <f t="shared" si="19"/>
        <v>UNB</v>
      </c>
      <c r="AU56" s="194">
        <f t="shared" si="20"/>
        <v>44755</v>
      </c>
      <c r="AV56" s="195"/>
      <c r="AW56" s="196" t="s">
        <v>331</v>
      </c>
      <c r="AX56" s="196" t="s">
        <v>331</v>
      </c>
    </row>
    <row r="57">
      <c r="A57" s="109">
        <v>102.2</v>
      </c>
      <c r="B57" s="185" t="str">
        <f t="shared" ref="B57:E57" si="252">if(isblank($A57),"",if(iserror(match($A57&amp;"M",X$5:X$248,0)+4),if(iserror(match($A57&amp;"M?",X$5:X$248,0)+4),"",match($A57&amp;"M?",X$5:X$248,0)+4),(match($A57&amp;"M",X$5:X$248,0)+4)))</f>
        <v/>
      </c>
      <c r="C57" s="185">
        <f t="shared" si="252"/>
        <v>53</v>
      </c>
      <c r="D57" s="185" t="str">
        <f t="shared" si="252"/>
        <v/>
      </c>
      <c r="E57" s="185" t="str">
        <f t="shared" si="252"/>
        <v/>
      </c>
      <c r="F57" s="185" t="str">
        <f t="shared" ref="F57:I57" si="253">if(isblank($A57),"",if(iserror(match($A57&amp;"F",X$5:X$248,0)+4),if(iserror(match($A57&amp;"F?",X$5:X$248,0)+4),"",match($A57&amp;"F?",X$5:X$248,0)+4),(match($A57&amp;"F",X$5:X$248,0)+4)))</f>
        <v/>
      </c>
      <c r="G57" s="185">
        <f t="shared" si="253"/>
        <v>63</v>
      </c>
      <c r="H57" s="185" t="str">
        <f t="shared" si="253"/>
        <v/>
      </c>
      <c r="I57" s="185" t="str">
        <f t="shared" si="253"/>
        <v/>
      </c>
      <c r="J57" s="186">
        <f t="shared" si="8"/>
        <v>53</v>
      </c>
      <c r="K57" s="186">
        <f t="shared" si="9"/>
        <v>29</v>
      </c>
      <c r="L57" s="186">
        <f t="shared" si="10"/>
        <v>63</v>
      </c>
      <c r="M57" s="186">
        <f t="shared" si="11"/>
        <v>29</v>
      </c>
      <c r="N57" s="186" t="str">
        <f t="shared" si="12"/>
        <v/>
      </c>
      <c r="O57" s="186" t="str">
        <f t="shared" si="13"/>
        <v/>
      </c>
      <c r="P57" s="187"/>
      <c r="Q57" s="187"/>
      <c r="R57" s="185" t="str">
        <f>'ID Obs'!A47</f>
        <v>2850-57735</v>
      </c>
      <c r="S57" s="185" t="str">
        <f>'ID Obs'!C47</f>
        <v>F</v>
      </c>
      <c r="T57" s="185" t="str">
        <f>'ID Obs'!E47</f>
        <v>Lt Green</v>
      </c>
      <c r="U57" s="185" t="str">
        <f>'ID Obs'!F47</f>
        <v>Purple</v>
      </c>
      <c r="V57" s="185" t="str">
        <f>'ID Obs'!G47</f>
        <v>L</v>
      </c>
      <c r="W57" s="185" t="str">
        <f>'ID Obs'!H47</f>
        <v>----</v>
      </c>
      <c r="X57" s="185" t="str">
        <f>'ID Obs'!N47&amp;$S57</f>
        <v>37F</v>
      </c>
      <c r="Y57" s="185" t="str">
        <f>'ID Obs'!P47&amp;$S57</f>
        <v>119F</v>
      </c>
      <c r="Z57" s="185" t="str">
        <f>'ID Obs'!R47&amp;$S57</f>
        <v>Nest!F</v>
      </c>
      <c r="AA57" s="185" t="str">
        <f>'ID Obs'!T47&amp;$S57</f>
        <v>Nest!F</v>
      </c>
      <c r="AB57" s="185">
        <f>'ID Obs'!O47</f>
        <v>44734</v>
      </c>
      <c r="AC57" s="185">
        <f>'ID Obs'!Q47</f>
        <v>44762</v>
      </c>
      <c r="AD57" s="185" t="str">
        <f>'ID Obs'!S47</f>
        <v>Date!</v>
      </c>
      <c r="AE57" s="185" t="str">
        <f>'ID Obs'!U47</f>
        <v>Date!</v>
      </c>
      <c r="AF57" s="188">
        <f>value('Nest Checks'!G60)</f>
        <v>54.2</v>
      </c>
      <c r="AG57" s="189" t="str">
        <f t="shared" si="14"/>
        <v/>
      </c>
      <c r="AH57" s="190" t="s">
        <v>330</v>
      </c>
      <c r="AI57" s="4"/>
      <c r="AJ57" s="191" t="str">
        <f t="shared" ref="AJ57:AM57" si="254">if(isblank($A57),"",if($J57&gt;0,indirect("R"&amp;$J57&amp;"C"&amp;column(T57),0),"-"))</f>
        <v>Black</v>
      </c>
      <c r="AK57" s="191" t="str">
        <f t="shared" si="254"/>
        <v>White</v>
      </c>
      <c r="AL57" s="191" t="str">
        <f t="shared" si="254"/>
        <v>L</v>
      </c>
      <c r="AM57" s="191" t="str">
        <f t="shared" si="254"/>
        <v>----</v>
      </c>
      <c r="AN57" s="191" t="str">
        <f t="shared" si="255"/>
        <v>2640-97589</v>
      </c>
      <c r="AO57" s="192">
        <f t="shared" si="32"/>
        <v>44769</v>
      </c>
      <c r="AP57" s="193" t="str">
        <f t="shared" ref="AP57:AS57" si="256">if(isblank($A57),"",if($L57&gt;0,indirect("R"&amp;$L57&amp;"C"&amp;column(T57),0),"-"))</f>
        <v>Red</v>
      </c>
      <c r="AQ57" s="193" t="str">
        <f t="shared" si="256"/>
        <v>Lt Blue</v>
      </c>
      <c r="AR57" s="193" t="str">
        <f t="shared" si="256"/>
        <v>L</v>
      </c>
      <c r="AS57" s="193" t="str">
        <f t="shared" si="256"/>
        <v>----</v>
      </c>
      <c r="AT57" s="193" t="str">
        <f t="shared" si="19"/>
        <v>2811-38984</v>
      </c>
      <c r="AU57" s="194">
        <f t="shared" si="20"/>
        <v>44769</v>
      </c>
      <c r="AV57" s="195"/>
      <c r="AW57" s="196" t="s">
        <v>331</v>
      </c>
      <c r="AX57" s="196" t="s">
        <v>331</v>
      </c>
    </row>
    <row r="58">
      <c r="A58" s="109">
        <v>16.0</v>
      </c>
      <c r="B58" s="185" t="str">
        <f t="shared" ref="B58:E58" si="257">if(isblank($A58),"",if(iserror(match($A58&amp;"M",X$5:X$248,0)+4),if(iserror(match($A58&amp;"M?",X$5:X$248,0)+4),"",match($A58&amp;"M?",X$5:X$248,0)+4),(match($A58&amp;"M",X$5:X$248,0)+4)))</f>
        <v/>
      </c>
      <c r="C58" s="185">
        <f t="shared" si="257"/>
        <v>56</v>
      </c>
      <c r="D58" s="185" t="str">
        <f t="shared" si="257"/>
        <v/>
      </c>
      <c r="E58" s="185" t="str">
        <f t="shared" si="257"/>
        <v/>
      </c>
      <c r="F58" s="185" t="str">
        <f t="shared" ref="F58:I58" si="258">if(isblank($A58),"",if(iserror(match($A58&amp;"F",X$5:X$248,0)+4),if(iserror(match($A58&amp;"F?",X$5:X$248,0)+4),"",match($A58&amp;"F?",X$5:X$248,0)+4),(match($A58&amp;"F",X$5:X$248,0)+4)))</f>
        <v/>
      </c>
      <c r="G58" s="185">
        <f t="shared" si="258"/>
        <v>34</v>
      </c>
      <c r="H58" s="185" t="str">
        <f t="shared" si="258"/>
        <v/>
      </c>
      <c r="I58" s="185" t="str">
        <f t="shared" si="258"/>
        <v/>
      </c>
      <c r="J58" s="186">
        <f t="shared" si="8"/>
        <v>56</v>
      </c>
      <c r="K58" s="186">
        <f t="shared" si="9"/>
        <v>29</v>
      </c>
      <c r="L58" s="186">
        <f t="shared" si="10"/>
        <v>34</v>
      </c>
      <c r="M58" s="186">
        <f t="shared" si="11"/>
        <v>29</v>
      </c>
      <c r="N58" s="186" t="str">
        <f t="shared" si="12"/>
        <v/>
      </c>
      <c r="O58" s="186" t="str">
        <f t="shared" si="13"/>
        <v/>
      </c>
      <c r="P58" s="187"/>
      <c r="Q58" s="187"/>
      <c r="R58" s="185" t="str">
        <f>'ID Obs'!A48</f>
        <v>2850-57582</v>
      </c>
      <c r="S58" s="185" t="str">
        <f>'ID Obs'!C48</f>
        <v>M</v>
      </c>
      <c r="T58" s="185" t="str">
        <f>'ID Obs'!E48</f>
        <v>Orange</v>
      </c>
      <c r="U58" s="185" t="str">
        <f>'ID Obs'!F48</f>
        <v>Yellow</v>
      </c>
      <c r="V58" s="185" t="str">
        <f>'ID Obs'!G48</f>
        <v>L</v>
      </c>
      <c r="W58" s="185" t="str">
        <f>'ID Obs'!H48</f>
        <v>----</v>
      </c>
      <c r="X58" s="185" t="str">
        <f>'ID Obs'!N48&amp;$S58</f>
        <v>74M</v>
      </c>
      <c r="Y58" s="185" t="str">
        <f>'ID Obs'!P48&amp;$S58</f>
        <v>148M</v>
      </c>
      <c r="Z58" s="185" t="str">
        <f>'ID Obs'!R48&amp;$S58</f>
        <v>Nest!M</v>
      </c>
      <c r="AA58" s="185" t="str">
        <f>'ID Obs'!T48&amp;$S58</f>
        <v>Nest!M</v>
      </c>
      <c r="AB58" s="185">
        <f>'ID Obs'!O48</f>
        <v>44734</v>
      </c>
      <c r="AC58" s="185">
        <f>'ID Obs'!Q48</f>
        <v>44774</v>
      </c>
      <c r="AD58" s="185" t="str">
        <f>'ID Obs'!S48</f>
        <v>Date!</v>
      </c>
      <c r="AE58" s="185" t="str">
        <f>'ID Obs'!U48</f>
        <v>Date!</v>
      </c>
      <c r="AF58" s="188">
        <f>value('Nest Checks'!G61)</f>
        <v>0</v>
      </c>
      <c r="AG58" s="189" t="str">
        <f t="shared" si="14"/>
        <v/>
      </c>
      <c r="AH58" s="190" t="s">
        <v>330</v>
      </c>
      <c r="AI58" s="4"/>
      <c r="AJ58" s="191" t="str">
        <f t="shared" ref="AJ58:AM58" si="259">if(isblank($A58),"",if($J58&gt;0,indirect("R"&amp;$J58&amp;"C"&amp;column(T58),0),"-"))</f>
        <v>White</v>
      </c>
      <c r="AK58" s="191" t="str">
        <f t="shared" si="259"/>
        <v>Yellow</v>
      </c>
      <c r="AL58" s="191" t="str">
        <f t="shared" si="259"/>
        <v>R</v>
      </c>
      <c r="AM58" s="191" t="str">
        <f t="shared" si="259"/>
        <v>----</v>
      </c>
      <c r="AN58" s="191" t="str">
        <f t="shared" si="255"/>
        <v>2850-57581</v>
      </c>
      <c r="AO58" s="192">
        <f t="shared" si="32"/>
        <v>44769</v>
      </c>
      <c r="AP58" s="193" t="str">
        <f t="shared" ref="AP58:AS58" si="260">if(isblank($A58),"",if($L58&gt;0,indirect("R"&amp;$L58&amp;"C"&amp;column(T58),0),"-"))</f>
        <v>Dk Green</v>
      </c>
      <c r="AQ58" s="193" t="str">
        <f t="shared" si="260"/>
        <v>Yellow</v>
      </c>
      <c r="AR58" s="193" t="str">
        <f t="shared" si="260"/>
        <v>R</v>
      </c>
      <c r="AS58" s="193" t="str">
        <f t="shared" si="260"/>
        <v>----</v>
      </c>
      <c r="AT58" s="193" t="str">
        <f t="shared" si="19"/>
        <v>2850-57652</v>
      </c>
      <c r="AU58" s="194">
        <f t="shared" si="20"/>
        <v>44769</v>
      </c>
      <c r="AV58" s="195"/>
      <c r="AW58" s="196" t="s">
        <v>331</v>
      </c>
      <c r="AX58" s="196" t="s">
        <v>331</v>
      </c>
    </row>
    <row r="59">
      <c r="A59" s="109">
        <v>33.2</v>
      </c>
      <c r="B59" s="185">
        <f t="shared" ref="B59:E59" si="261">if(isblank($A59),"",if(iserror(match($A59&amp;"M",X$5:X$248,0)+4),if(iserror(match($A59&amp;"M?",X$5:X$248,0)+4),"",match($A59&amp;"M?",X$5:X$248,0)+4),(match($A59&amp;"M",X$5:X$248,0)+4)))</f>
        <v>92</v>
      </c>
      <c r="C59" s="185" t="str">
        <f t="shared" si="261"/>
        <v/>
      </c>
      <c r="D59" s="185" t="str">
        <f t="shared" si="261"/>
        <v/>
      </c>
      <c r="E59" s="185" t="str">
        <f t="shared" si="261"/>
        <v/>
      </c>
      <c r="F59" s="185">
        <f t="shared" ref="F59:I59" si="262">if(isblank($A59),"",if(iserror(match($A59&amp;"F",X$5:X$248,0)+4),if(iserror(match($A59&amp;"F?",X$5:X$248,0)+4),"",match($A59&amp;"F?",X$5:X$248,0)+4),(match($A59&amp;"F",X$5:X$248,0)+4)))</f>
        <v>81</v>
      </c>
      <c r="G59" s="185" t="str">
        <f t="shared" si="262"/>
        <v/>
      </c>
      <c r="H59" s="185" t="str">
        <f t="shared" si="262"/>
        <v/>
      </c>
      <c r="I59" s="185" t="str">
        <f t="shared" si="262"/>
        <v/>
      </c>
      <c r="J59" s="186">
        <f t="shared" si="8"/>
        <v>92</v>
      </c>
      <c r="K59" s="186">
        <f t="shared" si="9"/>
        <v>28</v>
      </c>
      <c r="L59" s="186">
        <f t="shared" si="10"/>
        <v>81</v>
      </c>
      <c r="M59" s="186">
        <f t="shared" si="11"/>
        <v>28</v>
      </c>
      <c r="N59" s="186" t="str">
        <f t="shared" si="12"/>
        <v/>
      </c>
      <c r="O59" s="186" t="str">
        <f t="shared" si="13"/>
        <v/>
      </c>
      <c r="P59" s="187"/>
      <c r="Q59" s="187"/>
      <c r="R59" s="185" t="str">
        <f>'ID Obs'!A49</f>
        <v>2850-57583</v>
      </c>
      <c r="S59" s="185" t="str">
        <f>'ID Obs'!C49</f>
        <v>F</v>
      </c>
      <c r="T59" s="185" t="str">
        <f>'ID Obs'!E49</f>
        <v>Dk Blue</v>
      </c>
      <c r="U59" s="185" t="str">
        <f>'ID Obs'!F49</f>
        <v>Black</v>
      </c>
      <c r="V59" s="185" t="str">
        <f>'ID Obs'!G49</f>
        <v>R</v>
      </c>
      <c r="W59" s="185" t="str">
        <f>'ID Obs'!H49</f>
        <v>----</v>
      </c>
      <c r="X59" s="185" t="str">
        <f>'ID Obs'!N49&amp;$S59</f>
        <v>97F</v>
      </c>
      <c r="Y59" s="185" t="str">
        <f>'ID Obs'!P49&amp;$S59</f>
        <v>19F</v>
      </c>
      <c r="Z59" s="185" t="str">
        <f>'ID Obs'!R49&amp;$S59</f>
        <v>Nest!F</v>
      </c>
      <c r="AA59" s="185" t="str">
        <f>'ID Obs'!T49&amp;$S59</f>
        <v>Nest!F</v>
      </c>
      <c r="AB59" s="185">
        <f>'ID Obs'!O49</f>
        <v>44734</v>
      </c>
      <c r="AC59" s="185">
        <f>'ID Obs'!Q49</f>
        <v>44775</v>
      </c>
      <c r="AD59" s="185" t="str">
        <f>'ID Obs'!S49</f>
        <v>Date!</v>
      </c>
      <c r="AE59" s="185" t="str">
        <f>'ID Obs'!U49</f>
        <v>Date!</v>
      </c>
      <c r="AF59" s="188">
        <f>value('Nest Checks'!G62)</f>
        <v>0</v>
      </c>
      <c r="AG59" s="189" t="str">
        <f t="shared" si="14"/>
        <v/>
      </c>
      <c r="AH59" s="190" t="s">
        <v>334</v>
      </c>
      <c r="AI59" s="4"/>
      <c r="AJ59" s="191" t="str">
        <f t="shared" ref="AJ59:AM59" si="263">if(isblank($A59),"",if($J59&gt;0,indirect("R"&amp;$J59&amp;"C"&amp;column(T59),0),"-"))</f>
        <v>Lt Blue</v>
      </c>
      <c r="AK59" s="191" t="str">
        <f t="shared" si="263"/>
        <v>Lt Green</v>
      </c>
      <c r="AL59" s="191" t="str">
        <f t="shared" si="263"/>
        <v>L</v>
      </c>
      <c r="AM59" s="191" t="str">
        <f t="shared" si="263"/>
        <v/>
      </c>
      <c r="AN59" s="191" t="str">
        <f t="shared" si="255"/>
        <v>2850-57669</v>
      </c>
      <c r="AO59" s="192">
        <f t="shared" si="32"/>
        <v>44748</v>
      </c>
      <c r="AP59" s="193" t="str">
        <f t="shared" ref="AP59:AS59" si="264">if(isblank($A59),"",if($L59&gt;0,indirect("R"&amp;$L59&amp;"C"&amp;column(T59),0),"-"))</f>
        <v>Purple</v>
      </c>
      <c r="AQ59" s="193" t="str">
        <f t="shared" si="264"/>
        <v>Dk Blue</v>
      </c>
      <c r="AR59" s="193" t="str">
        <f t="shared" si="264"/>
        <v>R</v>
      </c>
      <c r="AS59" s="193" t="str">
        <f t="shared" si="264"/>
        <v/>
      </c>
      <c r="AT59" s="193" t="str">
        <f t="shared" si="19"/>
        <v>2850-57586</v>
      </c>
      <c r="AU59" s="194">
        <f t="shared" si="20"/>
        <v>44748</v>
      </c>
      <c r="AV59" s="195"/>
      <c r="AW59" s="196" t="s">
        <v>331</v>
      </c>
      <c r="AX59" s="196" t="s">
        <v>331</v>
      </c>
    </row>
    <row r="60">
      <c r="A60" s="109">
        <v>96.2</v>
      </c>
      <c r="B60" s="185" t="str">
        <f t="shared" ref="B60:E60" si="265">if(isblank($A60),"",if(iserror(match($A60&amp;"M",X$5:X$248,0)+4),if(iserror(match($A60&amp;"M?",X$5:X$248,0)+4),"",match($A60&amp;"M?",X$5:X$248,0)+4),(match($A60&amp;"M",X$5:X$248,0)+4)))</f>
        <v/>
      </c>
      <c r="C60" s="185">
        <f t="shared" si="265"/>
        <v>12</v>
      </c>
      <c r="D60" s="185" t="str">
        <f t="shared" si="265"/>
        <v/>
      </c>
      <c r="E60" s="185" t="str">
        <f t="shared" si="265"/>
        <v/>
      </c>
      <c r="F60" s="185" t="str">
        <f t="shared" ref="F60:I60" si="266">if(isblank($A60),"",if(iserror(match($A60&amp;"F",X$5:X$248,0)+4),if(iserror(match($A60&amp;"F?",X$5:X$248,0)+4),"",match($A60&amp;"F?",X$5:X$248,0)+4),(match($A60&amp;"F",X$5:X$248,0)+4)))</f>
        <v/>
      </c>
      <c r="G60" s="185">
        <f t="shared" si="266"/>
        <v>30</v>
      </c>
      <c r="H60" s="185" t="str">
        <f t="shared" si="266"/>
        <v/>
      </c>
      <c r="I60" s="185" t="str">
        <f t="shared" si="266"/>
        <v/>
      </c>
      <c r="J60" s="186">
        <f t="shared" si="8"/>
        <v>12</v>
      </c>
      <c r="K60" s="186">
        <f t="shared" si="9"/>
        <v>29</v>
      </c>
      <c r="L60" s="186">
        <f t="shared" si="10"/>
        <v>30</v>
      </c>
      <c r="M60" s="186">
        <f t="shared" si="11"/>
        <v>29</v>
      </c>
      <c r="N60" s="186" t="str">
        <f t="shared" si="12"/>
        <v/>
      </c>
      <c r="O60" s="186" t="str">
        <f t="shared" si="13"/>
        <v/>
      </c>
      <c r="P60" s="187"/>
      <c r="Q60" s="187"/>
      <c r="R60" s="185" t="str">
        <f>'ID Obs'!A50</f>
        <v>2850-57584</v>
      </c>
      <c r="S60" s="185" t="str">
        <f>'ID Obs'!C50</f>
        <v>F</v>
      </c>
      <c r="T60" s="185" t="str">
        <f>'ID Obs'!E50</f>
        <v>Lt Green</v>
      </c>
      <c r="U60" s="185" t="str">
        <f>'ID Obs'!F50</f>
        <v>Black</v>
      </c>
      <c r="V60" s="185" t="str">
        <f>'ID Obs'!G50</f>
        <v>R</v>
      </c>
      <c r="W60" s="185" t="str">
        <f>'ID Obs'!H50</f>
        <v>----</v>
      </c>
      <c r="X60" s="185" t="str">
        <f>'ID Obs'!N50&amp;$S60</f>
        <v>7F</v>
      </c>
      <c r="Y60" s="185" t="str">
        <f>'ID Obs'!P50&amp;$S60</f>
        <v>9F</v>
      </c>
      <c r="Z60" s="185" t="str">
        <f>'ID Obs'!R50&amp;$S60</f>
        <v>Nest!F</v>
      </c>
      <c r="AA60" s="185" t="str">
        <f>'ID Obs'!T50&amp;$S60</f>
        <v>Nest!F</v>
      </c>
      <c r="AB60" s="185">
        <f>'ID Obs'!O50</f>
        <v>44737</v>
      </c>
      <c r="AC60" s="185">
        <f>'ID Obs'!Q50</f>
        <v>44783</v>
      </c>
      <c r="AD60" s="185" t="str">
        <f>'ID Obs'!S50</f>
        <v>Date!</v>
      </c>
      <c r="AE60" s="185" t="str">
        <f>'ID Obs'!U50</f>
        <v>Date!</v>
      </c>
      <c r="AF60" s="188">
        <f>value('Nest Checks'!G63)</f>
        <v>0</v>
      </c>
      <c r="AG60" s="189" t="str">
        <f t="shared" si="14"/>
        <v/>
      </c>
      <c r="AH60" s="190" t="s">
        <v>330</v>
      </c>
      <c r="AI60" s="4"/>
      <c r="AJ60" s="191" t="str">
        <f t="shared" ref="AJ60:AM60" si="267">if(isblank($A60),"",if($J60&gt;0,indirect("R"&amp;$J60&amp;"C"&amp;column(T60),0),"-"))</f>
        <v>Dk Green</v>
      </c>
      <c r="AK60" s="191" t="str">
        <f t="shared" si="267"/>
        <v>White</v>
      </c>
      <c r="AL60" s="191" t="str">
        <f t="shared" si="267"/>
        <v>L</v>
      </c>
      <c r="AM60" s="191" t="str">
        <f t="shared" si="267"/>
        <v>----</v>
      </c>
      <c r="AN60" s="191" t="str">
        <f t="shared" si="255"/>
        <v>2850-57806</v>
      </c>
      <c r="AO60" s="192">
        <f t="shared" si="32"/>
        <v>44765</v>
      </c>
      <c r="AP60" s="193" t="str">
        <f t="shared" ref="AP60:AS60" si="268">if(isblank($A60),"",if($L60&gt;0,indirect("R"&amp;$L60&amp;"C"&amp;column(T60),0),"-"))</f>
        <v>Pink</v>
      </c>
      <c r="AQ60" s="193" t="str">
        <f t="shared" si="268"/>
        <v>Orange</v>
      </c>
      <c r="AR60" s="193" t="str">
        <f t="shared" si="268"/>
        <v>R</v>
      </c>
      <c r="AS60" s="193" t="str">
        <f t="shared" si="268"/>
        <v>----</v>
      </c>
      <c r="AT60" s="193" t="str">
        <f t="shared" si="19"/>
        <v>2850-57568</v>
      </c>
      <c r="AU60" s="194">
        <f t="shared" si="20"/>
        <v>44765</v>
      </c>
      <c r="AV60" s="195"/>
      <c r="AW60" s="196" t="s">
        <v>331</v>
      </c>
      <c r="AX60" s="196" t="s">
        <v>331</v>
      </c>
    </row>
    <row r="61">
      <c r="A61" s="109">
        <v>119.0</v>
      </c>
      <c r="B61" s="185" t="str">
        <f t="shared" ref="B61:E61" si="269">if(isblank($A61),"",if(iserror(match($A61&amp;"M",X$5:X$248,0)+4),if(iserror(match($A61&amp;"M?",X$5:X$248,0)+4),"",match($A61&amp;"M?",X$5:X$248,0)+4),(match($A61&amp;"M",X$5:X$248,0)+4)))</f>
        <v/>
      </c>
      <c r="C61" s="185" t="str">
        <f t="shared" si="269"/>
        <v/>
      </c>
      <c r="D61" s="185" t="str">
        <f t="shared" si="269"/>
        <v/>
      </c>
      <c r="E61" s="185" t="str">
        <f t="shared" si="269"/>
        <v/>
      </c>
      <c r="F61" s="185" t="str">
        <f t="shared" ref="F61:I61" si="270">if(isblank($A61),"",if(iserror(match($A61&amp;"F",X$5:X$248,0)+4),if(iserror(match($A61&amp;"F?",X$5:X$248,0)+4),"",match($A61&amp;"F?",X$5:X$248,0)+4),(match($A61&amp;"F",X$5:X$248,0)+4)))</f>
        <v/>
      </c>
      <c r="G61" s="185">
        <f t="shared" si="270"/>
        <v>57</v>
      </c>
      <c r="H61" s="185" t="str">
        <f t="shared" si="270"/>
        <v/>
      </c>
      <c r="I61" s="185" t="str">
        <f t="shared" si="270"/>
        <v/>
      </c>
      <c r="J61" s="186">
        <f t="shared" si="8"/>
        <v>0</v>
      </c>
      <c r="K61" s="186">
        <f t="shared" si="9"/>
        <v>0</v>
      </c>
      <c r="L61" s="186">
        <f t="shared" si="10"/>
        <v>57</v>
      </c>
      <c r="M61" s="186">
        <f t="shared" si="11"/>
        <v>29</v>
      </c>
      <c r="N61" s="186" t="str">
        <f t="shared" si="12"/>
        <v/>
      </c>
      <c r="O61" s="186" t="str">
        <f t="shared" si="13"/>
        <v/>
      </c>
      <c r="P61" s="187"/>
      <c r="Q61" s="187"/>
      <c r="R61" s="185" t="str">
        <f>'ID Obs'!A51</f>
        <v>2850-57585</v>
      </c>
      <c r="S61" s="185" t="str">
        <f>'ID Obs'!C51</f>
        <v>F</v>
      </c>
      <c r="T61" s="185" t="str">
        <f>'ID Obs'!E51</f>
        <v>Lt Green</v>
      </c>
      <c r="U61" s="185" t="str">
        <f>'ID Obs'!F51</f>
        <v>White</v>
      </c>
      <c r="V61" s="185" t="str">
        <f>'ID Obs'!G51</f>
        <v>R</v>
      </c>
      <c r="W61" s="185" t="str">
        <f>'ID Obs'!H51</f>
        <v>----</v>
      </c>
      <c r="X61" s="185" t="str">
        <f>'ID Obs'!N51&amp;$S61</f>
        <v>4F</v>
      </c>
      <c r="Y61" s="185" t="str">
        <f>'ID Obs'!P51&amp;$S61</f>
        <v>4.2F</v>
      </c>
      <c r="Z61" s="185" t="str">
        <f>'ID Obs'!R51&amp;$S61</f>
        <v>Nest!F</v>
      </c>
      <c r="AA61" s="185" t="str">
        <f>'ID Obs'!T51&amp;$S61</f>
        <v>Nest!F</v>
      </c>
      <c r="AB61" s="185">
        <f>'ID Obs'!O51</f>
        <v>44737</v>
      </c>
      <c r="AC61" s="185">
        <f>'ID Obs'!Q51</f>
        <v>44772</v>
      </c>
      <c r="AD61" s="185" t="str">
        <f>'ID Obs'!S51</f>
        <v>Date!</v>
      </c>
      <c r="AE61" s="185" t="str">
        <f>'ID Obs'!U51</f>
        <v>Date!</v>
      </c>
      <c r="AF61" s="188">
        <f>value('Nest Checks'!G64)</f>
        <v>58</v>
      </c>
      <c r="AG61" s="189" t="str">
        <f t="shared" si="14"/>
        <v/>
      </c>
      <c r="AH61" s="190" t="s">
        <v>330</v>
      </c>
      <c r="AI61" s="4"/>
      <c r="AJ61" s="199" t="s">
        <v>165</v>
      </c>
      <c r="AK61" s="199" t="s">
        <v>153</v>
      </c>
      <c r="AL61" s="199" t="s">
        <v>146</v>
      </c>
      <c r="AM61" s="191" t="str">
        <f>if(isblank($A61),"",if($J61&gt;0,indirect("R"&amp;$J61&amp;"C"&amp;column(W61),0),"-"))</f>
        <v>-</v>
      </c>
      <c r="AN61" s="199" t="s">
        <v>164</v>
      </c>
      <c r="AO61" s="197">
        <v>44762.0</v>
      </c>
      <c r="AP61" s="193" t="str">
        <f t="shared" ref="AP61:AS61" si="271">if(isblank($A61),"",if($L61&gt;0,indirect("R"&amp;$L61&amp;"C"&amp;column(T61),0),"-"))</f>
        <v>Lt Green</v>
      </c>
      <c r="AQ61" s="193" t="str">
        <f t="shared" si="271"/>
        <v>Purple</v>
      </c>
      <c r="AR61" s="193" t="str">
        <f t="shared" si="271"/>
        <v>L</v>
      </c>
      <c r="AS61" s="193" t="str">
        <f t="shared" si="271"/>
        <v>----</v>
      </c>
      <c r="AT61" s="193" t="str">
        <f t="shared" si="19"/>
        <v>2850-57735</v>
      </c>
      <c r="AU61" s="194">
        <f t="shared" si="20"/>
        <v>44762</v>
      </c>
      <c r="AV61" s="195"/>
      <c r="AW61" s="196" t="s">
        <v>331</v>
      </c>
      <c r="AX61" s="196" t="s">
        <v>331</v>
      </c>
    </row>
    <row r="62">
      <c r="A62" s="109">
        <v>36.0</v>
      </c>
      <c r="B62" s="185">
        <f t="shared" ref="B62:E62" si="272">if(isblank($A62),"",if(iserror(match($A62&amp;"M",X$5:X$248,0)+4),if(iserror(match($A62&amp;"M?",X$5:X$248,0)+4),"",match($A62&amp;"M?",X$5:X$248,0)+4),(match($A62&amp;"M",X$5:X$248,0)+4)))</f>
        <v>106</v>
      </c>
      <c r="C62" s="185" t="str">
        <f t="shared" si="272"/>
        <v/>
      </c>
      <c r="D62" s="185" t="str">
        <f t="shared" si="272"/>
        <v/>
      </c>
      <c r="E62" s="185" t="str">
        <f t="shared" si="272"/>
        <v/>
      </c>
      <c r="F62" s="185">
        <f t="shared" ref="F62:I62" si="273">if(isblank($A62),"",if(iserror(match($A62&amp;"F",X$5:X$248,0)+4),if(iserror(match($A62&amp;"F?",X$5:X$248,0)+4),"",match($A62&amp;"F?",X$5:X$248,0)+4),(match($A62&amp;"F",X$5:X$248,0)+4)))</f>
        <v>107</v>
      </c>
      <c r="G62" s="185" t="str">
        <f t="shared" si="273"/>
        <v/>
      </c>
      <c r="H62" s="185" t="str">
        <f t="shared" si="273"/>
        <v/>
      </c>
      <c r="I62" s="185" t="str">
        <f t="shared" si="273"/>
        <v/>
      </c>
      <c r="J62" s="186">
        <f t="shared" si="8"/>
        <v>106</v>
      </c>
      <c r="K62" s="186">
        <f t="shared" si="9"/>
        <v>28</v>
      </c>
      <c r="L62" s="186">
        <f t="shared" si="10"/>
        <v>107</v>
      </c>
      <c r="M62" s="186">
        <f t="shared" si="11"/>
        <v>28</v>
      </c>
      <c r="N62" s="186" t="str">
        <f t="shared" si="12"/>
        <v/>
      </c>
      <c r="O62" s="186" t="str">
        <f t="shared" si="13"/>
        <v/>
      </c>
      <c r="P62" s="187"/>
      <c r="Q62" s="187"/>
      <c r="R62" s="185" t="str">
        <f t="shared" ref="R62:W62" si="274">#REF!</f>
        <v>#REF!</v>
      </c>
      <c r="S62" s="185" t="str">
        <f t="shared" si="274"/>
        <v>#REF!</v>
      </c>
      <c r="T62" s="185" t="str">
        <f t="shared" si="274"/>
        <v>#REF!</v>
      </c>
      <c r="U62" s="185" t="str">
        <f t="shared" si="274"/>
        <v>#REF!</v>
      </c>
      <c r="V62" s="185" t="str">
        <f t="shared" si="274"/>
        <v>#REF!</v>
      </c>
      <c r="W62" s="185" t="str">
        <f t="shared" si="274"/>
        <v>#REF!</v>
      </c>
      <c r="X62" s="185" t="str">
        <f t="shared" ref="X62:AA62" si="275">#REF!&amp;$S62</f>
        <v>#REF!</v>
      </c>
      <c r="Y62" s="185" t="str">
        <f t="shared" si="275"/>
        <v>#REF!</v>
      </c>
      <c r="Z62" s="185" t="str">
        <f t="shared" si="275"/>
        <v>#REF!</v>
      </c>
      <c r="AA62" s="185" t="str">
        <f t="shared" si="275"/>
        <v>#REF!</v>
      </c>
      <c r="AB62" s="185" t="str">
        <f t="shared" ref="AB62:AE62" si="276">#REF!</f>
        <v>#REF!</v>
      </c>
      <c r="AC62" s="185" t="str">
        <f t="shared" si="276"/>
        <v>#REF!</v>
      </c>
      <c r="AD62" s="185" t="str">
        <f t="shared" si="276"/>
        <v>#REF!</v>
      </c>
      <c r="AE62" s="185" t="str">
        <f t="shared" si="276"/>
        <v>#REF!</v>
      </c>
      <c r="AF62" s="188">
        <f>value('Nest Checks'!G65)</f>
        <v>0</v>
      </c>
      <c r="AG62" s="189" t="str">
        <f t="shared" si="14"/>
        <v/>
      </c>
      <c r="AH62" s="153"/>
      <c r="AI62" s="4"/>
      <c r="AJ62" s="191" t="str">
        <f t="shared" ref="AJ62:AM62" si="277">if(isblank($A62),"",if($J62&gt;0,indirect("R"&amp;$J62&amp;"C"&amp;column(T62),0),"-"))</f>
        <v/>
      </c>
      <c r="AK62" s="191" t="str">
        <f t="shared" si="277"/>
        <v/>
      </c>
      <c r="AL62" s="191" t="str">
        <f t="shared" si="277"/>
        <v/>
      </c>
      <c r="AM62" s="191" t="str">
        <f t="shared" si="277"/>
        <v/>
      </c>
      <c r="AN62" s="191" t="str">
        <f t="shared" ref="AN62:AN67" si="282">if(isblank($A62),"",if($J62&gt;0,indirect("R"&amp;$J62&amp;"C"&amp;column(R62),0),"ID?"))</f>
        <v>UNB</v>
      </c>
      <c r="AO62" s="192">
        <f t="shared" ref="AO62:AO147" si="283">if(isblank($A62),"",if($J62&gt;0,indirect("R"&amp;$J62&amp;"C"&amp;K62,0),""))</f>
        <v>44781</v>
      </c>
      <c r="AP62" s="193" t="str">
        <f t="shared" ref="AP62:AS62" si="278">if(isblank($A62),"",if($L62&gt;0,indirect("R"&amp;$L62&amp;"C"&amp;column(T62),0),"-"))</f>
        <v/>
      </c>
      <c r="AQ62" s="193" t="str">
        <f t="shared" si="278"/>
        <v/>
      </c>
      <c r="AR62" s="193" t="str">
        <f t="shared" si="278"/>
        <v/>
      </c>
      <c r="AS62" s="193" t="str">
        <f t="shared" si="278"/>
        <v/>
      </c>
      <c r="AT62" s="193" t="str">
        <f t="shared" si="19"/>
        <v>UNB</v>
      </c>
      <c r="AU62" s="194">
        <f t="shared" si="20"/>
        <v>44765</v>
      </c>
      <c r="AV62" s="195"/>
      <c r="AW62" s="196" t="s">
        <v>331</v>
      </c>
      <c r="AX62" s="196" t="s">
        <v>331</v>
      </c>
    </row>
    <row r="63">
      <c r="A63" s="109">
        <v>39.2</v>
      </c>
      <c r="B63" s="185" t="str">
        <f t="shared" ref="B63:E63" si="279">if(isblank($A63),"",if(iserror(match($A63&amp;"M",X$5:X$248,0)+4),if(iserror(match($A63&amp;"M?",X$5:X$248,0)+4),"",match($A63&amp;"M?",X$5:X$248,0)+4),(match($A63&amp;"M",X$5:X$248,0)+4)))</f>
        <v/>
      </c>
      <c r="C63" s="185">
        <f t="shared" si="279"/>
        <v>8</v>
      </c>
      <c r="D63" s="185" t="str">
        <f t="shared" si="279"/>
        <v/>
      </c>
      <c r="E63" s="185" t="str">
        <f t="shared" si="279"/>
        <v/>
      </c>
      <c r="F63" s="185" t="str">
        <f t="shared" ref="F63:I63" si="280">if(isblank($A63),"",if(iserror(match($A63&amp;"F",X$5:X$248,0)+4),if(iserror(match($A63&amp;"F?",X$5:X$248,0)+4),"",match($A63&amp;"F?",X$5:X$248,0)+4),(match($A63&amp;"F",X$5:X$248,0)+4)))</f>
        <v/>
      </c>
      <c r="G63" s="185">
        <f t="shared" si="280"/>
        <v>37</v>
      </c>
      <c r="H63" s="185" t="str">
        <f t="shared" si="280"/>
        <v/>
      </c>
      <c r="I63" s="185" t="str">
        <f t="shared" si="280"/>
        <v/>
      </c>
      <c r="J63" s="186">
        <f t="shared" si="8"/>
        <v>8</v>
      </c>
      <c r="K63" s="186">
        <f t="shared" si="9"/>
        <v>29</v>
      </c>
      <c r="L63" s="186">
        <f t="shared" si="10"/>
        <v>37</v>
      </c>
      <c r="M63" s="186">
        <f t="shared" si="11"/>
        <v>29</v>
      </c>
      <c r="N63" s="186" t="str">
        <f t="shared" si="12"/>
        <v/>
      </c>
      <c r="O63" s="186" t="str">
        <f t="shared" si="13"/>
        <v/>
      </c>
      <c r="P63" s="187"/>
      <c r="Q63" s="187"/>
      <c r="R63" s="185" t="str">
        <f>'ID Obs'!A52</f>
        <v>2811-38984</v>
      </c>
      <c r="S63" s="185" t="str">
        <f>'ID Obs'!C52</f>
        <v>F</v>
      </c>
      <c r="T63" s="185" t="str">
        <f>'ID Obs'!E52</f>
        <v>Red</v>
      </c>
      <c r="U63" s="185" t="str">
        <f>'ID Obs'!F52</f>
        <v>Lt Blue</v>
      </c>
      <c r="V63" s="185" t="str">
        <f>'ID Obs'!G52</f>
        <v>L</v>
      </c>
      <c r="W63" s="185" t="str">
        <f>'ID Obs'!H52</f>
        <v>----</v>
      </c>
      <c r="X63" s="185" t="str">
        <f>'ID Obs'!N52&amp;$S63</f>
        <v>102F</v>
      </c>
      <c r="Y63" s="185" t="str">
        <f>'ID Obs'!P52&amp;$S63</f>
        <v>102.2F</v>
      </c>
      <c r="Z63" s="185" t="str">
        <f>'ID Obs'!R52&amp;$S63</f>
        <v>Nest!F</v>
      </c>
      <c r="AA63" s="185" t="str">
        <f>'ID Obs'!T52&amp;$S63</f>
        <v>Nest!F</v>
      </c>
      <c r="AB63" s="185">
        <f>'ID Obs'!O52</f>
        <v>44734</v>
      </c>
      <c r="AC63" s="185">
        <f>'ID Obs'!Q52</f>
        <v>44769</v>
      </c>
      <c r="AD63" s="185" t="str">
        <f>'ID Obs'!S52</f>
        <v>Date!</v>
      </c>
      <c r="AE63" s="185" t="str">
        <f>'ID Obs'!U52</f>
        <v>Date!</v>
      </c>
      <c r="AF63" s="188">
        <f>value('Nest Checks'!G66)</f>
        <v>0</v>
      </c>
      <c r="AG63" s="189" t="str">
        <f t="shared" si="14"/>
        <v/>
      </c>
      <c r="AH63" s="190" t="s">
        <v>330</v>
      </c>
      <c r="AI63" s="4"/>
      <c r="AJ63" s="191" t="str">
        <f t="shared" ref="AJ63:AM63" si="281">if(isblank($A63),"",if($J63&gt;0,indirect("R"&amp;$J63&amp;"C"&amp;column(T63),0),"-"))</f>
        <v>Black</v>
      </c>
      <c r="AK63" s="191" t="str">
        <f t="shared" si="281"/>
        <v>Yellow</v>
      </c>
      <c r="AL63" s="191" t="str">
        <f t="shared" si="281"/>
        <v>R</v>
      </c>
      <c r="AM63" s="191" t="str">
        <f t="shared" si="281"/>
        <v>----</v>
      </c>
      <c r="AN63" s="191" t="str">
        <f t="shared" si="282"/>
        <v>2850-57620</v>
      </c>
      <c r="AO63" s="192">
        <f t="shared" si="283"/>
        <v>44765</v>
      </c>
      <c r="AP63" s="193" t="str">
        <f t="shared" ref="AP63:AS63" si="284">if(isblank($A63),"",if($L63&gt;0,indirect("R"&amp;$L63&amp;"C"&amp;column(T63),0),"-"))</f>
        <v>Orange</v>
      </c>
      <c r="AQ63" s="193" t="str">
        <f t="shared" si="284"/>
        <v>Purple</v>
      </c>
      <c r="AR63" s="193" t="str">
        <f t="shared" si="284"/>
        <v>R</v>
      </c>
      <c r="AS63" s="193" t="str">
        <f t="shared" si="284"/>
        <v>----</v>
      </c>
      <c r="AT63" s="193" t="str">
        <f t="shared" si="19"/>
        <v>2850-57649</v>
      </c>
      <c r="AU63" s="194">
        <f t="shared" si="20"/>
        <v>44774</v>
      </c>
      <c r="AV63" s="195"/>
      <c r="AW63" s="196" t="s">
        <v>331</v>
      </c>
      <c r="AX63" s="196" t="s">
        <v>331</v>
      </c>
    </row>
    <row r="64">
      <c r="A64" s="109">
        <v>86.2</v>
      </c>
      <c r="B64" s="185" t="str">
        <f t="shared" ref="B64:E64" si="285">if(isblank($A64),"",if(iserror(match($A64&amp;"M",X$5:X$248,0)+4),if(iserror(match($A64&amp;"M?",X$5:X$248,0)+4),"",match($A64&amp;"M?",X$5:X$248,0)+4),(match($A64&amp;"M",X$5:X$248,0)+4)))</f>
        <v/>
      </c>
      <c r="C64" s="185" t="str">
        <f t="shared" si="285"/>
        <v/>
      </c>
      <c r="D64" s="185" t="str">
        <f t="shared" si="285"/>
        <v/>
      </c>
      <c r="E64" s="185" t="str">
        <f t="shared" si="285"/>
        <v/>
      </c>
      <c r="F64" s="185" t="str">
        <f t="shared" ref="F64:I64" si="286">if(isblank($A64),"",if(iserror(match($A64&amp;"F",X$5:X$248,0)+4),if(iserror(match($A64&amp;"F?",X$5:X$248,0)+4),"",match($A64&amp;"F?",X$5:X$248,0)+4),(match($A64&amp;"F",X$5:X$248,0)+4)))</f>
        <v/>
      </c>
      <c r="G64" s="185" t="str">
        <f t="shared" si="286"/>
        <v/>
      </c>
      <c r="H64" s="185" t="str">
        <f t="shared" si="286"/>
        <v/>
      </c>
      <c r="I64" s="185" t="str">
        <f t="shared" si="286"/>
        <v/>
      </c>
      <c r="J64" s="186">
        <f t="shared" si="8"/>
        <v>0</v>
      </c>
      <c r="K64" s="186">
        <f t="shared" si="9"/>
        <v>0</v>
      </c>
      <c r="L64" s="186">
        <f t="shared" si="10"/>
        <v>0</v>
      </c>
      <c r="M64" s="186">
        <f t="shared" si="11"/>
        <v>0</v>
      </c>
      <c r="N64" s="186" t="str">
        <f t="shared" si="12"/>
        <v/>
      </c>
      <c r="O64" s="186" t="str">
        <f t="shared" si="13"/>
        <v/>
      </c>
      <c r="P64" s="187"/>
      <c r="Q64" s="187"/>
      <c r="R64" s="185" t="str">
        <f>'ID Obs'!A53</f>
        <v>2850-57737</v>
      </c>
      <c r="S64" s="185" t="str">
        <f>'ID Obs'!C53</f>
        <v>F</v>
      </c>
      <c r="T64" s="185" t="str">
        <f>'ID Obs'!E53</f>
        <v>Black</v>
      </c>
      <c r="U64" s="185" t="str">
        <f>'ID Obs'!F53</f>
        <v>Purple</v>
      </c>
      <c r="V64" s="185" t="str">
        <f>'ID Obs'!G53</f>
        <v>R</v>
      </c>
      <c r="W64" s="185" t="str">
        <f>'ID Obs'!H53</f>
        <v>----</v>
      </c>
      <c r="X64" s="185" t="str">
        <f>'ID Obs'!N53&amp;$S64</f>
        <v>76F</v>
      </c>
      <c r="Y64" s="185" t="str">
        <f>'ID Obs'!P53&amp;$S64</f>
        <v>12F</v>
      </c>
      <c r="Z64" s="185" t="str">
        <f>'ID Obs'!R53&amp;$S64</f>
        <v>Nest!F</v>
      </c>
      <c r="AA64" s="185" t="str">
        <f>'ID Obs'!T53&amp;$S64</f>
        <v>Nest!F</v>
      </c>
      <c r="AB64" s="185">
        <f>'ID Obs'!O53</f>
        <v>44732</v>
      </c>
      <c r="AC64" s="185">
        <f>'ID Obs'!Q53</f>
        <v>44753</v>
      </c>
      <c r="AD64" s="185" t="str">
        <f>'ID Obs'!S53</f>
        <v>Date!</v>
      </c>
      <c r="AE64" s="185" t="str">
        <f>'ID Obs'!U53</f>
        <v>Date!</v>
      </c>
      <c r="AF64" s="188">
        <f>value('Nest Checks'!G67)</f>
        <v>61</v>
      </c>
      <c r="AG64" s="189" t="str">
        <f t="shared" si="14"/>
        <v/>
      </c>
      <c r="AH64" s="190" t="s">
        <v>334</v>
      </c>
      <c r="AI64" s="4"/>
      <c r="AJ64" s="191" t="str">
        <f t="shared" ref="AJ64:AM64" si="287">if(isblank($A64),"",if($J64&gt;0,indirect("R"&amp;$J64&amp;"C"&amp;column(T64),0),"-"))</f>
        <v>-</v>
      </c>
      <c r="AK64" s="191" t="str">
        <f t="shared" si="287"/>
        <v>-</v>
      </c>
      <c r="AL64" s="191" t="str">
        <f t="shared" si="287"/>
        <v>-</v>
      </c>
      <c r="AM64" s="191" t="str">
        <f t="shared" si="287"/>
        <v>-</v>
      </c>
      <c r="AN64" s="191" t="str">
        <f t="shared" si="282"/>
        <v>ID?</v>
      </c>
      <c r="AO64" s="192" t="str">
        <f t="shared" si="283"/>
        <v/>
      </c>
      <c r="AP64" s="193" t="str">
        <f t="shared" ref="AP64:AS64" si="288">if(isblank($A64),"",if($L64&gt;0,indirect("R"&amp;$L64&amp;"C"&amp;column(T64),0),"-"))</f>
        <v>-</v>
      </c>
      <c r="AQ64" s="193" t="str">
        <f t="shared" si="288"/>
        <v>-</v>
      </c>
      <c r="AR64" s="193" t="str">
        <f t="shared" si="288"/>
        <v>-</v>
      </c>
      <c r="AS64" s="193" t="str">
        <f t="shared" si="288"/>
        <v>-</v>
      </c>
      <c r="AT64" s="193" t="str">
        <f t="shared" si="19"/>
        <v>ID?</v>
      </c>
      <c r="AU64" s="194" t="str">
        <f t="shared" si="20"/>
        <v/>
      </c>
      <c r="AV64" s="195"/>
      <c r="AW64" s="196" t="s">
        <v>331</v>
      </c>
      <c r="AX64" s="196" t="s">
        <v>331</v>
      </c>
    </row>
    <row r="65">
      <c r="A65" s="109">
        <v>95.0</v>
      </c>
      <c r="B65" s="185" t="str">
        <f t="shared" ref="B65:E65" si="289">if(isblank($A65),"",if(iserror(match($A65&amp;"M",X$5:X$248,0)+4),if(iserror(match($A65&amp;"M?",X$5:X$248,0)+4),"",match($A65&amp;"M?",X$5:X$248,0)+4),(match($A65&amp;"M",X$5:X$248,0)+4)))</f>
        <v/>
      </c>
      <c r="C65" s="185">
        <f t="shared" si="289"/>
        <v>47</v>
      </c>
      <c r="D65" s="185" t="str">
        <f t="shared" si="289"/>
        <v/>
      </c>
      <c r="E65" s="185" t="str">
        <f t="shared" si="289"/>
        <v/>
      </c>
      <c r="F65" s="185" t="str">
        <f t="shared" ref="F65:I65" si="290">if(isblank($A65),"",if(iserror(match($A65&amp;"F",X$5:X$248,0)+4),if(iserror(match($A65&amp;"F?",X$5:X$248,0)+4),"",match($A65&amp;"F?",X$5:X$248,0)+4),(match($A65&amp;"F",X$5:X$248,0)+4)))</f>
        <v/>
      </c>
      <c r="G65" s="185">
        <f t="shared" si="290"/>
        <v>36</v>
      </c>
      <c r="H65" s="185" t="str">
        <f t="shared" si="290"/>
        <v/>
      </c>
      <c r="I65" s="185" t="str">
        <f t="shared" si="290"/>
        <v/>
      </c>
      <c r="J65" s="186">
        <f t="shared" si="8"/>
        <v>47</v>
      </c>
      <c r="K65" s="186">
        <f t="shared" si="9"/>
        <v>29</v>
      </c>
      <c r="L65" s="186">
        <f t="shared" si="10"/>
        <v>36</v>
      </c>
      <c r="M65" s="186">
        <f t="shared" si="11"/>
        <v>29</v>
      </c>
      <c r="N65" s="186" t="str">
        <f t="shared" si="12"/>
        <v/>
      </c>
      <c r="O65" s="186" t="str">
        <f t="shared" si="13"/>
        <v/>
      </c>
      <c r="P65" s="187"/>
      <c r="Q65" s="187"/>
      <c r="R65" s="185" t="str">
        <f>'ID Obs'!A54</f>
        <v>2850-57746</v>
      </c>
      <c r="S65" s="185" t="str">
        <f>'ID Obs'!C54</f>
        <v>F</v>
      </c>
      <c r="T65" s="185" t="str">
        <f>'ID Obs'!E54</f>
        <v>Red</v>
      </c>
      <c r="U65" s="185" t="str">
        <f>'ID Obs'!F54</f>
        <v>Dk Green</v>
      </c>
      <c r="V65" s="185" t="str">
        <f>'ID Obs'!G54</f>
        <v>L</v>
      </c>
      <c r="W65" s="185" t="str">
        <f>'ID Obs'!H54</f>
        <v>----</v>
      </c>
      <c r="X65" s="185" t="str">
        <f>'ID Obs'!N54&amp;$S65</f>
        <v>74F</v>
      </c>
      <c r="Y65" s="185" t="str">
        <f>'ID Obs'!P54&amp;$S65</f>
        <v>6F</v>
      </c>
      <c r="Z65" s="185" t="str">
        <f>'ID Obs'!R54&amp;$S65</f>
        <v>Nest!F</v>
      </c>
      <c r="AA65" s="185" t="str">
        <f>'ID Obs'!T54&amp;$S65</f>
        <v>Nest!F</v>
      </c>
      <c r="AB65" s="185">
        <f>'ID Obs'!O54</f>
        <v>44734</v>
      </c>
      <c r="AC65" s="185">
        <f>'ID Obs'!Q54</f>
        <v>44774</v>
      </c>
      <c r="AD65" s="185" t="str">
        <f>'ID Obs'!S54</f>
        <v>Date!</v>
      </c>
      <c r="AE65" s="185" t="str">
        <f>'ID Obs'!U54</f>
        <v>Date!</v>
      </c>
      <c r="AF65" s="188">
        <f>value('Nest Checks'!G68)</f>
        <v>0</v>
      </c>
      <c r="AG65" s="189" t="str">
        <f t="shared" si="14"/>
        <v/>
      </c>
      <c r="AH65" s="190" t="s">
        <v>330</v>
      </c>
      <c r="AI65" s="4"/>
      <c r="AJ65" s="191" t="str">
        <f t="shared" ref="AJ65:AM65" si="291">if(isblank($A65),"",if($J65&gt;0,indirect("R"&amp;$J65&amp;"C"&amp;column(T65),0),"-"))</f>
        <v>Dk Blue</v>
      </c>
      <c r="AK65" s="191" t="str">
        <f t="shared" si="291"/>
        <v>Dk Blue</v>
      </c>
      <c r="AL65" s="191" t="str">
        <f t="shared" si="291"/>
        <v>R</v>
      </c>
      <c r="AM65" s="191" t="str">
        <f t="shared" si="291"/>
        <v>----</v>
      </c>
      <c r="AN65" s="191" t="str">
        <f t="shared" si="282"/>
        <v>2850-57881</v>
      </c>
      <c r="AO65" s="192">
        <f t="shared" si="283"/>
        <v>44774</v>
      </c>
      <c r="AP65" s="193" t="str">
        <f t="shared" ref="AP65:AS65" si="292">if(isblank($A65),"",if($L65&gt;0,indirect("R"&amp;$L65&amp;"C"&amp;column(T65),0),"-"))</f>
        <v>Orange</v>
      </c>
      <c r="AQ65" s="193" t="str">
        <f t="shared" si="292"/>
        <v>Pink</v>
      </c>
      <c r="AR65" s="193" t="str">
        <f t="shared" si="292"/>
        <v>R</v>
      </c>
      <c r="AS65" s="193" t="str">
        <f t="shared" si="292"/>
        <v>----</v>
      </c>
      <c r="AT65" s="193" t="str">
        <f t="shared" si="19"/>
        <v>2850-57650</v>
      </c>
      <c r="AU65" s="194">
        <f t="shared" si="20"/>
        <v>44774</v>
      </c>
      <c r="AV65" s="195"/>
      <c r="AW65" s="196" t="s">
        <v>331</v>
      </c>
      <c r="AX65" s="196" t="s">
        <v>331</v>
      </c>
    </row>
    <row r="66">
      <c r="A66" s="109">
        <v>139.0</v>
      </c>
      <c r="B66" s="185">
        <f t="shared" ref="B66:E66" si="293">if(isblank($A66),"",if(iserror(match($A66&amp;"M",X$5:X$248,0)+4),if(iserror(match($A66&amp;"M?",X$5:X$248,0)+4),"",match($A66&amp;"M?",X$5:X$248,0)+4),(match($A66&amp;"M",X$5:X$248,0)+4)))</f>
        <v>48</v>
      </c>
      <c r="C66" s="185" t="str">
        <f t="shared" si="293"/>
        <v/>
      </c>
      <c r="D66" s="185" t="str">
        <f t="shared" si="293"/>
        <v/>
      </c>
      <c r="E66" s="185" t="str">
        <f t="shared" si="293"/>
        <v/>
      </c>
      <c r="F66" s="185" t="str">
        <f t="shared" ref="F66:I66" si="294">if(isblank($A66),"",if(iserror(match($A66&amp;"F",X$5:X$248,0)+4),if(iserror(match($A66&amp;"F?",X$5:X$248,0)+4),"",match($A66&amp;"F?",X$5:X$248,0)+4),(match($A66&amp;"F",X$5:X$248,0)+4)))</f>
        <v/>
      </c>
      <c r="G66" s="185">
        <f t="shared" si="294"/>
        <v>43</v>
      </c>
      <c r="H66" s="185" t="str">
        <f t="shared" si="294"/>
        <v/>
      </c>
      <c r="I66" s="185" t="str">
        <f t="shared" si="294"/>
        <v/>
      </c>
      <c r="J66" s="186">
        <f t="shared" si="8"/>
        <v>48</v>
      </c>
      <c r="K66" s="186">
        <f t="shared" si="9"/>
        <v>28</v>
      </c>
      <c r="L66" s="186">
        <f t="shared" si="10"/>
        <v>43</v>
      </c>
      <c r="M66" s="186">
        <f t="shared" si="11"/>
        <v>29</v>
      </c>
      <c r="N66" s="186" t="str">
        <f t="shared" si="12"/>
        <v/>
      </c>
      <c r="O66" s="186" t="str">
        <f t="shared" si="13"/>
        <v/>
      </c>
      <c r="P66" s="187"/>
      <c r="Q66" s="187"/>
      <c r="R66" s="185" t="str">
        <f>'ID Obs'!A55</f>
        <v>2850-57745</v>
      </c>
      <c r="S66" s="185" t="str">
        <f>'ID Obs'!C55</f>
        <v>M</v>
      </c>
      <c r="T66" s="185" t="str">
        <f>'ID Obs'!E55</f>
        <v>Pink</v>
      </c>
      <c r="U66" s="185" t="str">
        <f>'ID Obs'!F55</f>
        <v>Purple</v>
      </c>
      <c r="V66" s="185" t="str">
        <f>'ID Obs'!G55</f>
        <v>L</v>
      </c>
      <c r="W66" s="185" t="str">
        <f>'ID Obs'!H55</f>
        <v>----</v>
      </c>
      <c r="X66" s="185" t="str">
        <f>'ID Obs'!N55&amp;$S66</f>
        <v>82M</v>
      </c>
      <c r="Y66" s="185" t="str">
        <f>'ID Obs'!P55&amp;$S66</f>
        <v>Nest!M</v>
      </c>
      <c r="Z66" s="185" t="str">
        <f>'ID Obs'!R55&amp;$S66</f>
        <v>Nest!M</v>
      </c>
      <c r="AA66" s="185" t="str">
        <f>'ID Obs'!T55&amp;$S66</f>
        <v>Nest!M</v>
      </c>
      <c r="AB66" s="185">
        <f>'ID Obs'!O55</f>
        <v>44734</v>
      </c>
      <c r="AC66" s="185" t="str">
        <f>'ID Obs'!Q55</f>
        <v>Date!</v>
      </c>
      <c r="AD66" s="185" t="str">
        <f>'ID Obs'!S55</f>
        <v>Date!</v>
      </c>
      <c r="AE66" s="185" t="str">
        <f>'ID Obs'!U55</f>
        <v>Date!</v>
      </c>
      <c r="AF66" s="188">
        <f>value('Nest Checks'!G69)</f>
        <v>0</v>
      </c>
      <c r="AG66" s="189" t="str">
        <f t="shared" si="14"/>
        <v/>
      </c>
      <c r="AH66" s="190" t="s">
        <v>330</v>
      </c>
      <c r="AI66" s="4"/>
      <c r="AJ66" s="191" t="str">
        <f t="shared" ref="AJ66:AM66" si="295">if(isblank($A66),"",if($J66&gt;0,indirect("R"&amp;$J66&amp;"C"&amp;column(T66),0),"-"))</f>
        <v>Black</v>
      </c>
      <c r="AK66" s="191" t="str">
        <f t="shared" si="295"/>
        <v>Lt Blue</v>
      </c>
      <c r="AL66" s="191" t="str">
        <f t="shared" si="295"/>
        <v>L</v>
      </c>
      <c r="AM66" s="191" t="str">
        <f t="shared" si="295"/>
        <v>----</v>
      </c>
      <c r="AN66" s="191" t="str">
        <f t="shared" si="282"/>
        <v>2850-57880</v>
      </c>
      <c r="AO66" s="192">
        <f t="shared" si="283"/>
        <v>44774</v>
      </c>
      <c r="AP66" s="193" t="str">
        <f t="shared" ref="AP66:AS66" si="296">if(isblank($A66),"",if($L66&gt;0,indirect("R"&amp;$L66&amp;"C"&amp;column(T66),0),"-"))</f>
        <v>White</v>
      </c>
      <c r="AQ66" s="193" t="str">
        <f t="shared" si="296"/>
        <v>Red</v>
      </c>
      <c r="AR66" s="193" t="str">
        <f t="shared" si="296"/>
        <v>R</v>
      </c>
      <c r="AS66" s="193" t="str">
        <f t="shared" si="296"/>
        <v>----</v>
      </c>
      <c r="AT66" s="193" t="str">
        <f t="shared" si="19"/>
        <v>2850-57571</v>
      </c>
      <c r="AU66" s="194">
        <f t="shared" si="20"/>
        <v>44772</v>
      </c>
      <c r="AV66" s="195"/>
      <c r="AW66" s="196" t="s">
        <v>331</v>
      </c>
      <c r="AX66" s="196" t="s">
        <v>331</v>
      </c>
    </row>
    <row r="67">
      <c r="A67" s="109">
        <v>4.2</v>
      </c>
      <c r="B67" s="185" t="str">
        <f t="shared" ref="B67:E67" si="297">if(isblank($A67),"",if(iserror(match($A67&amp;"M",X$5:X$248,0)+4),if(iserror(match($A67&amp;"M?",X$5:X$248,0)+4),"",match($A67&amp;"M?",X$5:X$248,0)+4),(match($A67&amp;"M",X$5:X$248,0)+4)))</f>
        <v/>
      </c>
      <c r="C67" s="185">
        <f t="shared" si="297"/>
        <v>86</v>
      </c>
      <c r="D67" s="185" t="str">
        <f t="shared" si="297"/>
        <v/>
      </c>
      <c r="E67" s="185" t="str">
        <f t="shared" si="297"/>
        <v/>
      </c>
      <c r="F67" s="185" t="str">
        <f t="shared" ref="F67:I67" si="298">if(isblank($A67),"",if(iserror(match($A67&amp;"F",X$5:X$248,0)+4),if(iserror(match($A67&amp;"F?",X$5:X$248,0)+4),"",match($A67&amp;"F?",X$5:X$248,0)+4),(match($A67&amp;"F",X$5:X$248,0)+4)))</f>
        <v/>
      </c>
      <c r="G67" s="185">
        <f t="shared" si="298"/>
        <v>61</v>
      </c>
      <c r="H67" s="185" t="str">
        <f t="shared" si="298"/>
        <v/>
      </c>
      <c r="I67" s="185" t="str">
        <f t="shared" si="298"/>
        <v/>
      </c>
      <c r="J67" s="186">
        <f t="shared" si="8"/>
        <v>86</v>
      </c>
      <c r="K67" s="186">
        <f t="shared" si="9"/>
        <v>29</v>
      </c>
      <c r="L67" s="186">
        <f t="shared" si="10"/>
        <v>61</v>
      </c>
      <c r="M67" s="186">
        <f t="shared" si="11"/>
        <v>29</v>
      </c>
      <c r="N67" s="186" t="str">
        <f t="shared" si="12"/>
        <v/>
      </c>
      <c r="O67" s="186" t="str">
        <f t="shared" si="13"/>
        <v/>
      </c>
      <c r="P67" s="187"/>
      <c r="Q67" s="187"/>
      <c r="R67" s="185" t="str">
        <f>'ID Obs'!A56</f>
        <v>2850-57744</v>
      </c>
      <c r="S67" s="185" t="str">
        <f>'ID Obs'!C56</f>
        <v>M</v>
      </c>
      <c r="T67" s="185" t="str">
        <f>'ID Obs'!E56</f>
        <v>White</v>
      </c>
      <c r="U67" s="185" t="str">
        <f>'ID Obs'!F56</f>
        <v>Lt Blue</v>
      </c>
      <c r="V67" s="185" t="str">
        <f>'ID Obs'!G56</f>
        <v>L</v>
      </c>
      <c r="W67" s="185" t="str">
        <f>'ID Obs'!H56</f>
        <v>----</v>
      </c>
      <c r="X67" s="185" t="str">
        <f>'ID Obs'!N56&amp;$S67</f>
        <v>78M</v>
      </c>
      <c r="Y67" s="185" t="str">
        <f>'ID Obs'!P56&amp;$S67</f>
        <v>Nest!M</v>
      </c>
      <c r="Z67" s="185" t="str">
        <f>'ID Obs'!R56&amp;$S67</f>
        <v>Nest!M</v>
      </c>
      <c r="AA67" s="185" t="str">
        <f>'ID Obs'!T56&amp;$S67</f>
        <v>Nest!M</v>
      </c>
      <c r="AB67" s="185">
        <f>'ID Obs'!O56</f>
        <v>44740</v>
      </c>
      <c r="AC67" s="185" t="str">
        <f>'ID Obs'!Q56</f>
        <v>Date!</v>
      </c>
      <c r="AD67" s="185" t="str">
        <f>'ID Obs'!S56</f>
        <v>Date!</v>
      </c>
      <c r="AE67" s="185" t="str">
        <f>'ID Obs'!U56</f>
        <v>Date!</v>
      </c>
      <c r="AF67" s="188">
        <f>value('Nest Checks'!G70)</f>
        <v>0</v>
      </c>
      <c r="AG67" s="189" t="str">
        <f t="shared" si="14"/>
        <v/>
      </c>
      <c r="AH67" s="190" t="s">
        <v>330</v>
      </c>
      <c r="AI67" s="4"/>
      <c r="AJ67" s="191" t="str">
        <f t="shared" ref="AJ67:AM67" si="299">if(isblank($A67),"",if($J67&gt;0,indirect("R"&amp;$J67&amp;"C"&amp;column(T67),0),"-"))</f>
        <v>Yellow</v>
      </c>
      <c r="AK67" s="191" t="str">
        <f t="shared" si="299"/>
        <v>Dk Blue</v>
      </c>
      <c r="AL67" s="191" t="str">
        <f t="shared" si="299"/>
        <v>L</v>
      </c>
      <c r="AM67" s="191" t="str">
        <f t="shared" si="299"/>
        <v/>
      </c>
      <c r="AN67" s="191" t="str">
        <f t="shared" si="282"/>
        <v>2811-83208</v>
      </c>
      <c r="AO67" s="192">
        <f t="shared" si="283"/>
        <v>44774</v>
      </c>
      <c r="AP67" s="193" t="str">
        <f t="shared" ref="AP67:AS67" si="300">if(isblank($A67),"",if($L67&gt;0,indirect("R"&amp;$L67&amp;"C"&amp;column(T67),0),"-"))</f>
        <v>Lt Green</v>
      </c>
      <c r="AQ67" s="193" t="str">
        <f t="shared" si="300"/>
        <v>White</v>
      </c>
      <c r="AR67" s="193" t="str">
        <f t="shared" si="300"/>
        <v>R</v>
      </c>
      <c r="AS67" s="193" t="str">
        <f t="shared" si="300"/>
        <v>----</v>
      </c>
      <c r="AT67" s="193" t="str">
        <f t="shared" si="19"/>
        <v>2850-57585</v>
      </c>
      <c r="AU67" s="194">
        <f t="shared" si="20"/>
        <v>44772</v>
      </c>
      <c r="AV67" s="195"/>
      <c r="AW67" s="196" t="s">
        <v>331</v>
      </c>
      <c r="AX67" s="196" t="s">
        <v>331</v>
      </c>
    </row>
    <row r="68">
      <c r="A68" s="109">
        <v>6.0</v>
      </c>
      <c r="B68" s="185" t="str">
        <f t="shared" ref="B68:E68" si="301">if(isblank($A68),"",if(iserror(match($A68&amp;"M",X$5:X$248,0)+4),if(iserror(match($A68&amp;"M?",X$5:X$248,0)+4),"",match($A68&amp;"M?",X$5:X$248,0)+4),(match($A68&amp;"M",X$5:X$248,0)+4)))</f>
        <v/>
      </c>
      <c r="C68" s="185" t="str">
        <f t="shared" si="301"/>
        <v/>
      </c>
      <c r="D68" s="185" t="str">
        <f t="shared" si="301"/>
        <v/>
      </c>
      <c r="E68" s="185" t="str">
        <f t="shared" si="301"/>
        <v/>
      </c>
      <c r="F68" s="185" t="str">
        <f t="shared" ref="F68:I68" si="302">if(isblank($A68),"",if(iserror(match($A68&amp;"F",X$5:X$248,0)+4),if(iserror(match($A68&amp;"F?",X$5:X$248,0)+4),"",match($A68&amp;"F?",X$5:X$248,0)+4),(match($A68&amp;"F",X$5:X$248,0)+4)))</f>
        <v/>
      </c>
      <c r="G68" s="185">
        <f t="shared" si="302"/>
        <v>65</v>
      </c>
      <c r="H68" s="185" t="str">
        <f t="shared" si="302"/>
        <v/>
      </c>
      <c r="I68" s="185" t="str">
        <f t="shared" si="302"/>
        <v/>
      </c>
      <c r="J68" s="186">
        <f t="shared" si="8"/>
        <v>0</v>
      </c>
      <c r="K68" s="186">
        <f t="shared" si="9"/>
        <v>0</v>
      </c>
      <c r="L68" s="186">
        <f t="shared" si="10"/>
        <v>65</v>
      </c>
      <c r="M68" s="186">
        <f t="shared" si="11"/>
        <v>29</v>
      </c>
      <c r="N68" s="186" t="str">
        <f t="shared" si="12"/>
        <v/>
      </c>
      <c r="O68" s="186" t="str">
        <f t="shared" si="13"/>
        <v/>
      </c>
      <c r="P68" s="187"/>
      <c r="Q68" s="187"/>
      <c r="R68" s="185" t="str">
        <f>'ID Obs'!A57</f>
        <v>2850-57743</v>
      </c>
      <c r="S68" s="185" t="str">
        <f>'ID Obs'!C57</f>
        <v>M</v>
      </c>
      <c r="T68" s="185" t="str">
        <f>'ID Obs'!E57</f>
        <v>Lt Green</v>
      </c>
      <c r="U68" s="185" t="str">
        <f>'ID Obs'!F57</f>
        <v>Orange</v>
      </c>
      <c r="V68" s="185" t="str">
        <f>'ID Obs'!G57</f>
        <v>L</v>
      </c>
      <c r="W68" s="185" t="str">
        <f>'ID Obs'!H57</f>
        <v>----</v>
      </c>
      <c r="X68" s="185" t="str">
        <f>'ID Obs'!N57&amp;$S68</f>
        <v>Nest!M</v>
      </c>
      <c r="Y68" s="185" t="str">
        <f>'ID Obs'!P57&amp;$S68</f>
        <v>Nest!M</v>
      </c>
      <c r="Z68" s="185" t="str">
        <f>'ID Obs'!R57&amp;$S68</f>
        <v>Nest!M</v>
      </c>
      <c r="AA68" s="185" t="str">
        <f>'ID Obs'!T57&amp;$S68</f>
        <v>Nest!M</v>
      </c>
      <c r="AB68" s="185" t="str">
        <f>'ID Obs'!O57</f>
        <v>Date!</v>
      </c>
      <c r="AC68" s="185" t="str">
        <f>'ID Obs'!Q57</f>
        <v>Date!</v>
      </c>
      <c r="AD68" s="185" t="str">
        <f>'ID Obs'!S57</f>
        <v>Date!</v>
      </c>
      <c r="AE68" s="185" t="str">
        <f>'ID Obs'!U57</f>
        <v>Date!</v>
      </c>
      <c r="AF68" s="188">
        <f>value('Nest Checks'!G71)</f>
        <v>0</v>
      </c>
      <c r="AG68" s="189" t="str">
        <f t="shared" si="14"/>
        <v/>
      </c>
      <c r="AH68" s="190" t="s">
        <v>330</v>
      </c>
      <c r="AI68" s="4"/>
      <c r="AJ68" s="199" t="s">
        <v>170</v>
      </c>
      <c r="AK68" s="199" t="s">
        <v>144</v>
      </c>
      <c r="AL68" s="199" t="s">
        <v>146</v>
      </c>
      <c r="AM68" s="191" t="str">
        <f>if(isblank($A68),"",if($J68&gt;0,indirect("R"&amp;$J68&amp;"C"&amp;column(W68),0),"-"))</f>
        <v>-</v>
      </c>
      <c r="AN68" s="199" t="s">
        <v>227</v>
      </c>
      <c r="AO68" s="192" t="str">
        <f t="shared" si="283"/>
        <v/>
      </c>
      <c r="AP68" s="193" t="str">
        <f t="shared" ref="AP68:AS68" si="303">if(isblank($A68),"",if($L68&gt;0,indirect("R"&amp;$L68&amp;"C"&amp;column(T68),0),"-"))</f>
        <v>Red</v>
      </c>
      <c r="AQ68" s="193" t="str">
        <f t="shared" si="303"/>
        <v>Dk Green</v>
      </c>
      <c r="AR68" s="193" t="str">
        <f t="shared" si="303"/>
        <v>L</v>
      </c>
      <c r="AS68" s="193" t="str">
        <f t="shared" si="303"/>
        <v>----</v>
      </c>
      <c r="AT68" s="193" t="str">
        <f t="shared" si="19"/>
        <v>2850-57746</v>
      </c>
      <c r="AU68" s="194">
        <f t="shared" si="20"/>
        <v>44774</v>
      </c>
      <c r="AV68" s="195"/>
      <c r="AW68" s="196" t="s">
        <v>331</v>
      </c>
      <c r="AX68" s="196" t="s">
        <v>331</v>
      </c>
    </row>
    <row r="69">
      <c r="A69" s="109">
        <v>74.2</v>
      </c>
      <c r="B69" s="185" t="str">
        <f t="shared" ref="B69:E69" si="304">if(isblank($A69),"",if(iserror(match($A69&amp;"M",X$5:X$248,0)+4),if(iserror(match($A69&amp;"M?",X$5:X$248,0)+4),"",match($A69&amp;"M?",X$5:X$248,0)+4),(match($A69&amp;"M",X$5:X$248,0)+4)))</f>
        <v/>
      </c>
      <c r="C69" s="185" t="str">
        <f t="shared" si="304"/>
        <v/>
      </c>
      <c r="D69" s="185" t="str">
        <f t="shared" si="304"/>
        <v/>
      </c>
      <c r="E69" s="185" t="str">
        <f t="shared" si="304"/>
        <v/>
      </c>
      <c r="F69" s="185" t="str">
        <f t="shared" ref="F69:I69" si="305">if(isblank($A69),"",if(iserror(match($A69&amp;"F",X$5:X$248,0)+4),if(iserror(match($A69&amp;"F?",X$5:X$248,0)+4),"",match($A69&amp;"F?",X$5:X$248,0)+4),(match($A69&amp;"F",X$5:X$248,0)+4)))</f>
        <v/>
      </c>
      <c r="G69" s="185" t="str">
        <f t="shared" si="305"/>
        <v/>
      </c>
      <c r="H69" s="185" t="str">
        <f t="shared" si="305"/>
        <v/>
      </c>
      <c r="I69" s="185" t="str">
        <f t="shared" si="305"/>
        <v/>
      </c>
      <c r="J69" s="186">
        <f t="shared" si="8"/>
        <v>0</v>
      </c>
      <c r="K69" s="186">
        <f t="shared" si="9"/>
        <v>0</v>
      </c>
      <c r="L69" s="186">
        <f t="shared" si="10"/>
        <v>0</v>
      </c>
      <c r="M69" s="186">
        <f t="shared" si="11"/>
        <v>0</v>
      </c>
      <c r="N69" s="186" t="str">
        <f t="shared" si="12"/>
        <v/>
      </c>
      <c r="O69" s="186" t="str">
        <f t="shared" si="13"/>
        <v/>
      </c>
      <c r="P69" s="187"/>
      <c r="Q69" s="187"/>
      <c r="R69" s="185" t="str">
        <f t="shared" ref="R69:W69" si="306">#REF!</f>
        <v>#REF!</v>
      </c>
      <c r="S69" s="185" t="str">
        <f t="shared" si="306"/>
        <v>#REF!</v>
      </c>
      <c r="T69" s="185" t="str">
        <f t="shared" si="306"/>
        <v>#REF!</v>
      </c>
      <c r="U69" s="185" t="str">
        <f t="shared" si="306"/>
        <v>#REF!</v>
      </c>
      <c r="V69" s="185" t="str">
        <f t="shared" si="306"/>
        <v>#REF!</v>
      </c>
      <c r="W69" s="185" t="str">
        <f t="shared" si="306"/>
        <v>#REF!</v>
      </c>
      <c r="X69" s="185" t="str">
        <f t="shared" ref="X69:AA69" si="307">#REF!&amp;$S69</f>
        <v>#REF!</v>
      </c>
      <c r="Y69" s="185" t="str">
        <f t="shared" si="307"/>
        <v>#REF!</v>
      </c>
      <c r="Z69" s="185" t="str">
        <f t="shared" si="307"/>
        <v>#REF!</v>
      </c>
      <c r="AA69" s="185" t="str">
        <f t="shared" si="307"/>
        <v>#REF!</v>
      </c>
      <c r="AB69" s="185" t="str">
        <f t="shared" ref="AB69:AE69" si="308">#REF!</f>
        <v>#REF!</v>
      </c>
      <c r="AC69" s="185" t="str">
        <f t="shared" si="308"/>
        <v>#REF!</v>
      </c>
      <c r="AD69" s="185" t="str">
        <f t="shared" si="308"/>
        <v>#REF!</v>
      </c>
      <c r="AE69" s="185" t="str">
        <f t="shared" si="308"/>
        <v>#REF!</v>
      </c>
      <c r="AF69" s="188">
        <f>value('Nest Checks'!G73)</f>
        <v>0</v>
      </c>
      <c r="AG69" s="189" t="str">
        <f t="shared" si="14"/>
        <v/>
      </c>
      <c r="AH69" s="190" t="s">
        <v>335</v>
      </c>
      <c r="AI69" s="4"/>
      <c r="AJ69" s="191" t="str">
        <f t="shared" ref="AJ69:AM69" si="309">if(isblank($A69),"",if($J69&gt;0,indirect("R"&amp;$J69&amp;"C"&amp;column(T69),0),"-"))</f>
        <v>-</v>
      </c>
      <c r="AK69" s="191" t="str">
        <f t="shared" si="309"/>
        <v>-</v>
      </c>
      <c r="AL69" s="191" t="str">
        <f t="shared" si="309"/>
        <v>-</v>
      </c>
      <c r="AM69" s="191" t="str">
        <f t="shared" si="309"/>
        <v>-</v>
      </c>
      <c r="AN69" s="191" t="str">
        <f t="shared" ref="AN69:AN147" si="314">if(isblank($A69),"",if($J69&gt;0,indirect("R"&amp;$J69&amp;"C"&amp;column(R69),0),"ID?"))</f>
        <v>ID?</v>
      </c>
      <c r="AO69" s="192" t="str">
        <f t="shared" si="283"/>
        <v/>
      </c>
      <c r="AP69" s="193" t="str">
        <f t="shared" ref="AP69:AS69" si="310">if(isblank($A69),"",if($L69&gt;0,indirect("R"&amp;$L69&amp;"C"&amp;column(T69),0),"-"))</f>
        <v>-</v>
      </c>
      <c r="AQ69" s="193" t="str">
        <f t="shared" si="310"/>
        <v>-</v>
      </c>
      <c r="AR69" s="193" t="str">
        <f t="shared" si="310"/>
        <v>-</v>
      </c>
      <c r="AS69" s="193" t="str">
        <f t="shared" si="310"/>
        <v>-</v>
      </c>
      <c r="AT69" s="193" t="str">
        <f t="shared" si="19"/>
        <v>ID?</v>
      </c>
      <c r="AU69" s="194" t="str">
        <f t="shared" si="20"/>
        <v/>
      </c>
      <c r="AV69" s="195"/>
      <c r="AW69" s="196" t="s">
        <v>331</v>
      </c>
      <c r="AX69" s="196" t="s">
        <v>331</v>
      </c>
    </row>
    <row r="70">
      <c r="A70" s="109">
        <v>9.0</v>
      </c>
      <c r="B70" s="185">
        <f t="shared" ref="B70:E70" si="311">if(isblank($A70),"",if(iserror(match($A70&amp;"M",X$5:X$248,0)+4),if(iserror(match($A70&amp;"M?",X$5:X$248,0)+4),"",match($A70&amp;"M?",X$5:X$248,0)+4),(match($A70&amp;"M",X$5:X$248,0)+4)))</f>
        <v>114</v>
      </c>
      <c r="C70" s="185" t="str">
        <f t="shared" si="311"/>
        <v/>
      </c>
      <c r="D70" s="185" t="str">
        <f t="shared" si="311"/>
        <v/>
      </c>
      <c r="E70" s="185" t="str">
        <f t="shared" si="311"/>
        <v/>
      </c>
      <c r="F70" s="185" t="str">
        <f t="shared" ref="F70:I70" si="312">if(isblank($A70),"",if(iserror(match($A70&amp;"F",X$5:X$248,0)+4),if(iserror(match($A70&amp;"F?",X$5:X$248,0)+4),"",match($A70&amp;"F?",X$5:X$248,0)+4),(match($A70&amp;"F",X$5:X$248,0)+4)))</f>
        <v/>
      </c>
      <c r="G70" s="185">
        <f t="shared" si="312"/>
        <v>60</v>
      </c>
      <c r="H70" s="185" t="str">
        <f t="shared" si="312"/>
        <v/>
      </c>
      <c r="I70" s="185" t="str">
        <f t="shared" si="312"/>
        <v/>
      </c>
      <c r="J70" s="186">
        <f t="shared" si="8"/>
        <v>114</v>
      </c>
      <c r="K70" s="186">
        <f t="shared" si="9"/>
        <v>28</v>
      </c>
      <c r="L70" s="186">
        <f t="shared" si="10"/>
        <v>60</v>
      </c>
      <c r="M70" s="186">
        <f t="shared" si="11"/>
        <v>29</v>
      </c>
      <c r="N70" s="186" t="str">
        <f t="shared" si="12"/>
        <v/>
      </c>
      <c r="O70" s="186" t="str">
        <f t="shared" si="13"/>
        <v/>
      </c>
      <c r="P70" s="187"/>
      <c r="Q70" s="187"/>
      <c r="R70" s="185" t="str">
        <f>'ID Obs'!A59</f>
        <v>2850-57570</v>
      </c>
      <c r="S70" s="185" t="str">
        <f>'ID Obs'!C59</f>
        <v>M</v>
      </c>
      <c r="T70" s="185" t="str">
        <f>'ID Obs'!E59</f>
        <v>White</v>
      </c>
      <c r="U70" s="185" t="str">
        <f>'ID Obs'!F59</f>
        <v>Orange</v>
      </c>
      <c r="V70" s="185" t="str">
        <f>'ID Obs'!G59</f>
        <v>R</v>
      </c>
      <c r="W70" s="185" t="str">
        <f>'ID Obs'!H59</f>
        <v>----</v>
      </c>
      <c r="X70" s="185" t="str">
        <f>'ID Obs'!N59&amp;$S70</f>
        <v>133M</v>
      </c>
      <c r="Y70" s="185" t="str">
        <f>'ID Obs'!P59&amp;$S70</f>
        <v>151M</v>
      </c>
      <c r="Z70" s="185" t="str">
        <f>'ID Obs'!R59&amp;$S70</f>
        <v>Nest!M</v>
      </c>
      <c r="AA70" s="185" t="str">
        <f>'ID Obs'!T59&amp;$S70</f>
        <v>Nest!M</v>
      </c>
      <c r="AB70" s="185">
        <f>'ID Obs'!O59</f>
        <v>44740</v>
      </c>
      <c r="AC70" s="185">
        <f>'ID Obs'!Q59</f>
        <v>44781</v>
      </c>
      <c r="AD70" s="185" t="str">
        <f>'ID Obs'!S59</f>
        <v>Date!</v>
      </c>
      <c r="AE70" s="185" t="str">
        <f>'ID Obs'!U59</f>
        <v>Date!</v>
      </c>
      <c r="AF70" s="188">
        <f>value('Nest Checks'!G74)</f>
        <v>0</v>
      </c>
      <c r="AG70" s="189" t="str">
        <f t="shared" si="14"/>
        <v/>
      </c>
      <c r="AH70" s="190" t="s">
        <v>330</v>
      </c>
      <c r="AI70" s="4"/>
      <c r="AJ70" s="191" t="str">
        <f t="shared" ref="AJ70:AM70" si="313">if(isblank($A70),"",if($J70&gt;0,indirect("R"&amp;$J70&amp;"C"&amp;column(T70),0),"-"))</f>
        <v/>
      </c>
      <c r="AK70" s="191" t="str">
        <f t="shared" si="313"/>
        <v/>
      </c>
      <c r="AL70" s="191" t="str">
        <f t="shared" si="313"/>
        <v/>
      </c>
      <c r="AM70" s="191" t="str">
        <f t="shared" si="313"/>
        <v/>
      </c>
      <c r="AN70" s="191" t="str">
        <f t="shared" si="314"/>
        <v>UNB</v>
      </c>
      <c r="AO70" s="192" t="str">
        <f t="shared" si="283"/>
        <v>Date!</v>
      </c>
      <c r="AP70" s="193" t="str">
        <f t="shared" ref="AP70:AS70" si="315">if(isblank($A70),"",if($L70&gt;0,indirect("R"&amp;$L70&amp;"C"&amp;column(T70),0),"-"))</f>
        <v>Lt Green</v>
      </c>
      <c r="AQ70" s="193" t="str">
        <f t="shared" si="315"/>
        <v>Black</v>
      </c>
      <c r="AR70" s="193" t="str">
        <f t="shared" si="315"/>
        <v>R</v>
      </c>
      <c r="AS70" s="193" t="str">
        <f t="shared" si="315"/>
        <v>----</v>
      </c>
      <c r="AT70" s="193" t="str">
        <f t="shared" si="19"/>
        <v>2850-57584</v>
      </c>
      <c r="AU70" s="194">
        <f t="shared" si="20"/>
        <v>44783</v>
      </c>
      <c r="AV70" s="195"/>
      <c r="AW70" s="196" t="s">
        <v>331</v>
      </c>
      <c r="AX70" s="196" t="s">
        <v>331</v>
      </c>
    </row>
    <row r="71">
      <c r="A71" s="109">
        <v>99.2</v>
      </c>
      <c r="B71" s="185" t="str">
        <f t="shared" ref="B71:E71" si="316">if(isblank($A71),"",if(iserror(match($A71&amp;"M",X$5:X$248,0)+4),if(iserror(match($A71&amp;"M?",X$5:X$248,0)+4),"",match($A71&amp;"M?",X$5:X$248,0)+4),(match($A71&amp;"M",X$5:X$248,0)+4)))</f>
        <v/>
      </c>
      <c r="C71" s="185">
        <f t="shared" si="316"/>
        <v>72</v>
      </c>
      <c r="D71" s="185" t="str">
        <f t="shared" si="316"/>
        <v/>
      </c>
      <c r="E71" s="185" t="str">
        <f t="shared" si="316"/>
        <v/>
      </c>
      <c r="F71" s="185" t="str">
        <f t="shared" ref="F71:I71" si="317">if(isblank($A71),"",if(iserror(match($A71&amp;"F",X$5:X$248,0)+4),if(iserror(match($A71&amp;"F?",X$5:X$248,0)+4),"",match($A71&amp;"F?",X$5:X$248,0)+4),(match($A71&amp;"F",X$5:X$248,0)+4)))</f>
        <v/>
      </c>
      <c r="G71" s="185">
        <f t="shared" si="317"/>
        <v>42</v>
      </c>
      <c r="H71" s="185" t="str">
        <f t="shared" si="317"/>
        <v/>
      </c>
      <c r="I71" s="185" t="str">
        <f t="shared" si="317"/>
        <v/>
      </c>
      <c r="J71" s="186">
        <f t="shared" si="8"/>
        <v>72</v>
      </c>
      <c r="K71" s="186">
        <f t="shared" si="9"/>
        <v>29</v>
      </c>
      <c r="L71" s="186">
        <f t="shared" si="10"/>
        <v>42</v>
      </c>
      <c r="M71" s="186">
        <f t="shared" si="11"/>
        <v>29</v>
      </c>
      <c r="N71" s="186" t="str">
        <f t="shared" si="12"/>
        <v/>
      </c>
      <c r="O71" s="186" t="str">
        <f t="shared" si="13"/>
        <v/>
      </c>
      <c r="P71" s="187"/>
      <c r="Q71" s="187"/>
      <c r="R71" s="185" t="str">
        <f>'ID Obs'!A60</f>
        <v>2811-82969</v>
      </c>
      <c r="S71" s="185" t="str">
        <f>'ID Obs'!C60</f>
        <v>M</v>
      </c>
      <c r="T71" s="185" t="str">
        <f>'ID Obs'!E60</f>
        <v>Dk Green</v>
      </c>
      <c r="U71" s="185" t="str">
        <f>'ID Obs'!F60</f>
        <v>Lt Green</v>
      </c>
      <c r="V71" s="185" t="str">
        <f>'ID Obs'!G60</f>
        <v>R</v>
      </c>
      <c r="W71" s="185" t="str">
        <f>'ID Obs'!H60</f>
        <v>----</v>
      </c>
      <c r="X71" s="185" t="str">
        <f>'ID Obs'!N60&amp;$S71</f>
        <v>85M</v>
      </c>
      <c r="Y71" s="185" t="str">
        <f>'ID Obs'!P60&amp;$S71</f>
        <v>Nest!M</v>
      </c>
      <c r="Z71" s="185" t="str">
        <f>'ID Obs'!R60&amp;$S71</f>
        <v>Nest!M</v>
      </c>
      <c r="AA71" s="185" t="str">
        <f>'ID Obs'!T60&amp;$S71</f>
        <v>Nest!M</v>
      </c>
      <c r="AB71" s="185">
        <f>'ID Obs'!O60</f>
        <v>44740</v>
      </c>
      <c r="AC71" s="185" t="str">
        <f>'ID Obs'!Q60</f>
        <v>Date!</v>
      </c>
      <c r="AD71" s="185" t="str">
        <f>'ID Obs'!S60</f>
        <v>Date!</v>
      </c>
      <c r="AE71" s="185" t="str">
        <f>'ID Obs'!U60</f>
        <v>Date!</v>
      </c>
      <c r="AF71" s="188">
        <f>value('Nest Checks'!G75)</f>
        <v>0</v>
      </c>
      <c r="AG71" s="189" t="str">
        <f t="shared" si="14"/>
        <v/>
      </c>
      <c r="AH71" s="190" t="s">
        <v>330</v>
      </c>
      <c r="AI71" s="4"/>
      <c r="AJ71" s="191" t="str">
        <f t="shared" ref="AJ71:AM71" si="318">if(isblank($A71),"",if($J71&gt;0,indirect("R"&amp;$J71&amp;"C"&amp;column(T71),0),"-"))</f>
        <v>Lt Blue</v>
      </c>
      <c r="AK71" s="191" t="str">
        <f t="shared" si="318"/>
        <v>Dk Blue</v>
      </c>
      <c r="AL71" s="191" t="str">
        <f t="shared" si="318"/>
        <v>R</v>
      </c>
      <c r="AM71" s="191" t="str">
        <f t="shared" si="318"/>
        <v>----</v>
      </c>
      <c r="AN71" s="191" t="str">
        <f t="shared" si="314"/>
        <v>2850-57578</v>
      </c>
      <c r="AO71" s="192">
        <f t="shared" si="283"/>
        <v>44783</v>
      </c>
      <c r="AP71" s="193" t="str">
        <f t="shared" ref="AP71:AS71" si="319">if(isblank($A71),"",if($L71&gt;0,indirect("R"&amp;$L71&amp;"C"&amp;column(T71),0),"-"))</f>
        <v>Red</v>
      </c>
      <c r="AQ71" s="193" t="str">
        <f t="shared" si="319"/>
        <v>Yellow</v>
      </c>
      <c r="AR71" s="193" t="str">
        <f t="shared" si="319"/>
        <v>L</v>
      </c>
      <c r="AS71" s="193" t="str">
        <f t="shared" si="319"/>
        <v>----</v>
      </c>
      <c r="AT71" s="193" t="str">
        <f t="shared" si="19"/>
        <v>2850-57883</v>
      </c>
      <c r="AU71" s="194">
        <f t="shared" si="20"/>
        <v>44783</v>
      </c>
      <c r="AV71" s="195"/>
      <c r="AW71" s="196" t="s">
        <v>331</v>
      </c>
      <c r="AX71" s="196" t="s">
        <v>331</v>
      </c>
    </row>
    <row r="72">
      <c r="A72" s="109">
        <v>149.0</v>
      </c>
      <c r="B72" s="185" t="str">
        <f t="shared" ref="B72:E72" si="320">if(isblank($A72),"",if(iserror(match($A72&amp;"M",X$5:X$248,0)+4),if(iserror(match($A72&amp;"M?",X$5:X$248,0)+4),"",match($A72&amp;"M?",X$5:X$248,0)+4),(match($A72&amp;"M",X$5:X$248,0)+4)))</f>
        <v/>
      </c>
      <c r="C72" s="185">
        <f t="shared" si="320"/>
        <v>92</v>
      </c>
      <c r="D72" s="185" t="str">
        <f t="shared" si="320"/>
        <v/>
      </c>
      <c r="E72" s="185" t="str">
        <f t="shared" si="320"/>
        <v/>
      </c>
      <c r="F72" s="185" t="str">
        <f t="shared" ref="F72:I72" si="321">if(isblank($A72),"",if(iserror(match($A72&amp;"F",X$5:X$248,0)+4),if(iserror(match($A72&amp;"F?",X$5:X$248,0)+4),"",match($A72&amp;"F?",X$5:X$248,0)+4),(match($A72&amp;"F",X$5:X$248,0)+4)))</f>
        <v/>
      </c>
      <c r="G72" s="185">
        <f t="shared" si="321"/>
        <v>81</v>
      </c>
      <c r="H72" s="185" t="str">
        <f t="shared" si="321"/>
        <v/>
      </c>
      <c r="I72" s="185" t="str">
        <f t="shared" si="321"/>
        <v/>
      </c>
      <c r="J72" s="186">
        <f t="shared" si="8"/>
        <v>92</v>
      </c>
      <c r="K72" s="186">
        <f t="shared" si="9"/>
        <v>29</v>
      </c>
      <c r="L72" s="186">
        <f t="shared" si="10"/>
        <v>81</v>
      </c>
      <c r="M72" s="186">
        <f t="shared" si="11"/>
        <v>29</v>
      </c>
      <c r="N72" s="186" t="str">
        <f t="shared" si="12"/>
        <v/>
      </c>
      <c r="O72" s="186" t="str">
        <f t="shared" si="13"/>
        <v/>
      </c>
      <c r="P72" s="187"/>
      <c r="Q72" s="187"/>
      <c r="R72" s="185" t="str">
        <f>'ID Obs'!A61</f>
        <v>2850-57578</v>
      </c>
      <c r="S72" s="185" t="str">
        <f>'ID Obs'!C61</f>
        <v>M</v>
      </c>
      <c r="T72" s="185" t="str">
        <f>'ID Obs'!E61</f>
        <v>Lt Blue</v>
      </c>
      <c r="U72" s="185" t="str">
        <f>'ID Obs'!F61</f>
        <v>Dk Blue</v>
      </c>
      <c r="V72" s="185" t="str">
        <f>'ID Obs'!G61</f>
        <v>R</v>
      </c>
      <c r="W72" s="185" t="str">
        <f>'ID Obs'!H61</f>
        <v>----</v>
      </c>
      <c r="X72" s="185" t="str">
        <f>'ID Obs'!N61&amp;$S72</f>
        <v>99M</v>
      </c>
      <c r="Y72" s="185" t="str">
        <f>'ID Obs'!P61&amp;$S72</f>
        <v>99.2M</v>
      </c>
      <c r="Z72" s="185" t="str">
        <f>'ID Obs'!R61&amp;$S72</f>
        <v>Nest!M</v>
      </c>
      <c r="AA72" s="185" t="str">
        <f>'ID Obs'!T61&amp;$S72</f>
        <v>Nest!M</v>
      </c>
      <c r="AB72" s="185">
        <f>'ID Obs'!O61</f>
        <v>44730</v>
      </c>
      <c r="AC72" s="185">
        <f>'ID Obs'!Q61</f>
        <v>44783</v>
      </c>
      <c r="AD72" s="185" t="str">
        <f>'ID Obs'!S61</f>
        <v>Date!</v>
      </c>
      <c r="AE72" s="185" t="str">
        <f>'ID Obs'!U61</f>
        <v>Date!</v>
      </c>
      <c r="AF72" s="188">
        <f>value('Nest Checks'!G76)</f>
        <v>0</v>
      </c>
      <c r="AG72" s="189" t="str">
        <f t="shared" si="14"/>
        <v/>
      </c>
      <c r="AH72" s="190" t="s">
        <v>330</v>
      </c>
      <c r="AI72" s="4"/>
      <c r="AJ72" s="191" t="str">
        <f t="shared" ref="AJ72:AM72" si="322">if(isblank($A72),"",if($J72&gt;0,indirect("R"&amp;$J72&amp;"C"&amp;column(T72),0),"-"))</f>
        <v>Lt Blue</v>
      </c>
      <c r="AK72" s="191" t="str">
        <f t="shared" si="322"/>
        <v>Lt Green</v>
      </c>
      <c r="AL72" s="191" t="str">
        <f t="shared" si="322"/>
        <v>L</v>
      </c>
      <c r="AM72" s="191" t="str">
        <f t="shared" si="322"/>
        <v/>
      </c>
      <c r="AN72" s="191" t="str">
        <f t="shared" si="314"/>
        <v>2850-57669</v>
      </c>
      <c r="AO72" s="192">
        <f t="shared" si="283"/>
        <v>44783</v>
      </c>
      <c r="AP72" s="193" t="str">
        <f t="shared" ref="AP72:AS72" si="323">if(isblank($A72),"",if($L72&gt;0,indirect("R"&amp;$L72&amp;"C"&amp;column(T72),0),"-"))</f>
        <v>Purple</v>
      </c>
      <c r="AQ72" s="193" t="str">
        <f t="shared" si="323"/>
        <v>Dk Blue</v>
      </c>
      <c r="AR72" s="193" t="str">
        <f t="shared" si="323"/>
        <v>R</v>
      </c>
      <c r="AS72" s="193" t="str">
        <f t="shared" si="323"/>
        <v/>
      </c>
      <c r="AT72" s="193" t="str">
        <f t="shared" si="19"/>
        <v>2850-57586</v>
      </c>
      <c r="AU72" s="194">
        <f t="shared" si="20"/>
        <v>44781</v>
      </c>
      <c r="AV72" s="195"/>
      <c r="AW72" s="196" t="s">
        <v>331</v>
      </c>
      <c r="AX72" s="196" t="s">
        <v>331</v>
      </c>
    </row>
    <row r="73">
      <c r="A73" s="109">
        <v>150.0</v>
      </c>
      <c r="B73" s="185" t="str">
        <f t="shared" ref="B73:E73" si="324">if(isblank($A73),"",if(iserror(match($A73&amp;"M",X$5:X$248,0)+4),if(iserror(match($A73&amp;"M?",X$5:X$248,0)+4),"",match($A73&amp;"M?",X$5:X$248,0)+4),(match($A73&amp;"M",X$5:X$248,0)+4)))</f>
        <v/>
      </c>
      <c r="C73" s="185">
        <f t="shared" si="324"/>
        <v>79</v>
      </c>
      <c r="D73" s="185" t="str">
        <f t="shared" si="324"/>
        <v/>
      </c>
      <c r="E73" s="185" t="str">
        <f t="shared" si="324"/>
        <v/>
      </c>
      <c r="F73" s="185" t="str">
        <f t="shared" ref="F73:I73" si="325">if(isblank($A73),"",if(iserror(match($A73&amp;"F",X$5:X$248,0)+4),if(iserror(match($A73&amp;"F?",X$5:X$248,0)+4),"",match($A73&amp;"F?",X$5:X$248,0)+4),(match($A73&amp;"F",X$5:X$248,0)+4)))</f>
        <v/>
      </c>
      <c r="G73" s="185">
        <f t="shared" si="325"/>
        <v>78</v>
      </c>
      <c r="H73" s="185" t="str">
        <f t="shared" si="325"/>
        <v/>
      </c>
      <c r="I73" s="185" t="str">
        <f t="shared" si="325"/>
        <v/>
      </c>
      <c r="J73" s="186">
        <f t="shared" si="8"/>
        <v>79</v>
      </c>
      <c r="K73" s="186">
        <f t="shared" si="9"/>
        <v>29</v>
      </c>
      <c r="L73" s="186">
        <f t="shared" si="10"/>
        <v>78</v>
      </c>
      <c r="M73" s="186">
        <f t="shared" si="11"/>
        <v>29</v>
      </c>
      <c r="N73" s="186" t="str">
        <f t="shared" si="12"/>
        <v/>
      </c>
      <c r="O73" s="186" t="str">
        <f t="shared" si="13"/>
        <v/>
      </c>
      <c r="P73" s="187"/>
      <c r="Q73" s="187"/>
      <c r="R73" s="185" t="str">
        <f t="shared" ref="R73:W73" si="326">#REF!</f>
        <v>#REF!</v>
      </c>
      <c r="S73" s="185" t="str">
        <f t="shared" si="326"/>
        <v>#REF!</v>
      </c>
      <c r="T73" s="185" t="str">
        <f t="shared" si="326"/>
        <v>#REF!</v>
      </c>
      <c r="U73" s="185" t="str">
        <f t="shared" si="326"/>
        <v>#REF!</v>
      </c>
      <c r="V73" s="185" t="str">
        <f t="shared" si="326"/>
        <v>#REF!</v>
      </c>
      <c r="W73" s="185" t="str">
        <f t="shared" si="326"/>
        <v>#REF!</v>
      </c>
      <c r="X73" s="185" t="str">
        <f t="shared" ref="X73:AA73" si="327">#REF!&amp;$S73</f>
        <v>#REF!</v>
      </c>
      <c r="Y73" s="185" t="str">
        <f t="shared" si="327"/>
        <v>#REF!</v>
      </c>
      <c r="Z73" s="185" t="str">
        <f t="shared" si="327"/>
        <v>#REF!</v>
      </c>
      <c r="AA73" s="185" t="str">
        <f t="shared" si="327"/>
        <v>#REF!</v>
      </c>
      <c r="AB73" s="185" t="str">
        <f t="shared" ref="AB73:AE73" si="328">#REF!</f>
        <v>#REF!</v>
      </c>
      <c r="AC73" s="185" t="str">
        <f t="shared" si="328"/>
        <v>#REF!</v>
      </c>
      <c r="AD73" s="185" t="str">
        <f t="shared" si="328"/>
        <v>#REF!</v>
      </c>
      <c r="AE73" s="185" t="str">
        <f t="shared" si="328"/>
        <v>#REF!</v>
      </c>
      <c r="AF73" s="188">
        <f>value('Nest Checks'!G77)</f>
        <v>0</v>
      </c>
      <c r="AG73" s="189" t="str">
        <f t="shared" si="14"/>
        <v/>
      </c>
      <c r="AH73" s="190" t="s">
        <v>330</v>
      </c>
      <c r="AI73" s="4"/>
      <c r="AJ73" s="191" t="str">
        <f t="shared" ref="AJ73:AM73" si="329">if(isblank($A73),"",if($J73&gt;0,indirect("R"&amp;$J73&amp;"C"&amp;column(T73),0),"-"))</f>
        <v>Yellow</v>
      </c>
      <c r="AK73" s="191" t="str">
        <f t="shared" si="329"/>
        <v>White</v>
      </c>
      <c r="AL73" s="191" t="str">
        <f t="shared" si="329"/>
        <v>R</v>
      </c>
      <c r="AM73" s="191" t="str">
        <f t="shared" si="329"/>
        <v>----</v>
      </c>
      <c r="AN73" s="191" t="str">
        <f t="shared" si="314"/>
        <v>2850-57577</v>
      </c>
      <c r="AO73" s="192">
        <f t="shared" si="283"/>
        <v>44781</v>
      </c>
      <c r="AP73" s="193" t="str">
        <f t="shared" ref="AP73:AS73" si="330">if(isblank($A73),"",if($L73&gt;0,indirect("R"&amp;$L73&amp;"C"&amp;column(T73),0),"-"))</f>
        <v>Red</v>
      </c>
      <c r="AQ73" s="193" t="str">
        <f t="shared" si="330"/>
        <v>Orange</v>
      </c>
      <c r="AR73" s="193" t="str">
        <f t="shared" si="330"/>
        <v>R</v>
      </c>
      <c r="AS73" s="193" t="str">
        <f t="shared" si="330"/>
        <v>----</v>
      </c>
      <c r="AT73" s="193" t="str">
        <f t="shared" si="19"/>
        <v>2870-65003</v>
      </c>
      <c r="AU73" s="194">
        <f t="shared" si="20"/>
        <v>44781</v>
      </c>
      <c r="AV73" s="195"/>
      <c r="AW73" s="196" t="s">
        <v>331</v>
      </c>
      <c r="AX73" s="196" t="s">
        <v>331</v>
      </c>
    </row>
    <row r="74">
      <c r="A74" s="109">
        <v>78.2</v>
      </c>
      <c r="B74" s="185">
        <f t="shared" ref="B74:E74" si="331">if(isblank($A74),"",if(iserror(match($A74&amp;"M",X$5:X$248,0)+4),if(iserror(match($A74&amp;"M?",X$5:X$248,0)+4),"",match($A74&amp;"M?",X$5:X$248,0)+4),(match($A74&amp;"M",X$5:X$248,0)+4)))</f>
        <v>115</v>
      </c>
      <c r="C74" s="185" t="str">
        <f t="shared" si="331"/>
        <v/>
      </c>
      <c r="D74" s="185" t="str">
        <f t="shared" si="331"/>
        <v/>
      </c>
      <c r="E74" s="185" t="str">
        <f t="shared" si="331"/>
        <v/>
      </c>
      <c r="F74" s="185" t="str">
        <f t="shared" ref="F74:I74" si="332">if(isblank($A74),"",if(iserror(match($A74&amp;"F",X$5:X$248,0)+4),if(iserror(match($A74&amp;"F?",X$5:X$248,0)+4),"",match($A74&amp;"F?",X$5:X$248,0)+4),(match($A74&amp;"F",X$5:X$248,0)+4)))</f>
        <v/>
      </c>
      <c r="G74" s="185">
        <f t="shared" si="332"/>
        <v>28</v>
      </c>
      <c r="H74" s="185" t="str">
        <f t="shared" si="332"/>
        <v/>
      </c>
      <c r="I74" s="185" t="str">
        <f t="shared" si="332"/>
        <v/>
      </c>
      <c r="J74" s="186">
        <f t="shared" si="8"/>
        <v>115</v>
      </c>
      <c r="K74" s="186">
        <f t="shared" si="9"/>
        <v>28</v>
      </c>
      <c r="L74" s="186">
        <f t="shared" si="10"/>
        <v>28</v>
      </c>
      <c r="M74" s="186">
        <f t="shared" si="11"/>
        <v>29</v>
      </c>
      <c r="N74" s="186" t="str">
        <f t="shared" si="12"/>
        <v/>
      </c>
      <c r="O74" s="186" t="str">
        <f t="shared" si="13"/>
        <v/>
      </c>
      <c r="P74" s="187"/>
      <c r="Q74" s="187"/>
      <c r="R74" s="185" t="str">
        <f>'ID Obs'!A62</f>
        <v>2850-57730</v>
      </c>
      <c r="S74" s="185" t="str">
        <f>'ID Obs'!C62</f>
        <v>F</v>
      </c>
      <c r="T74" s="185" t="str">
        <f>'ID Obs'!E62</f>
        <v>Pink</v>
      </c>
      <c r="U74" s="185" t="str">
        <f>'ID Obs'!F62</f>
        <v>Yellow</v>
      </c>
      <c r="V74" s="185" t="str">
        <f>'ID Obs'!G62</f>
        <v>L</v>
      </c>
      <c r="W74" s="185" t="str">
        <f>'ID Obs'!H62</f>
        <v>----</v>
      </c>
      <c r="X74" s="185" t="str">
        <f>'ID Obs'!N62&amp;$S74</f>
        <v>93F</v>
      </c>
      <c r="Y74" s="185" t="str">
        <f>'ID Obs'!P62&amp;$S74</f>
        <v>93.2F</v>
      </c>
      <c r="Z74" s="185" t="str">
        <f>'ID Obs'!R62&amp;$S74</f>
        <v>Nest!F</v>
      </c>
      <c r="AA74" s="185" t="str">
        <f>'ID Obs'!T62&amp;$S74</f>
        <v>Nest!F</v>
      </c>
      <c r="AB74" s="185">
        <f>'ID Obs'!O62</f>
        <v>44730</v>
      </c>
      <c r="AC74" s="185">
        <f>'ID Obs'!Q62</f>
        <v>44748</v>
      </c>
      <c r="AD74" s="185" t="str">
        <f>'ID Obs'!S62</f>
        <v>Date!</v>
      </c>
      <c r="AE74" s="185" t="str">
        <f>'ID Obs'!U62</f>
        <v>Date!</v>
      </c>
      <c r="AF74" s="188">
        <f>value('Nest Checks'!G78)</f>
        <v>0</v>
      </c>
      <c r="AG74" s="189" t="str">
        <f t="shared" si="14"/>
        <v/>
      </c>
      <c r="AH74" s="190" t="s">
        <v>330</v>
      </c>
      <c r="AI74" s="4"/>
      <c r="AJ74" s="191" t="str">
        <f t="shared" ref="AJ74:AM74" si="333">if(isblank($A74),"",if($J74&gt;0,indirect("R"&amp;$J74&amp;"C"&amp;column(T74),0),"-"))</f>
        <v/>
      </c>
      <c r="AK74" s="191" t="str">
        <f t="shared" si="333"/>
        <v/>
      </c>
      <c r="AL74" s="191" t="str">
        <f t="shared" si="333"/>
        <v/>
      </c>
      <c r="AM74" s="191" t="str">
        <f t="shared" si="333"/>
        <v/>
      </c>
      <c r="AN74" s="191" t="str">
        <f t="shared" si="314"/>
        <v>UNB</v>
      </c>
      <c r="AO74" s="192">
        <f t="shared" si="283"/>
        <v>44781</v>
      </c>
      <c r="AP74" s="193" t="str">
        <f t="shared" ref="AP74:AS74" si="334">if(isblank($A74),"",if($L74&gt;0,indirect("R"&amp;$L74&amp;"C"&amp;column(T74),0),"-"))</f>
        <v>Yellow</v>
      </c>
      <c r="AQ74" s="193" t="str">
        <f t="shared" si="334"/>
        <v>Dk Blue</v>
      </c>
      <c r="AR74" s="193" t="str">
        <f t="shared" si="334"/>
        <v>R</v>
      </c>
      <c r="AS74" s="193" t="str">
        <f t="shared" si="334"/>
        <v>----</v>
      </c>
      <c r="AT74" s="193" t="str">
        <f t="shared" si="19"/>
        <v>2850-57656</v>
      </c>
      <c r="AU74" s="194">
        <f t="shared" si="20"/>
        <v>44783</v>
      </c>
      <c r="AV74" s="195"/>
      <c r="AW74" s="196" t="s">
        <v>331</v>
      </c>
      <c r="AX74" s="196" t="s">
        <v>331</v>
      </c>
    </row>
    <row r="75">
      <c r="A75" s="109">
        <v>94.3</v>
      </c>
      <c r="B75" s="185" t="str">
        <f t="shared" ref="B75:E75" si="335">if(isblank($A75),"",if(iserror(match($A75&amp;"M",X$5:X$248,0)+4),if(iserror(match($A75&amp;"M?",X$5:X$248,0)+4),"",match($A75&amp;"M?",X$5:X$248,0)+4),(match($A75&amp;"M",X$5:X$248,0)+4)))</f>
        <v/>
      </c>
      <c r="C75" s="185" t="str">
        <f t="shared" si="335"/>
        <v/>
      </c>
      <c r="D75" s="185" t="str">
        <f t="shared" si="335"/>
        <v/>
      </c>
      <c r="E75" s="185" t="str">
        <f t="shared" si="335"/>
        <v/>
      </c>
      <c r="F75" s="185" t="str">
        <f t="shared" ref="F75:I75" si="336">if(isblank($A75),"",if(iserror(match($A75&amp;"F",X$5:X$248,0)+4),if(iserror(match($A75&amp;"F?",X$5:X$248,0)+4),"",match($A75&amp;"F?",X$5:X$248,0)+4),(match($A75&amp;"F",X$5:X$248,0)+4)))</f>
        <v/>
      </c>
      <c r="G75" s="185" t="str">
        <f t="shared" si="336"/>
        <v/>
      </c>
      <c r="H75" s="185" t="str">
        <f t="shared" si="336"/>
        <v/>
      </c>
      <c r="I75" s="185" t="str">
        <f t="shared" si="336"/>
        <v/>
      </c>
      <c r="J75" s="186">
        <f t="shared" si="8"/>
        <v>0</v>
      </c>
      <c r="K75" s="186">
        <f t="shared" si="9"/>
        <v>0</v>
      </c>
      <c r="L75" s="186">
        <f t="shared" si="10"/>
        <v>0</v>
      </c>
      <c r="M75" s="186">
        <f t="shared" si="11"/>
        <v>0</v>
      </c>
      <c r="N75" s="186" t="str">
        <f t="shared" si="12"/>
        <v/>
      </c>
      <c r="O75" s="186" t="str">
        <f t="shared" si="13"/>
        <v/>
      </c>
      <c r="P75" s="187"/>
      <c r="Q75" s="187"/>
      <c r="R75" s="185" t="str">
        <f>'ID Obs'!A63</f>
        <v>UNB</v>
      </c>
      <c r="S75" s="185" t="str">
        <f>'ID Obs'!C63</f>
        <v>M</v>
      </c>
      <c r="T75" s="185" t="str">
        <f>'ID Obs'!E63</f>
        <v/>
      </c>
      <c r="U75" s="185" t="str">
        <f>'ID Obs'!F63</f>
        <v/>
      </c>
      <c r="V75" s="185" t="str">
        <f>'ID Obs'!G63</f>
        <v/>
      </c>
      <c r="W75" s="185" t="str">
        <f>'ID Obs'!H63</f>
        <v/>
      </c>
      <c r="X75" s="185" t="str">
        <f>'ID Obs'!N63&amp;$S75</f>
        <v>77M</v>
      </c>
      <c r="Y75" s="185" t="str">
        <f>'ID Obs'!P63&amp;$S75</f>
        <v>Nest!M</v>
      </c>
      <c r="Z75" s="185" t="str">
        <f>'ID Obs'!R63&amp;$S75</f>
        <v>Nest!M</v>
      </c>
      <c r="AA75" s="185" t="str">
        <f>'ID Obs'!T63&amp;$S75</f>
        <v>Nest!M</v>
      </c>
      <c r="AB75" s="185">
        <f>'ID Obs'!O63</f>
        <v>44730</v>
      </c>
      <c r="AC75" s="185" t="str">
        <f>'ID Obs'!Q63</f>
        <v>Date!</v>
      </c>
      <c r="AD75" s="185" t="str">
        <f>'ID Obs'!S63</f>
        <v>Date!</v>
      </c>
      <c r="AE75" s="185" t="str">
        <f>'ID Obs'!U63</f>
        <v>Date!</v>
      </c>
      <c r="AF75" s="188">
        <f>value('Nest Checks'!G79)</f>
        <v>73</v>
      </c>
      <c r="AG75" s="189" t="str">
        <f t="shared" si="14"/>
        <v/>
      </c>
      <c r="AH75" s="190" t="s">
        <v>334</v>
      </c>
      <c r="AI75" s="4"/>
      <c r="AJ75" s="191" t="str">
        <f t="shared" ref="AJ75:AM75" si="337">if(isblank($A75),"",if($J75&gt;0,indirect("R"&amp;$J75&amp;"C"&amp;column(T75),0),"-"))</f>
        <v>-</v>
      </c>
      <c r="AK75" s="191" t="str">
        <f t="shared" si="337"/>
        <v>-</v>
      </c>
      <c r="AL75" s="191" t="str">
        <f t="shared" si="337"/>
        <v>-</v>
      </c>
      <c r="AM75" s="191" t="str">
        <f t="shared" si="337"/>
        <v>-</v>
      </c>
      <c r="AN75" s="191" t="str">
        <f t="shared" si="314"/>
        <v>ID?</v>
      </c>
      <c r="AO75" s="192" t="str">
        <f t="shared" si="283"/>
        <v/>
      </c>
      <c r="AP75" s="193" t="str">
        <f t="shared" ref="AP75:AS75" si="338">if(isblank($A75),"",if($L75&gt;0,indirect("R"&amp;$L75&amp;"C"&amp;column(T75),0),"-"))</f>
        <v>-</v>
      </c>
      <c r="AQ75" s="193" t="str">
        <f t="shared" si="338"/>
        <v>-</v>
      </c>
      <c r="AR75" s="193" t="str">
        <f t="shared" si="338"/>
        <v>-</v>
      </c>
      <c r="AS75" s="193" t="str">
        <f t="shared" si="338"/>
        <v>-</v>
      </c>
      <c r="AT75" s="193" t="str">
        <f t="shared" si="19"/>
        <v>ID?</v>
      </c>
      <c r="AU75" s="194" t="str">
        <f t="shared" si="20"/>
        <v/>
      </c>
      <c r="AV75" s="195"/>
      <c r="AW75" s="196" t="s">
        <v>331</v>
      </c>
      <c r="AX75" s="196" t="s">
        <v>331</v>
      </c>
    </row>
    <row r="76">
      <c r="A76" s="109">
        <v>112.2</v>
      </c>
      <c r="B76" s="185" t="str">
        <f t="shared" ref="B76:E76" si="339">if(isblank($A76),"",if(iserror(match($A76&amp;"M",X$5:X$248,0)+4),if(iserror(match($A76&amp;"M?",X$5:X$248,0)+4),"",match($A76&amp;"M?",X$5:X$248,0)+4),(match($A76&amp;"M",X$5:X$248,0)+4)))</f>
        <v/>
      </c>
      <c r="C76" s="185">
        <f t="shared" si="339"/>
        <v>39</v>
      </c>
      <c r="D76" s="185" t="str">
        <f t="shared" si="339"/>
        <v/>
      </c>
      <c r="E76" s="185" t="str">
        <f t="shared" si="339"/>
        <v/>
      </c>
      <c r="F76" s="185" t="str">
        <f t="shared" ref="F76:I76" si="340">if(isblank($A76),"",if(iserror(match($A76&amp;"F",X$5:X$248,0)+4),if(iserror(match($A76&amp;"F?",X$5:X$248,0)+4),"",match($A76&amp;"F?",X$5:X$248,0)+4),(match($A76&amp;"F",X$5:X$248,0)+4)))</f>
        <v/>
      </c>
      <c r="G76" s="185">
        <f t="shared" si="340"/>
        <v>49</v>
      </c>
      <c r="H76" s="185" t="str">
        <f t="shared" si="340"/>
        <v/>
      </c>
      <c r="I76" s="185" t="str">
        <f t="shared" si="340"/>
        <v/>
      </c>
      <c r="J76" s="186">
        <f t="shared" si="8"/>
        <v>39</v>
      </c>
      <c r="K76" s="186">
        <f t="shared" si="9"/>
        <v>29</v>
      </c>
      <c r="L76" s="186">
        <f t="shared" si="10"/>
        <v>49</v>
      </c>
      <c r="M76" s="186">
        <f t="shared" si="11"/>
        <v>29</v>
      </c>
      <c r="N76" s="186" t="str">
        <f t="shared" si="12"/>
        <v/>
      </c>
      <c r="O76" s="186" t="str">
        <f t="shared" si="13"/>
        <v/>
      </c>
      <c r="P76" s="187"/>
      <c r="Q76" s="187"/>
      <c r="R76" s="185" t="str">
        <f>'ID Obs'!A64</f>
        <v>MB on L</v>
      </c>
      <c r="S76" s="185" t="str">
        <f>'ID Obs'!C64</f>
        <v>F</v>
      </c>
      <c r="T76" s="185" t="str">
        <f>'ID Obs'!E64</f>
        <v/>
      </c>
      <c r="U76" s="185" t="str">
        <f>'ID Obs'!F64</f>
        <v/>
      </c>
      <c r="V76" s="185" t="str">
        <f>'ID Obs'!G64</f>
        <v/>
      </c>
      <c r="W76" s="185" t="str">
        <f>'ID Obs'!H64</f>
        <v/>
      </c>
      <c r="X76" s="185" t="str">
        <f>'ID Obs'!N64&amp;$S76</f>
        <v>77F</v>
      </c>
      <c r="Y76" s="185" t="str">
        <f>'ID Obs'!P64&amp;$S76</f>
        <v>Nest!F</v>
      </c>
      <c r="Z76" s="185" t="str">
        <f>'ID Obs'!R64&amp;$S76</f>
        <v>Nest!F</v>
      </c>
      <c r="AA76" s="185" t="str">
        <f>'ID Obs'!T64&amp;$S76</f>
        <v>Nest!F</v>
      </c>
      <c r="AB76" s="185">
        <f>'ID Obs'!O64</f>
        <v>44730</v>
      </c>
      <c r="AC76" s="185" t="str">
        <f>'ID Obs'!Q64</f>
        <v>Date!</v>
      </c>
      <c r="AD76" s="185" t="str">
        <f>'ID Obs'!S64</f>
        <v>Date!</v>
      </c>
      <c r="AE76" s="185" t="str">
        <f>'ID Obs'!U64</f>
        <v>Date!</v>
      </c>
      <c r="AF76" s="188">
        <f>value('Nest Checks'!G80)</f>
        <v>74.2</v>
      </c>
      <c r="AG76" s="189" t="str">
        <f t="shared" si="14"/>
        <v/>
      </c>
      <c r="AH76" s="190" t="s">
        <v>330</v>
      </c>
      <c r="AI76" s="4"/>
      <c r="AJ76" s="191" t="str">
        <f t="shared" ref="AJ76:AM76" si="341">if(isblank($A76),"",if($J76&gt;0,indirect("R"&amp;$J76&amp;"C"&amp;column(T76),0),"-"))</f>
        <v>White</v>
      </c>
      <c r="AK76" s="191" t="str">
        <f t="shared" si="341"/>
        <v>White</v>
      </c>
      <c r="AL76" s="191" t="str">
        <f t="shared" si="341"/>
        <v>R</v>
      </c>
      <c r="AM76" s="191" t="str">
        <f t="shared" si="341"/>
        <v>----</v>
      </c>
      <c r="AN76" s="191" t="str">
        <f t="shared" si="314"/>
        <v>2850-57647</v>
      </c>
      <c r="AO76" s="192">
        <f t="shared" si="283"/>
        <v>44781</v>
      </c>
      <c r="AP76" s="193" t="str">
        <f t="shared" ref="AP76:AS76" si="342">if(isblank($A76),"",if($L76&gt;0,indirect("R"&amp;$L76&amp;"C"&amp;column(T76),0),"-"))</f>
        <v>Orange</v>
      </c>
      <c r="AQ76" s="193" t="str">
        <f t="shared" si="342"/>
        <v>Purple</v>
      </c>
      <c r="AR76" s="193" t="str">
        <f t="shared" si="342"/>
        <v>L</v>
      </c>
      <c r="AS76" s="193" t="str">
        <f t="shared" si="342"/>
        <v>----</v>
      </c>
      <c r="AT76" s="193" t="str">
        <f t="shared" si="19"/>
        <v>2850-57879</v>
      </c>
      <c r="AU76" s="194">
        <f t="shared" si="20"/>
        <v>44781</v>
      </c>
      <c r="AV76" s="195"/>
      <c r="AW76" s="196" t="s">
        <v>331</v>
      </c>
      <c r="AX76" s="196" t="s">
        <v>331</v>
      </c>
    </row>
    <row r="77">
      <c r="A77" s="109">
        <v>148.0</v>
      </c>
      <c r="B77" s="185" t="str">
        <f t="shared" ref="B77:E77" si="343">if(isblank($A77),"",if(iserror(match($A77&amp;"M",X$5:X$248,0)+4),if(iserror(match($A77&amp;"M?",X$5:X$248,0)+4),"",match($A77&amp;"M?",X$5:X$248,0)+4),(match($A77&amp;"M",X$5:X$248,0)+4)))</f>
        <v/>
      </c>
      <c r="C77" s="185">
        <f t="shared" si="343"/>
        <v>58</v>
      </c>
      <c r="D77" s="185" t="str">
        <f t="shared" si="343"/>
        <v/>
      </c>
      <c r="E77" s="185" t="str">
        <f t="shared" si="343"/>
        <v/>
      </c>
      <c r="F77" s="185">
        <f t="shared" ref="F77:I77" si="344">if(isblank($A77),"",if(iserror(match($A77&amp;"F",X$5:X$248,0)+4),if(iserror(match($A77&amp;"F?",X$5:X$248,0)+4),"",match($A77&amp;"F?",X$5:X$248,0)+4),(match($A77&amp;"F",X$5:X$248,0)+4)))</f>
        <v>111</v>
      </c>
      <c r="G77" s="185" t="str">
        <f t="shared" si="344"/>
        <v/>
      </c>
      <c r="H77" s="185" t="str">
        <f t="shared" si="344"/>
        <v/>
      </c>
      <c r="I77" s="185" t="str">
        <f t="shared" si="344"/>
        <v/>
      </c>
      <c r="J77" s="186">
        <f t="shared" si="8"/>
        <v>58</v>
      </c>
      <c r="K77" s="186">
        <f t="shared" si="9"/>
        <v>29</v>
      </c>
      <c r="L77" s="186">
        <f t="shared" si="10"/>
        <v>111</v>
      </c>
      <c r="M77" s="186">
        <f t="shared" si="11"/>
        <v>28</v>
      </c>
      <c r="N77" s="186" t="str">
        <f t="shared" si="12"/>
        <v/>
      </c>
      <c r="O77" s="186" t="str">
        <f t="shared" si="13"/>
        <v/>
      </c>
      <c r="P77" s="187"/>
      <c r="Q77" s="187"/>
      <c r="R77" s="185" t="str">
        <f>'ID Obs'!A65</f>
        <v>UNB</v>
      </c>
      <c r="S77" s="185" t="str">
        <f>'ID Obs'!C65</f>
        <v>M</v>
      </c>
      <c r="T77" s="185" t="str">
        <f>'ID Obs'!E65</f>
        <v/>
      </c>
      <c r="U77" s="185" t="str">
        <f>'ID Obs'!F65</f>
        <v/>
      </c>
      <c r="V77" s="185" t="str">
        <f>'ID Obs'!G65</f>
        <v/>
      </c>
      <c r="W77" s="185" t="str">
        <f>'ID Obs'!H65</f>
        <v/>
      </c>
      <c r="X77" s="185" t="str">
        <f>'ID Obs'!N65&amp;$S77</f>
        <v>76M</v>
      </c>
      <c r="Y77" s="185" t="str">
        <f>'ID Obs'!P65&amp;$S77</f>
        <v>12M</v>
      </c>
      <c r="Z77" s="185" t="str">
        <f>'ID Obs'!R65&amp;$S77</f>
        <v>Nest!M</v>
      </c>
      <c r="AA77" s="185" t="str">
        <f>'ID Obs'!T65&amp;$S77</f>
        <v>Nest!M</v>
      </c>
      <c r="AB77" s="185">
        <f>'ID Obs'!O65</f>
        <v>44740</v>
      </c>
      <c r="AC77" s="185">
        <f>'ID Obs'!Q65</f>
        <v>44781</v>
      </c>
      <c r="AD77" s="185" t="str">
        <f>'ID Obs'!S65</f>
        <v>Date!</v>
      </c>
      <c r="AE77" s="185" t="str">
        <f>'ID Obs'!U65</f>
        <v>Date!</v>
      </c>
      <c r="AF77" s="188">
        <f>value('Nest Checks'!G81)</f>
        <v>0</v>
      </c>
      <c r="AG77" s="189" t="str">
        <f t="shared" si="14"/>
        <v/>
      </c>
      <c r="AH77" s="190" t="s">
        <v>330</v>
      </c>
      <c r="AI77" s="4"/>
      <c r="AJ77" s="191" t="str">
        <f t="shared" ref="AJ77:AM77" si="345">if(isblank($A77),"",if($J77&gt;0,indirect("R"&amp;$J77&amp;"C"&amp;column(T77),0),"-"))</f>
        <v>Orange</v>
      </c>
      <c r="AK77" s="191" t="str">
        <f t="shared" si="345"/>
        <v>Yellow</v>
      </c>
      <c r="AL77" s="191" t="str">
        <f t="shared" si="345"/>
        <v>L</v>
      </c>
      <c r="AM77" s="191" t="str">
        <f t="shared" si="345"/>
        <v>----</v>
      </c>
      <c r="AN77" s="191" t="str">
        <f t="shared" si="314"/>
        <v>2850-57582</v>
      </c>
      <c r="AO77" s="192">
        <f t="shared" si="283"/>
        <v>44774</v>
      </c>
      <c r="AP77" s="193" t="str">
        <f t="shared" ref="AP77:AS77" si="346">if(isblank($A77),"",if($L77&gt;0,indirect("R"&amp;$L77&amp;"C"&amp;column(T77),0),"-"))</f>
        <v>Black</v>
      </c>
      <c r="AQ77" s="193" t="str">
        <f t="shared" si="346"/>
        <v>Red</v>
      </c>
      <c r="AR77" s="193" t="str">
        <f t="shared" si="346"/>
        <v>L</v>
      </c>
      <c r="AS77" s="193" t="str">
        <f t="shared" si="346"/>
        <v>----</v>
      </c>
      <c r="AT77" s="193" t="str">
        <f t="shared" si="19"/>
        <v>2870-64909</v>
      </c>
      <c r="AU77" s="194">
        <f t="shared" si="20"/>
        <v>44791</v>
      </c>
      <c r="AV77" s="195"/>
      <c r="AW77" s="196" t="s">
        <v>331</v>
      </c>
      <c r="AX77" s="196" t="s">
        <v>331</v>
      </c>
    </row>
    <row r="78">
      <c r="A78" s="109">
        <v>151.0</v>
      </c>
      <c r="B78" s="185" t="str">
        <f t="shared" ref="B78:E78" si="347">if(isblank($A78),"",if(iserror(match($A78&amp;"M",X$5:X$248,0)+4),if(iserror(match($A78&amp;"M?",X$5:X$248,0)+4),"",match($A78&amp;"M?",X$5:X$248,0)+4),(match($A78&amp;"M",X$5:X$248,0)+4)))</f>
        <v/>
      </c>
      <c r="C78" s="185">
        <f t="shared" si="347"/>
        <v>70</v>
      </c>
      <c r="D78" s="185" t="str">
        <f t="shared" si="347"/>
        <v/>
      </c>
      <c r="E78" s="185" t="str">
        <f t="shared" si="347"/>
        <v/>
      </c>
      <c r="F78" s="185" t="str">
        <f t="shared" ref="F78:I78" si="348">if(isblank($A78),"",if(iserror(match($A78&amp;"F",X$5:X$248,0)+4),if(iserror(match($A78&amp;"F?",X$5:X$248,0)+4),"",match($A78&amp;"F?",X$5:X$248,0)+4),(match($A78&amp;"F",X$5:X$248,0)+4)))</f>
        <v/>
      </c>
      <c r="G78" s="185">
        <f t="shared" si="348"/>
        <v>38</v>
      </c>
      <c r="H78" s="185" t="str">
        <f t="shared" si="348"/>
        <v/>
      </c>
      <c r="I78" s="185" t="str">
        <f t="shared" si="348"/>
        <v/>
      </c>
      <c r="J78" s="186">
        <f t="shared" si="8"/>
        <v>70</v>
      </c>
      <c r="K78" s="186">
        <f t="shared" si="9"/>
        <v>29</v>
      </c>
      <c r="L78" s="186">
        <f t="shared" si="10"/>
        <v>38</v>
      </c>
      <c r="M78" s="186">
        <f t="shared" si="11"/>
        <v>29</v>
      </c>
      <c r="N78" s="186" t="str">
        <f t="shared" si="12"/>
        <v/>
      </c>
      <c r="O78" s="186" t="str">
        <f t="shared" si="13"/>
        <v/>
      </c>
      <c r="P78" s="187"/>
      <c r="Q78" s="187"/>
      <c r="R78" s="185" t="str">
        <f>'ID Obs'!A66</f>
        <v>2870-65003</v>
      </c>
      <c r="S78" s="185" t="str">
        <f>'ID Obs'!C66</f>
        <v>F</v>
      </c>
      <c r="T78" s="185" t="str">
        <f>'ID Obs'!E66</f>
        <v>Red</v>
      </c>
      <c r="U78" s="185" t="str">
        <f>'ID Obs'!F66</f>
        <v>Orange</v>
      </c>
      <c r="V78" s="185" t="str">
        <f>'ID Obs'!G66</f>
        <v>R</v>
      </c>
      <c r="W78" s="185" t="str">
        <f>'ID Obs'!H66</f>
        <v>----</v>
      </c>
      <c r="X78" s="185" t="str">
        <f>'ID Obs'!N66&amp;$S78</f>
        <v>128F</v>
      </c>
      <c r="Y78" s="185" t="str">
        <f>'ID Obs'!P66&amp;$S78</f>
        <v>150F</v>
      </c>
      <c r="Z78" s="185" t="str">
        <f>'ID Obs'!R66&amp;$S78</f>
        <v>Nest!F</v>
      </c>
      <c r="AA78" s="185" t="str">
        <f>'ID Obs'!T66&amp;$S78</f>
        <v>Nest!F</v>
      </c>
      <c r="AB78" s="185">
        <f>'ID Obs'!O66</f>
        <v>44755</v>
      </c>
      <c r="AC78" s="185">
        <f>'ID Obs'!Q66</f>
        <v>44781</v>
      </c>
      <c r="AD78" s="185" t="str">
        <f>'ID Obs'!S66</f>
        <v>Date!</v>
      </c>
      <c r="AE78" s="185" t="str">
        <f>'ID Obs'!U66</f>
        <v>Date!</v>
      </c>
      <c r="AF78" s="188">
        <f>value('Nest Checks'!G82)</f>
        <v>76</v>
      </c>
      <c r="AG78" s="189" t="str">
        <f t="shared" si="14"/>
        <v/>
      </c>
      <c r="AH78" s="190" t="s">
        <v>332</v>
      </c>
      <c r="AI78" s="4"/>
      <c r="AJ78" s="191" t="str">
        <f t="shared" ref="AJ78:AM78" si="349">if(isblank($A78),"",if($J78&gt;0,indirect("R"&amp;$J78&amp;"C"&amp;column(T78),0),"-"))</f>
        <v>White</v>
      </c>
      <c r="AK78" s="191" t="str">
        <f t="shared" si="349"/>
        <v>Orange</v>
      </c>
      <c r="AL78" s="191" t="str">
        <f t="shared" si="349"/>
        <v>R</v>
      </c>
      <c r="AM78" s="191" t="str">
        <f t="shared" si="349"/>
        <v>----</v>
      </c>
      <c r="AN78" s="191" t="str">
        <f t="shared" si="314"/>
        <v>2850-57570</v>
      </c>
      <c r="AO78" s="192">
        <f t="shared" si="283"/>
        <v>44781</v>
      </c>
      <c r="AP78" s="193" t="str">
        <f t="shared" ref="AP78:AS78" si="350">if(isblank($A78),"",if($L78&gt;0,indirect("R"&amp;$L78&amp;"C"&amp;column(T78),0),"-"))</f>
        <v>Dk Blue</v>
      </c>
      <c r="AQ78" s="193" t="str">
        <f t="shared" si="350"/>
        <v>Yellow</v>
      </c>
      <c r="AR78" s="193" t="str">
        <f t="shared" si="350"/>
        <v>L</v>
      </c>
      <c r="AS78" s="193" t="str">
        <f t="shared" si="350"/>
        <v>----</v>
      </c>
      <c r="AT78" s="193" t="str">
        <f t="shared" si="19"/>
        <v>2850-57648</v>
      </c>
      <c r="AU78" s="194">
        <f t="shared" si="20"/>
        <v>44781</v>
      </c>
      <c r="AV78" s="195"/>
      <c r="AW78" s="196" t="s">
        <v>331</v>
      </c>
      <c r="AX78" s="196" t="s">
        <v>331</v>
      </c>
    </row>
    <row r="79">
      <c r="A79" s="109">
        <v>19.0</v>
      </c>
      <c r="B79" s="185" t="str">
        <f t="shared" ref="B79:E79" si="351">if(isblank($A79),"",if(iserror(match($A79&amp;"M",X$5:X$248,0)+4),if(iserror(match($A79&amp;"M?",X$5:X$248,0)+4),"",match($A79&amp;"M?",X$5:X$248,0)+4),(match($A79&amp;"M",X$5:X$248,0)+4)))</f>
        <v/>
      </c>
      <c r="C79" s="185">
        <f t="shared" si="351"/>
        <v>84</v>
      </c>
      <c r="D79" s="185" t="str">
        <f t="shared" si="351"/>
        <v/>
      </c>
      <c r="E79" s="185" t="str">
        <f t="shared" si="351"/>
        <v/>
      </c>
      <c r="F79" s="185" t="str">
        <f t="shared" ref="F79:I79" si="352">if(isblank($A79),"",if(iserror(match($A79&amp;"F",X$5:X$248,0)+4),if(iserror(match($A79&amp;"F?",X$5:X$248,0)+4),"",match($A79&amp;"F?",X$5:X$248,0)+4),(match($A79&amp;"F",X$5:X$248,0)+4)))</f>
        <v/>
      </c>
      <c r="G79" s="185">
        <f t="shared" si="352"/>
        <v>59</v>
      </c>
      <c r="H79" s="185" t="str">
        <f t="shared" si="352"/>
        <v/>
      </c>
      <c r="I79" s="185" t="str">
        <f t="shared" si="352"/>
        <v/>
      </c>
      <c r="J79" s="186">
        <f t="shared" si="8"/>
        <v>84</v>
      </c>
      <c r="K79" s="186">
        <f t="shared" si="9"/>
        <v>29</v>
      </c>
      <c r="L79" s="186">
        <f t="shared" si="10"/>
        <v>59</v>
      </c>
      <c r="M79" s="186">
        <f t="shared" si="11"/>
        <v>29</v>
      </c>
      <c r="N79" s="186" t="str">
        <f t="shared" si="12"/>
        <v/>
      </c>
      <c r="O79" s="186" t="str">
        <f t="shared" si="13"/>
        <v/>
      </c>
      <c r="P79" s="187"/>
      <c r="Q79" s="187"/>
      <c r="R79" s="185" t="str">
        <f>'ID Obs'!A67</f>
        <v>2850-57577</v>
      </c>
      <c r="S79" s="185" t="str">
        <f>'ID Obs'!C67</f>
        <v>M</v>
      </c>
      <c r="T79" s="185" t="str">
        <f>'ID Obs'!E67</f>
        <v>Yellow</v>
      </c>
      <c r="U79" s="185" t="str">
        <f>'ID Obs'!F67</f>
        <v>White</v>
      </c>
      <c r="V79" s="185" t="str">
        <f>'ID Obs'!G67</f>
        <v>R</v>
      </c>
      <c r="W79" s="185" t="str">
        <f>'ID Obs'!H67</f>
        <v>----</v>
      </c>
      <c r="X79" s="185" t="str">
        <f>'ID Obs'!N67&amp;$S79</f>
        <v>128M</v>
      </c>
      <c r="Y79" s="185" t="str">
        <f>'ID Obs'!P67&amp;$S79</f>
        <v>150M</v>
      </c>
      <c r="Z79" s="185" t="str">
        <f>'ID Obs'!R67&amp;$S79</f>
        <v>Nest!M</v>
      </c>
      <c r="AA79" s="185" t="str">
        <f>'ID Obs'!T67&amp;$S79</f>
        <v>Nest!M</v>
      </c>
      <c r="AB79" s="185">
        <f>'ID Obs'!O67</f>
        <v>44732</v>
      </c>
      <c r="AC79" s="185">
        <f>'ID Obs'!Q67</f>
        <v>44781</v>
      </c>
      <c r="AD79" s="185" t="str">
        <f>'ID Obs'!S67</f>
        <v>Date!</v>
      </c>
      <c r="AE79" s="185" t="str">
        <f>'ID Obs'!U67</f>
        <v>Date!</v>
      </c>
      <c r="AF79" s="188">
        <f>value('Nest Checks'!G83)</f>
        <v>77.2</v>
      </c>
      <c r="AG79" s="189" t="str">
        <f t="shared" si="14"/>
        <v/>
      </c>
      <c r="AH79" s="190" t="s">
        <v>330</v>
      </c>
      <c r="AI79" s="4"/>
      <c r="AJ79" s="191" t="str">
        <f t="shared" ref="AJ79:AM79" si="353">if(isblank($A79),"",if($J79&gt;0,indirect("R"&amp;$J79&amp;"C"&amp;column(T79),0),"-"))</f>
        <v>Lt Green</v>
      </c>
      <c r="AK79" s="191" t="str">
        <f t="shared" si="353"/>
        <v>Yellow</v>
      </c>
      <c r="AL79" s="191" t="str">
        <f t="shared" si="353"/>
        <v>L</v>
      </c>
      <c r="AM79" s="191" t="str">
        <f t="shared" si="353"/>
        <v/>
      </c>
      <c r="AN79" s="191" t="str">
        <f t="shared" si="314"/>
        <v>2850-57589</v>
      </c>
      <c r="AO79" s="192">
        <f t="shared" si="283"/>
        <v>44775</v>
      </c>
      <c r="AP79" s="193" t="str">
        <f t="shared" ref="AP79:AS79" si="354">if(isblank($A79),"",if($L79&gt;0,indirect("R"&amp;$L79&amp;"C"&amp;column(T79),0),"-"))</f>
        <v>Dk Blue</v>
      </c>
      <c r="AQ79" s="193" t="str">
        <f t="shared" si="354"/>
        <v>Black</v>
      </c>
      <c r="AR79" s="193" t="str">
        <f t="shared" si="354"/>
        <v>R</v>
      </c>
      <c r="AS79" s="193" t="str">
        <f t="shared" si="354"/>
        <v>----</v>
      </c>
      <c r="AT79" s="193" t="str">
        <f t="shared" si="19"/>
        <v>2850-57583</v>
      </c>
      <c r="AU79" s="194">
        <f t="shared" si="20"/>
        <v>44775</v>
      </c>
      <c r="AV79" s="195"/>
      <c r="AW79" s="196" t="s">
        <v>331</v>
      </c>
      <c r="AX79" s="196" t="s">
        <v>331</v>
      </c>
    </row>
    <row r="80">
      <c r="A80" s="109"/>
      <c r="B80" s="185" t="str">
        <f t="shared" ref="B80:E80" si="355">if(isblank($A80),"",if(iserror(match($A80&amp;"M",X$5:X$248,0)+4),if(iserror(match($A80&amp;"M?",X$5:X$248,0)+4),"",match($A80&amp;"M?",X$5:X$248,0)+4),(match($A80&amp;"M",X$5:X$248,0)+4)))</f>
        <v/>
      </c>
      <c r="C80" s="185" t="str">
        <f t="shared" si="355"/>
        <v/>
      </c>
      <c r="D80" s="185" t="str">
        <f t="shared" si="355"/>
        <v/>
      </c>
      <c r="E80" s="185" t="str">
        <f t="shared" si="355"/>
        <v/>
      </c>
      <c r="F80" s="185" t="str">
        <f t="shared" ref="F80:I80" si="356">if(isblank($A80),"",if(iserror(match($A80&amp;"F",X$5:X$248,0)+4),if(iserror(match($A80&amp;"F?",X$5:X$248,0)+4),"",match($A80&amp;"F?",X$5:X$248,0)+4),(match($A80&amp;"F",X$5:X$248,0)+4)))</f>
        <v/>
      </c>
      <c r="G80" s="185" t="str">
        <f t="shared" si="356"/>
        <v/>
      </c>
      <c r="H80" s="185" t="str">
        <f t="shared" si="356"/>
        <v/>
      </c>
      <c r="I80" s="185" t="str">
        <f t="shared" si="356"/>
        <v/>
      </c>
      <c r="J80" s="186" t="str">
        <f t="shared" si="8"/>
        <v/>
      </c>
      <c r="K80" s="186" t="str">
        <f t="shared" si="9"/>
        <v/>
      </c>
      <c r="L80" s="186" t="str">
        <f t="shared" si="10"/>
        <v/>
      </c>
      <c r="M80" s="186" t="str">
        <f t="shared" si="11"/>
        <v/>
      </c>
      <c r="N80" s="186" t="str">
        <f t="shared" si="12"/>
        <v/>
      </c>
      <c r="O80" s="186" t="str">
        <f t="shared" si="13"/>
        <v/>
      </c>
      <c r="P80" s="187"/>
      <c r="Q80" s="187"/>
      <c r="R80" s="185" t="str">
        <f t="shared" ref="R80:W80" si="357">#REF!</f>
        <v>#REF!</v>
      </c>
      <c r="S80" s="185" t="str">
        <f t="shared" si="357"/>
        <v>#REF!</v>
      </c>
      <c r="T80" s="185" t="str">
        <f t="shared" si="357"/>
        <v>#REF!</v>
      </c>
      <c r="U80" s="185" t="str">
        <f t="shared" si="357"/>
        <v>#REF!</v>
      </c>
      <c r="V80" s="185" t="str">
        <f t="shared" si="357"/>
        <v>#REF!</v>
      </c>
      <c r="W80" s="185" t="str">
        <f t="shared" si="357"/>
        <v>#REF!</v>
      </c>
      <c r="X80" s="185" t="str">
        <f t="shared" ref="X80:AA80" si="358">#REF!&amp;$S80</f>
        <v>#REF!</v>
      </c>
      <c r="Y80" s="185" t="str">
        <f t="shared" si="358"/>
        <v>#REF!</v>
      </c>
      <c r="Z80" s="185" t="str">
        <f t="shared" si="358"/>
        <v>#REF!</v>
      </c>
      <c r="AA80" s="185" t="str">
        <f t="shared" si="358"/>
        <v>#REF!</v>
      </c>
      <c r="AB80" s="185" t="str">
        <f t="shared" ref="AB80:AE80" si="359">#REF!</f>
        <v>#REF!</v>
      </c>
      <c r="AC80" s="185" t="str">
        <f t="shared" si="359"/>
        <v>#REF!</v>
      </c>
      <c r="AD80" s="185" t="str">
        <f t="shared" si="359"/>
        <v>#REF!</v>
      </c>
      <c r="AE80" s="185" t="str">
        <f t="shared" si="359"/>
        <v>#REF!</v>
      </c>
      <c r="AF80" s="188">
        <f>value('Nest Checks'!G84)</f>
        <v>78.2</v>
      </c>
      <c r="AG80" s="189" t="str">
        <f t="shared" si="14"/>
        <v/>
      </c>
      <c r="AH80" s="153"/>
      <c r="AI80" s="4"/>
      <c r="AJ80" s="191" t="str">
        <f t="shared" ref="AJ80:AM80" si="360">if(isblank($A80),"",if($J80&gt;0,indirect("R"&amp;$J80&amp;"C"&amp;column(T80),0),"-"))</f>
        <v/>
      </c>
      <c r="AK80" s="191" t="str">
        <f t="shared" si="360"/>
        <v/>
      </c>
      <c r="AL80" s="191" t="str">
        <f t="shared" si="360"/>
        <v/>
      </c>
      <c r="AM80" s="191" t="str">
        <f t="shared" si="360"/>
        <v/>
      </c>
      <c r="AN80" s="191" t="str">
        <f t="shared" si="314"/>
        <v/>
      </c>
      <c r="AO80" s="192" t="str">
        <f t="shared" si="283"/>
        <v/>
      </c>
      <c r="AP80" s="193" t="str">
        <f t="shared" ref="AP80:AS80" si="361">if(isblank($A80),"",if($L80&gt;0,indirect("R"&amp;$L80&amp;"C"&amp;column(T80),0),"-"))</f>
        <v/>
      </c>
      <c r="AQ80" s="193" t="str">
        <f t="shared" si="361"/>
        <v/>
      </c>
      <c r="AR80" s="193" t="str">
        <f t="shared" si="361"/>
        <v/>
      </c>
      <c r="AS80" s="193" t="str">
        <f t="shared" si="361"/>
        <v/>
      </c>
      <c r="AT80" s="193" t="str">
        <f t="shared" si="19"/>
        <v/>
      </c>
      <c r="AU80" s="194" t="str">
        <f t="shared" si="20"/>
        <v/>
      </c>
      <c r="AV80" s="195"/>
      <c r="AW80" s="196" t="s">
        <v>331</v>
      </c>
      <c r="AX80" s="196" t="s">
        <v>331</v>
      </c>
    </row>
    <row r="81">
      <c r="A81" s="109">
        <v>32.2</v>
      </c>
      <c r="B81" s="185" t="str">
        <f t="shared" ref="B81:E81" si="362">if(isblank($A81),"",if(iserror(match($A81&amp;"M",X$5:X$248,0)+4),if(iserror(match($A81&amp;"M?",X$5:X$248,0)+4),"",match($A81&amp;"M?",X$5:X$248,0)+4),(match($A81&amp;"M",X$5:X$248,0)+4)))</f>
        <v/>
      </c>
      <c r="C81" s="185" t="str">
        <f t="shared" si="362"/>
        <v/>
      </c>
      <c r="D81" s="185">
        <f t="shared" si="362"/>
        <v>6</v>
      </c>
      <c r="E81" s="185" t="str">
        <f t="shared" si="362"/>
        <v/>
      </c>
      <c r="F81" s="185" t="str">
        <f t="shared" ref="F81:I81" si="363">if(isblank($A81),"",if(iserror(match($A81&amp;"F",X$5:X$248,0)+4),if(iserror(match($A81&amp;"F?",X$5:X$248,0)+4),"",match($A81&amp;"F?",X$5:X$248,0)+4),(match($A81&amp;"F",X$5:X$248,0)+4)))</f>
        <v/>
      </c>
      <c r="G81" s="185" t="str">
        <f t="shared" si="363"/>
        <v/>
      </c>
      <c r="H81" s="185">
        <f t="shared" si="363"/>
        <v>5</v>
      </c>
      <c r="I81" s="185" t="str">
        <f t="shared" si="363"/>
        <v/>
      </c>
      <c r="J81" s="186">
        <f t="shared" si="8"/>
        <v>6</v>
      </c>
      <c r="K81" s="186">
        <f t="shared" si="9"/>
        <v>30</v>
      </c>
      <c r="L81" s="186">
        <f t="shared" si="10"/>
        <v>5</v>
      </c>
      <c r="M81" s="186">
        <f t="shared" si="11"/>
        <v>30</v>
      </c>
      <c r="N81" s="186" t="str">
        <f t="shared" si="12"/>
        <v/>
      </c>
      <c r="O81" s="186" t="str">
        <f t="shared" si="13"/>
        <v/>
      </c>
      <c r="P81" s="187"/>
      <c r="Q81" s="187"/>
      <c r="R81" s="185" t="str">
        <f>'ID Obs'!A68</f>
        <v>2850-57586</v>
      </c>
      <c r="S81" s="185" t="str">
        <f>'ID Obs'!C68</f>
        <v>F</v>
      </c>
      <c r="T81" s="185" t="str">
        <f>'ID Obs'!E68</f>
        <v>Purple</v>
      </c>
      <c r="U81" s="185" t="str">
        <f>'ID Obs'!F68</f>
        <v>Dk Blue</v>
      </c>
      <c r="V81" s="185" t="str">
        <f>'ID Obs'!G68</f>
        <v>R</v>
      </c>
      <c r="W81" s="185" t="str">
        <f>'ID Obs'!H68</f>
        <v/>
      </c>
      <c r="X81" s="185" t="str">
        <f>'ID Obs'!N68&amp;$S81</f>
        <v>33.2F</v>
      </c>
      <c r="Y81" s="185" t="str">
        <f>'ID Obs'!P68&amp;$S81</f>
        <v>149F</v>
      </c>
      <c r="Z81" s="185" t="str">
        <f>'ID Obs'!R68&amp;$S81</f>
        <v>Nest!F</v>
      </c>
      <c r="AA81" s="185" t="str">
        <f>'ID Obs'!T68&amp;$S81</f>
        <v>Nest!F</v>
      </c>
      <c r="AB81" s="185">
        <f>'ID Obs'!O68</f>
        <v>44748</v>
      </c>
      <c r="AC81" s="185">
        <f>'ID Obs'!Q68</f>
        <v>44781</v>
      </c>
      <c r="AD81" s="185" t="str">
        <f>'ID Obs'!S68</f>
        <v>Date!</v>
      </c>
      <c r="AE81" s="185" t="str">
        <f>'ID Obs'!U68</f>
        <v>Date!</v>
      </c>
      <c r="AF81" s="188">
        <f>value('Nest Checks'!G85)</f>
        <v>0</v>
      </c>
      <c r="AG81" s="189" t="str">
        <f t="shared" si="14"/>
        <v/>
      </c>
      <c r="AH81" s="190" t="s">
        <v>330</v>
      </c>
      <c r="AI81" s="4"/>
      <c r="AJ81" s="191" t="str">
        <f t="shared" ref="AJ81:AM81" si="364">if(isblank($A81),"",if($J81&gt;0,indirect("R"&amp;$J81&amp;"C"&amp;column(T81),0),"-"))</f>
        <v>Yellow</v>
      </c>
      <c r="AK81" s="191" t="str">
        <f t="shared" si="364"/>
        <v>White</v>
      </c>
      <c r="AL81" s="191" t="str">
        <f t="shared" si="364"/>
        <v>L</v>
      </c>
      <c r="AM81" s="191" t="str">
        <f t="shared" si="364"/>
        <v>----</v>
      </c>
      <c r="AN81" s="191" t="str">
        <f t="shared" si="314"/>
        <v>2850-57731</v>
      </c>
      <c r="AO81" s="192">
        <f t="shared" si="283"/>
        <v>44791</v>
      </c>
      <c r="AP81" s="193" t="str">
        <f t="shared" ref="AP81:AS81" si="365">if(isblank($A81),"",if($L81&gt;0,indirect("R"&amp;$L81&amp;"C"&amp;column(T81),0),"-"))</f>
        <v>Yellow</v>
      </c>
      <c r="AQ81" s="193" t="str">
        <f t="shared" si="365"/>
        <v>Lt Green</v>
      </c>
      <c r="AR81" s="193" t="str">
        <f t="shared" si="365"/>
        <v>L</v>
      </c>
      <c r="AS81" s="193" t="str">
        <f t="shared" si="365"/>
        <v>----</v>
      </c>
      <c r="AT81" s="193" t="str">
        <f t="shared" si="19"/>
        <v>2640-97358</v>
      </c>
      <c r="AU81" s="194">
        <f t="shared" si="20"/>
        <v>44791</v>
      </c>
      <c r="AV81" s="195"/>
      <c r="AW81" s="196" t="s">
        <v>331</v>
      </c>
      <c r="AX81" s="196" t="s">
        <v>331</v>
      </c>
    </row>
    <row r="82">
      <c r="A82" s="109">
        <v>101.0</v>
      </c>
      <c r="B82" s="185" t="str">
        <f t="shared" ref="B82:E82" si="366">if(isblank($A82),"",if(iserror(match($A82&amp;"M",X$5:X$248,0)+4),if(iserror(match($A82&amp;"M?",X$5:X$248,0)+4),"",match($A82&amp;"M?",X$5:X$248,0)+4),(match($A82&amp;"M",X$5:X$248,0)+4)))</f>
        <v/>
      </c>
      <c r="C82" s="185">
        <f t="shared" si="366"/>
        <v>33</v>
      </c>
      <c r="D82" s="185" t="str">
        <f t="shared" si="366"/>
        <v/>
      </c>
      <c r="E82" s="185" t="str">
        <f t="shared" si="366"/>
        <v/>
      </c>
      <c r="F82" s="185">
        <f t="shared" ref="F82:I82" si="367">if(isblank($A82),"",if(iserror(match($A82&amp;"F",X$5:X$248,0)+4),if(iserror(match($A82&amp;"F?",X$5:X$248,0)+4),"",match($A82&amp;"F?",X$5:X$248,0)+4),(match($A82&amp;"F",X$5:X$248,0)+4)))</f>
        <v>110</v>
      </c>
      <c r="G82" s="185" t="str">
        <f t="shared" si="367"/>
        <v/>
      </c>
      <c r="H82" s="185" t="str">
        <f t="shared" si="367"/>
        <v/>
      </c>
      <c r="I82" s="185" t="str">
        <f t="shared" si="367"/>
        <v/>
      </c>
      <c r="J82" s="186">
        <f t="shared" si="8"/>
        <v>33</v>
      </c>
      <c r="K82" s="186">
        <f t="shared" si="9"/>
        <v>29</v>
      </c>
      <c r="L82" s="186">
        <f t="shared" si="10"/>
        <v>110</v>
      </c>
      <c r="M82" s="186">
        <f t="shared" si="11"/>
        <v>28</v>
      </c>
      <c r="N82" s="186" t="str">
        <f t="shared" si="12"/>
        <v/>
      </c>
      <c r="O82" s="186" t="str">
        <f t="shared" si="13"/>
        <v/>
      </c>
      <c r="P82" s="187"/>
      <c r="Q82" s="187"/>
      <c r="R82" s="185" t="str">
        <f>'ID Obs'!A69</f>
        <v>2850-57587</v>
      </c>
      <c r="S82" s="185" t="str">
        <f>'ID Obs'!C69</f>
        <v>M</v>
      </c>
      <c r="T82" s="185" t="str">
        <f>'ID Obs'!E69</f>
        <v>Black</v>
      </c>
      <c r="U82" s="185" t="str">
        <f>'ID Obs'!F69</f>
        <v>Dk Green</v>
      </c>
      <c r="V82" s="185" t="str">
        <f>'ID Obs'!G69</f>
        <v>R</v>
      </c>
      <c r="W82" s="185" t="str">
        <f>'ID Obs'!H69</f>
        <v/>
      </c>
      <c r="X82" s="185" t="str">
        <f>'ID Obs'!N69&amp;$S82</f>
        <v>Nest!M</v>
      </c>
      <c r="Y82" s="185" t="str">
        <f>'ID Obs'!P69&amp;$S82</f>
        <v>Nest!M</v>
      </c>
      <c r="Z82" s="185" t="str">
        <f>'ID Obs'!R69&amp;$S82</f>
        <v>Nest!M</v>
      </c>
      <c r="AA82" s="185" t="str">
        <f>'ID Obs'!T69&amp;$S82</f>
        <v>Nest!M</v>
      </c>
      <c r="AB82" s="185" t="str">
        <f>'ID Obs'!O69</f>
        <v>Date!</v>
      </c>
      <c r="AC82" s="185" t="str">
        <f>'ID Obs'!Q69</f>
        <v>Date!</v>
      </c>
      <c r="AD82" s="185" t="str">
        <f>'ID Obs'!S69</f>
        <v>Date!</v>
      </c>
      <c r="AE82" s="185" t="str">
        <f>'ID Obs'!U69</f>
        <v>Date!</v>
      </c>
      <c r="AF82" s="188">
        <f>value('Nest Checks'!G86)</f>
        <v>80</v>
      </c>
      <c r="AG82" s="189" t="str">
        <f t="shared" si="14"/>
        <v/>
      </c>
      <c r="AH82" s="190" t="s">
        <v>330</v>
      </c>
      <c r="AI82" s="4"/>
      <c r="AJ82" s="191" t="str">
        <f t="shared" ref="AJ82:AM82" si="368">if(isblank($A82),"",if($J82&gt;0,indirect("R"&amp;$J82&amp;"C"&amp;column(T82),0),"-"))</f>
        <v>Black</v>
      </c>
      <c r="AK82" s="191" t="str">
        <f t="shared" si="368"/>
        <v>Lt Green</v>
      </c>
      <c r="AL82" s="191" t="str">
        <f t="shared" si="368"/>
        <v>R</v>
      </c>
      <c r="AM82" s="191" t="str">
        <f t="shared" si="368"/>
        <v>----</v>
      </c>
      <c r="AN82" s="191" t="str">
        <f t="shared" si="314"/>
        <v>2850-57733</v>
      </c>
      <c r="AO82" s="192">
        <f t="shared" si="283"/>
        <v>44791</v>
      </c>
      <c r="AP82" s="193" t="str">
        <f t="shared" ref="AP82:AS82" si="369">if(isblank($A82),"",if($L82&gt;0,indirect("R"&amp;$L82&amp;"C"&amp;column(T82),0),"-"))</f>
        <v>Red</v>
      </c>
      <c r="AQ82" s="193" t="str">
        <f t="shared" si="369"/>
        <v>Red</v>
      </c>
      <c r="AR82" s="193" t="str">
        <f t="shared" si="369"/>
        <v>R</v>
      </c>
      <c r="AS82" s="193" t="str">
        <f t="shared" si="369"/>
        <v>----</v>
      </c>
      <c r="AT82" s="193" t="str">
        <f t="shared" si="19"/>
        <v>2870-64908</v>
      </c>
      <c r="AU82" s="194" t="str">
        <f t="shared" si="20"/>
        <v>Date!</v>
      </c>
      <c r="AV82" s="195"/>
      <c r="AW82" s="196" t="s">
        <v>331</v>
      </c>
      <c r="AX82" s="196" t="s">
        <v>331</v>
      </c>
    </row>
    <row r="83">
      <c r="A83" s="123"/>
      <c r="B83" s="185" t="str">
        <f t="shared" ref="B83:E83" si="370">if(isblank($A83),"",if(iserror(match($A83&amp;"M",X$5:X$248,0)+4),if(iserror(match($A83&amp;"M?",X$5:X$248,0)+4),"",match($A83&amp;"M?",X$5:X$248,0)+4),(match($A83&amp;"M",X$5:X$248,0)+4)))</f>
        <v/>
      </c>
      <c r="C83" s="185" t="str">
        <f t="shared" si="370"/>
        <v/>
      </c>
      <c r="D83" s="185" t="str">
        <f t="shared" si="370"/>
        <v/>
      </c>
      <c r="E83" s="185" t="str">
        <f t="shared" si="370"/>
        <v/>
      </c>
      <c r="F83" s="185" t="str">
        <f t="shared" ref="F83:I83" si="371">if(isblank($A83),"",if(iserror(match($A83&amp;"F",X$5:X$248,0)+4),if(iserror(match($A83&amp;"F?",X$5:X$248,0)+4),"",match($A83&amp;"F?",X$5:X$248,0)+4),(match($A83&amp;"F",X$5:X$248,0)+4)))</f>
        <v/>
      </c>
      <c r="G83" s="185" t="str">
        <f t="shared" si="371"/>
        <v/>
      </c>
      <c r="H83" s="185" t="str">
        <f t="shared" si="371"/>
        <v/>
      </c>
      <c r="I83" s="185" t="str">
        <f t="shared" si="371"/>
        <v/>
      </c>
      <c r="J83" s="186" t="str">
        <f t="shared" si="8"/>
        <v/>
      </c>
      <c r="K83" s="186" t="str">
        <f t="shared" si="9"/>
        <v/>
      </c>
      <c r="L83" s="186" t="str">
        <f t="shared" si="10"/>
        <v/>
      </c>
      <c r="M83" s="186" t="str">
        <f t="shared" si="11"/>
        <v/>
      </c>
      <c r="N83" s="186" t="str">
        <f t="shared" si="12"/>
        <v/>
      </c>
      <c r="O83" s="186" t="str">
        <f t="shared" si="13"/>
        <v/>
      </c>
      <c r="P83" s="187"/>
      <c r="Q83" s="187"/>
      <c r="R83" s="185" t="str">
        <f>'ID Obs'!A70</f>
        <v>2850-57588</v>
      </c>
      <c r="S83" s="185" t="str">
        <f>'ID Obs'!C70</f>
        <v>F</v>
      </c>
      <c r="T83" s="185" t="str">
        <f>'ID Obs'!E70</f>
        <v>Pink</v>
      </c>
      <c r="U83" s="185" t="str">
        <f>'ID Obs'!F70</f>
        <v>Red</v>
      </c>
      <c r="V83" s="185" t="str">
        <f>'ID Obs'!G70</f>
        <v>L</v>
      </c>
      <c r="W83" s="185" t="str">
        <f>'ID Obs'!H70</f>
        <v/>
      </c>
      <c r="X83" s="185" t="str">
        <f>'ID Obs'!N70&amp;$S83</f>
        <v>86F</v>
      </c>
      <c r="Y83" s="185" t="str">
        <f>'ID Obs'!P70&amp;$S83</f>
        <v>45F</v>
      </c>
      <c r="Z83" s="185" t="str">
        <f>'ID Obs'!R70&amp;$S83</f>
        <v>Nest!F</v>
      </c>
      <c r="AA83" s="185" t="str">
        <f>'ID Obs'!T70&amp;$S83</f>
        <v>Nest!F</v>
      </c>
      <c r="AB83" s="185">
        <f>'ID Obs'!O70</f>
        <v>44737</v>
      </c>
      <c r="AC83" s="185">
        <f>'ID Obs'!Q70</f>
        <v>44774</v>
      </c>
      <c r="AD83" s="185" t="str">
        <f>'ID Obs'!S70</f>
        <v>Date!</v>
      </c>
      <c r="AE83" s="185" t="str">
        <f>'ID Obs'!U70</f>
        <v>Date!</v>
      </c>
      <c r="AF83" s="188">
        <f>value('Nest Checks'!G87)</f>
        <v>0</v>
      </c>
      <c r="AG83" s="189" t="str">
        <f t="shared" si="14"/>
        <v/>
      </c>
      <c r="AH83" s="153"/>
      <c r="AI83" s="4"/>
      <c r="AJ83" s="191" t="str">
        <f t="shared" ref="AJ83:AM83" si="372">if(isblank($A83),"",if($J83&gt;0,indirect("R"&amp;$J83&amp;"C"&amp;column(T83),0),"-"))</f>
        <v/>
      </c>
      <c r="AK83" s="191" t="str">
        <f t="shared" si="372"/>
        <v/>
      </c>
      <c r="AL83" s="191" t="str">
        <f t="shared" si="372"/>
        <v/>
      </c>
      <c r="AM83" s="191" t="str">
        <f t="shared" si="372"/>
        <v/>
      </c>
      <c r="AN83" s="191" t="str">
        <f t="shared" si="314"/>
        <v/>
      </c>
      <c r="AO83" s="192" t="str">
        <f t="shared" si="283"/>
        <v/>
      </c>
      <c r="AP83" s="193" t="str">
        <f t="shared" ref="AP83:AS83" si="373">if(isblank($A83),"",if($L83&gt;0,indirect("R"&amp;$L83&amp;"C"&amp;column(T83),0),"-"))</f>
        <v/>
      </c>
      <c r="AQ83" s="193" t="str">
        <f t="shared" si="373"/>
        <v/>
      </c>
      <c r="AR83" s="193" t="str">
        <f t="shared" si="373"/>
        <v/>
      </c>
      <c r="AS83" s="193" t="str">
        <f t="shared" si="373"/>
        <v/>
      </c>
      <c r="AT83" s="193" t="str">
        <f t="shared" si="19"/>
        <v/>
      </c>
      <c r="AU83" s="194" t="str">
        <f t="shared" si="20"/>
        <v/>
      </c>
      <c r="AV83" s="195"/>
      <c r="AW83" s="196" t="s">
        <v>331</v>
      </c>
      <c r="AX83" s="196" t="s">
        <v>331</v>
      </c>
    </row>
    <row r="84">
      <c r="A84" s="123"/>
      <c r="B84" s="185" t="str">
        <f t="shared" ref="B84:E84" si="374">if(isblank($A84),"",if(iserror(match($A84&amp;"M",X$5:X$248,0)+4),if(iserror(match($A84&amp;"M?",X$5:X$248,0)+4),"",match($A84&amp;"M?",X$5:X$248,0)+4),(match($A84&amp;"M",X$5:X$248,0)+4)))</f>
        <v/>
      </c>
      <c r="C84" s="185" t="str">
        <f t="shared" si="374"/>
        <v/>
      </c>
      <c r="D84" s="185" t="str">
        <f t="shared" si="374"/>
        <v/>
      </c>
      <c r="E84" s="185" t="str">
        <f t="shared" si="374"/>
        <v/>
      </c>
      <c r="F84" s="185" t="str">
        <f t="shared" ref="F84:I84" si="375">if(isblank($A84),"",if(iserror(match($A84&amp;"F",X$5:X$248,0)+4),if(iserror(match($A84&amp;"F?",X$5:X$248,0)+4),"",match($A84&amp;"F?",X$5:X$248,0)+4),(match($A84&amp;"F",X$5:X$248,0)+4)))</f>
        <v/>
      </c>
      <c r="G84" s="185" t="str">
        <f t="shared" si="375"/>
        <v/>
      </c>
      <c r="H84" s="185" t="str">
        <f t="shared" si="375"/>
        <v/>
      </c>
      <c r="I84" s="185" t="str">
        <f t="shared" si="375"/>
        <v/>
      </c>
      <c r="J84" s="186" t="str">
        <f t="shared" si="8"/>
        <v/>
      </c>
      <c r="K84" s="186" t="str">
        <f t="shared" si="9"/>
        <v/>
      </c>
      <c r="L84" s="186" t="str">
        <f t="shared" si="10"/>
        <v/>
      </c>
      <c r="M84" s="186" t="str">
        <f t="shared" si="11"/>
        <v/>
      </c>
      <c r="N84" s="186" t="str">
        <f t="shared" si="12"/>
        <v/>
      </c>
      <c r="O84" s="186" t="str">
        <f t="shared" si="13"/>
        <v/>
      </c>
      <c r="P84" s="187"/>
      <c r="Q84" s="187"/>
      <c r="R84" s="185" t="str">
        <f>'ID Obs'!A71</f>
        <v>2850-57589</v>
      </c>
      <c r="S84" s="185" t="str">
        <f>'ID Obs'!C71</f>
        <v>M</v>
      </c>
      <c r="T84" s="185" t="str">
        <f>'ID Obs'!E71</f>
        <v>Lt Green</v>
      </c>
      <c r="U84" s="185" t="str">
        <f>'ID Obs'!F71</f>
        <v>Yellow</v>
      </c>
      <c r="V84" s="185" t="str">
        <f>'ID Obs'!G71</f>
        <v>L</v>
      </c>
      <c r="W84" s="185" t="str">
        <f>'ID Obs'!H71</f>
        <v/>
      </c>
      <c r="X84" s="185" t="str">
        <f>'ID Obs'!N71&amp;$S84</f>
        <v>97M</v>
      </c>
      <c r="Y84" s="185" t="str">
        <f>'ID Obs'!P71&amp;$S84</f>
        <v>19M</v>
      </c>
      <c r="Z84" s="185" t="str">
        <f>'ID Obs'!R71&amp;$S84</f>
        <v>Nest!M</v>
      </c>
      <c r="AA84" s="185" t="str">
        <f>'ID Obs'!T71&amp;$S84</f>
        <v>Nest!M</v>
      </c>
      <c r="AB84" s="185">
        <f>'ID Obs'!O71</f>
        <v>44734</v>
      </c>
      <c r="AC84" s="185">
        <f>'ID Obs'!Q71</f>
        <v>44775</v>
      </c>
      <c r="AD84" s="185" t="str">
        <f>'ID Obs'!S71</f>
        <v>Date!</v>
      </c>
      <c r="AE84" s="185" t="str">
        <f>'ID Obs'!U71</f>
        <v>Date!</v>
      </c>
      <c r="AF84" s="188">
        <f>value('Nest Checks'!G88)</f>
        <v>82</v>
      </c>
      <c r="AG84" s="189" t="str">
        <f t="shared" si="14"/>
        <v/>
      </c>
      <c r="AH84" s="153"/>
      <c r="AI84" s="4"/>
      <c r="AJ84" s="191" t="str">
        <f t="shared" ref="AJ84:AM84" si="376">if(isblank($A84),"",if($J84&gt;0,indirect("R"&amp;$J84&amp;"C"&amp;column(T84),0),"-"))</f>
        <v/>
      </c>
      <c r="AK84" s="191" t="str">
        <f t="shared" si="376"/>
        <v/>
      </c>
      <c r="AL84" s="191" t="str">
        <f t="shared" si="376"/>
        <v/>
      </c>
      <c r="AM84" s="191" t="str">
        <f t="shared" si="376"/>
        <v/>
      </c>
      <c r="AN84" s="191" t="str">
        <f t="shared" si="314"/>
        <v/>
      </c>
      <c r="AO84" s="192" t="str">
        <f t="shared" si="283"/>
        <v/>
      </c>
      <c r="AP84" s="193" t="str">
        <f t="shared" ref="AP84:AS84" si="377">if(isblank($A84),"",if($L84&gt;0,indirect("R"&amp;$L84&amp;"C"&amp;column(T84),0),"-"))</f>
        <v/>
      </c>
      <c r="AQ84" s="193" t="str">
        <f t="shared" si="377"/>
        <v/>
      </c>
      <c r="AR84" s="193" t="str">
        <f t="shared" si="377"/>
        <v/>
      </c>
      <c r="AS84" s="193" t="str">
        <f t="shared" si="377"/>
        <v/>
      </c>
      <c r="AT84" s="193" t="str">
        <f t="shared" si="19"/>
        <v/>
      </c>
      <c r="AU84" s="194" t="str">
        <f t="shared" si="20"/>
        <v/>
      </c>
      <c r="AV84" s="195"/>
      <c r="AW84" s="196" t="s">
        <v>331</v>
      </c>
      <c r="AX84" s="196" t="s">
        <v>331</v>
      </c>
    </row>
    <row r="85">
      <c r="A85" s="123"/>
      <c r="B85" s="185" t="str">
        <f t="shared" ref="B85:E85" si="378">if(isblank($A85),"",if(iserror(match($A85&amp;"M",X$5:X$248,0)+4),if(iserror(match($A85&amp;"M?",X$5:X$248,0)+4),"",match($A85&amp;"M?",X$5:X$248,0)+4),(match($A85&amp;"M",X$5:X$248,0)+4)))</f>
        <v/>
      </c>
      <c r="C85" s="185" t="str">
        <f t="shared" si="378"/>
        <v/>
      </c>
      <c r="D85" s="185" t="str">
        <f t="shared" si="378"/>
        <v/>
      </c>
      <c r="E85" s="185" t="str">
        <f t="shared" si="378"/>
        <v/>
      </c>
      <c r="F85" s="185" t="str">
        <f t="shared" ref="F85:I85" si="379">if(isblank($A85),"",if(iserror(match($A85&amp;"F",X$5:X$248,0)+4),if(iserror(match($A85&amp;"F?",X$5:X$248,0)+4),"",match($A85&amp;"F?",X$5:X$248,0)+4),(match($A85&amp;"F",X$5:X$248,0)+4)))</f>
        <v/>
      </c>
      <c r="G85" s="185" t="str">
        <f t="shared" si="379"/>
        <v/>
      </c>
      <c r="H85" s="185" t="str">
        <f t="shared" si="379"/>
        <v/>
      </c>
      <c r="I85" s="185" t="str">
        <f t="shared" si="379"/>
        <v/>
      </c>
      <c r="J85" s="186" t="str">
        <f t="shared" si="8"/>
        <v/>
      </c>
      <c r="K85" s="186" t="str">
        <f t="shared" si="9"/>
        <v/>
      </c>
      <c r="L85" s="186" t="str">
        <f t="shared" si="10"/>
        <v/>
      </c>
      <c r="M85" s="186" t="str">
        <f t="shared" si="11"/>
        <v/>
      </c>
      <c r="N85" s="186" t="str">
        <f t="shared" si="12"/>
        <v/>
      </c>
      <c r="O85" s="186" t="str">
        <f t="shared" si="13"/>
        <v/>
      </c>
      <c r="P85" s="187"/>
      <c r="Q85" s="187"/>
      <c r="R85" s="185" t="str">
        <f>'ID Obs'!A72</f>
        <v>2811-83409</v>
      </c>
      <c r="S85" s="185" t="str">
        <f>'ID Obs'!C72</f>
        <v>F</v>
      </c>
      <c r="T85" s="185" t="str">
        <f>'ID Obs'!E72</f>
        <v>Dk Green</v>
      </c>
      <c r="U85" s="185" t="str">
        <f>'ID Obs'!F72</f>
        <v>Dk Green</v>
      </c>
      <c r="V85" s="185" t="str">
        <f>'ID Obs'!G72</f>
        <v>R</v>
      </c>
      <c r="W85" s="185" t="str">
        <f>'ID Obs'!H72</f>
        <v/>
      </c>
      <c r="X85" s="185" t="str">
        <f>'ID Obs'!N72&amp;$S85</f>
        <v>Nest!F</v>
      </c>
      <c r="Y85" s="185" t="str">
        <f>'ID Obs'!P72&amp;$S85</f>
        <v>Nest!F</v>
      </c>
      <c r="Z85" s="185" t="str">
        <f>'ID Obs'!R72&amp;$S85</f>
        <v>Nest!F</v>
      </c>
      <c r="AA85" s="185" t="str">
        <f>'ID Obs'!T72&amp;$S85</f>
        <v>Nest!F</v>
      </c>
      <c r="AB85" s="185" t="str">
        <f>'ID Obs'!O72</f>
        <v>Date!</v>
      </c>
      <c r="AC85" s="185" t="str">
        <f>'ID Obs'!Q72</f>
        <v>Date!</v>
      </c>
      <c r="AD85" s="185" t="str">
        <f>'ID Obs'!S72</f>
        <v>Date!</v>
      </c>
      <c r="AE85" s="185" t="str">
        <f>'ID Obs'!U72</f>
        <v>Date!</v>
      </c>
      <c r="AF85" s="188">
        <f>value('Nest Checks'!G89)</f>
        <v>0</v>
      </c>
      <c r="AG85" s="189" t="str">
        <f t="shared" si="14"/>
        <v/>
      </c>
      <c r="AH85" s="153"/>
      <c r="AI85" s="4"/>
      <c r="AJ85" s="191" t="str">
        <f t="shared" ref="AJ85:AM85" si="380">if(isblank($A85),"",if($J85&gt;0,indirect("R"&amp;$J85&amp;"C"&amp;column(T85),0),"-"))</f>
        <v/>
      </c>
      <c r="AK85" s="191" t="str">
        <f t="shared" si="380"/>
        <v/>
      </c>
      <c r="AL85" s="191" t="str">
        <f t="shared" si="380"/>
        <v/>
      </c>
      <c r="AM85" s="191" t="str">
        <f t="shared" si="380"/>
        <v/>
      </c>
      <c r="AN85" s="191" t="str">
        <f t="shared" si="314"/>
        <v/>
      </c>
      <c r="AO85" s="192" t="str">
        <f t="shared" si="283"/>
        <v/>
      </c>
      <c r="AP85" s="193" t="str">
        <f t="shared" ref="AP85:AS85" si="381">if(isblank($A85),"",if($L85&gt;0,indirect("R"&amp;$L85&amp;"C"&amp;column(T85),0),"-"))</f>
        <v/>
      </c>
      <c r="AQ85" s="193" t="str">
        <f t="shared" si="381"/>
        <v/>
      </c>
      <c r="AR85" s="193" t="str">
        <f t="shared" si="381"/>
        <v/>
      </c>
      <c r="AS85" s="193" t="str">
        <f t="shared" si="381"/>
        <v/>
      </c>
      <c r="AT85" s="193" t="str">
        <f t="shared" si="19"/>
        <v/>
      </c>
      <c r="AU85" s="194" t="str">
        <f t="shared" si="20"/>
        <v/>
      </c>
      <c r="AV85" s="195"/>
      <c r="AW85" s="196" t="s">
        <v>331</v>
      </c>
      <c r="AX85" s="196" t="s">
        <v>331</v>
      </c>
    </row>
    <row r="86">
      <c r="A86" s="123"/>
      <c r="B86" s="185" t="str">
        <f t="shared" ref="B86:E86" si="382">if(isblank($A86),"",if(iserror(match($A86&amp;"M",X$5:X$248,0)+4),if(iserror(match($A86&amp;"M?",X$5:X$248,0)+4),"",match($A86&amp;"M?",X$5:X$248,0)+4),(match($A86&amp;"M",X$5:X$248,0)+4)))</f>
        <v/>
      </c>
      <c r="C86" s="185" t="str">
        <f t="shared" si="382"/>
        <v/>
      </c>
      <c r="D86" s="185" t="str">
        <f t="shared" si="382"/>
        <v/>
      </c>
      <c r="E86" s="185" t="str">
        <f t="shared" si="382"/>
        <v/>
      </c>
      <c r="F86" s="185" t="str">
        <f t="shared" ref="F86:I86" si="383">if(isblank($A86),"",if(iserror(match($A86&amp;"F",X$5:X$248,0)+4),if(iserror(match($A86&amp;"F?",X$5:X$248,0)+4),"",match($A86&amp;"F?",X$5:X$248,0)+4),(match($A86&amp;"F",X$5:X$248,0)+4)))</f>
        <v/>
      </c>
      <c r="G86" s="185" t="str">
        <f t="shared" si="383"/>
        <v/>
      </c>
      <c r="H86" s="185" t="str">
        <f t="shared" si="383"/>
        <v/>
      </c>
      <c r="I86" s="185" t="str">
        <f t="shared" si="383"/>
        <v/>
      </c>
      <c r="J86" s="186" t="str">
        <f t="shared" si="8"/>
        <v/>
      </c>
      <c r="K86" s="186" t="str">
        <f t="shared" si="9"/>
        <v/>
      </c>
      <c r="L86" s="186" t="str">
        <f t="shared" si="10"/>
        <v/>
      </c>
      <c r="M86" s="186" t="str">
        <f t="shared" si="11"/>
        <v/>
      </c>
      <c r="N86" s="186" t="str">
        <f t="shared" si="12"/>
        <v/>
      </c>
      <c r="O86" s="186" t="str">
        <f t="shared" si="13"/>
        <v/>
      </c>
      <c r="P86" s="187"/>
      <c r="Q86" s="187"/>
      <c r="R86" s="185" t="str">
        <f>'ID Obs'!A73</f>
        <v>2811-83208</v>
      </c>
      <c r="S86" s="185" t="str">
        <f>'ID Obs'!C73</f>
        <v>M</v>
      </c>
      <c r="T86" s="185" t="str">
        <f>'ID Obs'!E73</f>
        <v>Yellow</v>
      </c>
      <c r="U86" s="185" t="str">
        <f>'ID Obs'!F73</f>
        <v>Dk Blue</v>
      </c>
      <c r="V86" s="185" t="str">
        <f>'ID Obs'!G73</f>
        <v>L</v>
      </c>
      <c r="W86" s="185" t="str">
        <f>'ID Obs'!H73</f>
        <v/>
      </c>
      <c r="X86" s="185" t="str">
        <f>'ID Obs'!N73&amp;$S86</f>
        <v>4M</v>
      </c>
      <c r="Y86" s="185" t="str">
        <f>'ID Obs'!P73&amp;$S86</f>
        <v>4.2M</v>
      </c>
      <c r="Z86" s="185" t="str">
        <f>'ID Obs'!R73&amp;$S86</f>
        <v>Nest!M</v>
      </c>
      <c r="AA86" s="185" t="str">
        <f>'ID Obs'!T73&amp;$S86</f>
        <v>Nest!M</v>
      </c>
      <c r="AB86" s="185">
        <f>'ID Obs'!O73</f>
        <v>44737</v>
      </c>
      <c r="AC86" s="185">
        <f>'ID Obs'!Q73</f>
        <v>44774</v>
      </c>
      <c r="AD86" s="185" t="str">
        <f>'ID Obs'!S73</f>
        <v>Date!</v>
      </c>
      <c r="AE86" s="185" t="str">
        <f>'ID Obs'!U73</f>
        <v>Date!</v>
      </c>
      <c r="AF86" s="188">
        <f>value('Nest Checks'!G90)</f>
        <v>0</v>
      </c>
      <c r="AG86" s="189" t="str">
        <f t="shared" si="14"/>
        <v/>
      </c>
      <c r="AH86" s="153"/>
      <c r="AI86" s="4"/>
      <c r="AJ86" s="191" t="str">
        <f t="shared" ref="AJ86:AM86" si="384">if(isblank($A86),"",if($J86&gt;0,indirect("R"&amp;$J86&amp;"C"&amp;column(T86),0),"-"))</f>
        <v/>
      </c>
      <c r="AK86" s="191" t="str">
        <f t="shared" si="384"/>
        <v/>
      </c>
      <c r="AL86" s="191" t="str">
        <f t="shared" si="384"/>
        <v/>
      </c>
      <c r="AM86" s="191" t="str">
        <f t="shared" si="384"/>
        <v/>
      </c>
      <c r="AN86" s="191" t="str">
        <f t="shared" si="314"/>
        <v/>
      </c>
      <c r="AO86" s="192" t="str">
        <f t="shared" si="283"/>
        <v/>
      </c>
      <c r="AP86" s="193" t="str">
        <f t="shared" ref="AP86:AS86" si="385">if(isblank($A86),"",if($L86&gt;0,indirect("R"&amp;$L86&amp;"C"&amp;column(T86),0),"-"))</f>
        <v/>
      </c>
      <c r="AQ86" s="193" t="str">
        <f t="shared" si="385"/>
        <v/>
      </c>
      <c r="AR86" s="193" t="str">
        <f t="shared" si="385"/>
        <v/>
      </c>
      <c r="AS86" s="193" t="str">
        <f t="shared" si="385"/>
        <v/>
      </c>
      <c r="AT86" s="193" t="str">
        <f t="shared" si="19"/>
        <v/>
      </c>
      <c r="AU86" s="194" t="str">
        <f t="shared" si="20"/>
        <v/>
      </c>
      <c r="AV86" s="195"/>
      <c r="AW86" s="196" t="s">
        <v>331</v>
      </c>
      <c r="AX86" s="196" t="s">
        <v>331</v>
      </c>
    </row>
    <row r="87">
      <c r="A87" s="123"/>
      <c r="B87" s="185" t="str">
        <f t="shared" ref="B87:E87" si="386">if(isblank($A87),"",if(iserror(match($A87&amp;"M",X$5:X$248,0)+4),if(iserror(match($A87&amp;"M?",X$5:X$248,0)+4),"",match($A87&amp;"M?",X$5:X$248,0)+4),(match($A87&amp;"M",X$5:X$248,0)+4)))</f>
        <v/>
      </c>
      <c r="C87" s="185" t="str">
        <f t="shared" si="386"/>
        <v/>
      </c>
      <c r="D87" s="185" t="str">
        <f t="shared" si="386"/>
        <v/>
      </c>
      <c r="E87" s="185" t="str">
        <f t="shared" si="386"/>
        <v/>
      </c>
      <c r="F87" s="185" t="str">
        <f t="shared" ref="F87:I87" si="387">if(isblank($A87),"",if(iserror(match($A87&amp;"F",X$5:X$248,0)+4),if(iserror(match($A87&amp;"F?",X$5:X$248,0)+4),"",match($A87&amp;"F?",X$5:X$248,0)+4),(match($A87&amp;"F",X$5:X$248,0)+4)))</f>
        <v/>
      </c>
      <c r="G87" s="185" t="str">
        <f t="shared" si="387"/>
        <v/>
      </c>
      <c r="H87" s="185" t="str">
        <f t="shared" si="387"/>
        <v/>
      </c>
      <c r="I87" s="185" t="str">
        <f t="shared" si="387"/>
        <v/>
      </c>
      <c r="J87" s="186" t="str">
        <f t="shared" si="8"/>
        <v/>
      </c>
      <c r="K87" s="186" t="str">
        <f t="shared" si="9"/>
        <v/>
      </c>
      <c r="L87" s="186" t="str">
        <f t="shared" si="10"/>
        <v/>
      </c>
      <c r="M87" s="186" t="str">
        <f t="shared" si="11"/>
        <v/>
      </c>
      <c r="N87" s="186" t="str">
        <f t="shared" si="12"/>
        <v/>
      </c>
      <c r="O87" s="186" t="str">
        <f t="shared" si="13"/>
        <v/>
      </c>
      <c r="P87" s="187"/>
      <c r="Q87" s="187"/>
      <c r="R87" s="185" t="str">
        <f>'ID Obs'!A74</f>
        <v>UNB</v>
      </c>
      <c r="S87" s="185" t="str">
        <f>'ID Obs'!C74</f>
        <v>F</v>
      </c>
      <c r="T87" s="185" t="str">
        <f>'ID Obs'!E74</f>
        <v/>
      </c>
      <c r="U87" s="185" t="str">
        <f>'ID Obs'!F74</f>
        <v/>
      </c>
      <c r="V87" s="185" t="str">
        <f>'ID Obs'!G74</f>
        <v/>
      </c>
      <c r="W87" s="185" t="str">
        <f>'ID Obs'!H74</f>
        <v/>
      </c>
      <c r="X87" s="185" t="str">
        <f>'ID Obs'!N74&amp;$S87</f>
        <v>54F</v>
      </c>
      <c r="Y87" s="185" t="str">
        <f>'ID Obs'!P74&amp;$S87</f>
        <v>54.2F</v>
      </c>
      <c r="Z87" s="185" t="str">
        <f>'ID Obs'!R74&amp;$S87</f>
        <v>Nest!F</v>
      </c>
      <c r="AA87" s="185" t="str">
        <f>'ID Obs'!T74&amp;$S87</f>
        <v>Nest!F</v>
      </c>
      <c r="AB87" s="185">
        <f>'ID Obs'!O74</f>
        <v>44734</v>
      </c>
      <c r="AC87" s="185">
        <f>'ID Obs'!Q74</f>
        <v>44755</v>
      </c>
      <c r="AD87" s="185" t="str">
        <f>'ID Obs'!S74</f>
        <v>Date!</v>
      </c>
      <c r="AE87" s="185" t="str">
        <f>'ID Obs'!U74</f>
        <v>Date!</v>
      </c>
      <c r="AF87" s="188">
        <f>value('Nest Checks'!G91)</f>
        <v>85</v>
      </c>
      <c r="AG87" s="189" t="str">
        <f t="shared" si="14"/>
        <v/>
      </c>
      <c r="AH87" s="153"/>
      <c r="AI87" s="4"/>
      <c r="AJ87" s="191" t="str">
        <f t="shared" ref="AJ87:AM87" si="388">if(isblank($A87),"",if($J87&gt;0,indirect("R"&amp;$J87&amp;"C"&amp;column(T87),0),"-"))</f>
        <v/>
      </c>
      <c r="AK87" s="191" t="str">
        <f t="shared" si="388"/>
        <v/>
      </c>
      <c r="AL87" s="191" t="str">
        <f t="shared" si="388"/>
        <v/>
      </c>
      <c r="AM87" s="191" t="str">
        <f t="shared" si="388"/>
        <v/>
      </c>
      <c r="AN87" s="191" t="str">
        <f t="shared" si="314"/>
        <v/>
      </c>
      <c r="AO87" s="192" t="str">
        <f t="shared" si="283"/>
        <v/>
      </c>
      <c r="AP87" s="193" t="str">
        <f t="shared" ref="AP87:AS87" si="389">if(isblank($A87),"",if($L87&gt;0,indirect("R"&amp;$L87&amp;"C"&amp;column(T87),0),"-"))</f>
        <v/>
      </c>
      <c r="AQ87" s="193" t="str">
        <f t="shared" si="389"/>
        <v/>
      </c>
      <c r="AR87" s="193" t="str">
        <f t="shared" si="389"/>
        <v/>
      </c>
      <c r="AS87" s="193" t="str">
        <f t="shared" si="389"/>
        <v/>
      </c>
      <c r="AT87" s="193" t="str">
        <f t="shared" si="19"/>
        <v/>
      </c>
      <c r="AU87" s="194" t="str">
        <f t="shared" si="20"/>
        <v/>
      </c>
      <c r="AV87" s="195"/>
      <c r="AW87" s="196" t="s">
        <v>331</v>
      </c>
      <c r="AX87" s="196" t="s">
        <v>331</v>
      </c>
    </row>
    <row r="88">
      <c r="A88" s="123"/>
      <c r="B88" s="185" t="str">
        <f t="shared" ref="B88:E88" si="390">if(isblank($A88),"",if(iserror(match($A88&amp;"M",X$5:X$248,0)+4),if(iserror(match($A88&amp;"M?",X$5:X$248,0)+4),"",match($A88&amp;"M?",X$5:X$248,0)+4),(match($A88&amp;"M",X$5:X$248,0)+4)))</f>
        <v/>
      </c>
      <c r="C88" s="185" t="str">
        <f t="shared" si="390"/>
        <v/>
      </c>
      <c r="D88" s="185" t="str">
        <f t="shared" si="390"/>
        <v/>
      </c>
      <c r="E88" s="185" t="str">
        <f t="shared" si="390"/>
        <v/>
      </c>
      <c r="F88" s="185" t="str">
        <f t="shared" ref="F88:I88" si="391">if(isblank($A88),"",if(iserror(match($A88&amp;"F",X$5:X$248,0)+4),if(iserror(match($A88&amp;"F?",X$5:X$248,0)+4),"",match($A88&amp;"F?",X$5:X$248,0)+4),(match($A88&amp;"F",X$5:X$248,0)+4)))</f>
        <v/>
      </c>
      <c r="G88" s="185" t="str">
        <f t="shared" si="391"/>
        <v/>
      </c>
      <c r="H88" s="185" t="str">
        <f t="shared" si="391"/>
        <v/>
      </c>
      <c r="I88" s="185" t="str">
        <f t="shared" si="391"/>
        <v/>
      </c>
      <c r="J88" s="186" t="str">
        <f t="shared" si="8"/>
        <v/>
      </c>
      <c r="K88" s="186" t="str">
        <f t="shared" si="9"/>
        <v/>
      </c>
      <c r="L88" s="186" t="str">
        <f t="shared" si="10"/>
        <v/>
      </c>
      <c r="M88" s="186" t="str">
        <f t="shared" si="11"/>
        <v/>
      </c>
      <c r="N88" s="186" t="str">
        <f t="shared" si="12"/>
        <v/>
      </c>
      <c r="O88" s="186" t="str">
        <f t="shared" si="13"/>
        <v/>
      </c>
      <c r="P88" s="187"/>
      <c r="Q88" s="187"/>
      <c r="R88" s="185" t="str">
        <f t="shared" ref="R88:W88" si="392">#REF!</f>
        <v>#REF!</v>
      </c>
      <c r="S88" s="185" t="str">
        <f t="shared" si="392"/>
        <v>#REF!</v>
      </c>
      <c r="T88" s="185" t="str">
        <f t="shared" si="392"/>
        <v>#REF!</v>
      </c>
      <c r="U88" s="185" t="str">
        <f t="shared" si="392"/>
        <v>#REF!</v>
      </c>
      <c r="V88" s="185" t="str">
        <f t="shared" si="392"/>
        <v>#REF!</v>
      </c>
      <c r="W88" s="185" t="str">
        <f t="shared" si="392"/>
        <v>#REF!</v>
      </c>
      <c r="X88" s="185" t="str">
        <f t="shared" ref="X88:AA88" si="393">#REF!&amp;$S88</f>
        <v>#REF!</v>
      </c>
      <c r="Y88" s="185" t="str">
        <f t="shared" si="393"/>
        <v>#REF!</v>
      </c>
      <c r="Z88" s="185" t="str">
        <f t="shared" si="393"/>
        <v>#REF!</v>
      </c>
      <c r="AA88" s="185" t="str">
        <f t="shared" si="393"/>
        <v>#REF!</v>
      </c>
      <c r="AB88" s="185" t="str">
        <f t="shared" ref="AB88:AE88" si="394">#REF!</f>
        <v>#REF!</v>
      </c>
      <c r="AC88" s="185" t="str">
        <f t="shared" si="394"/>
        <v>#REF!</v>
      </c>
      <c r="AD88" s="185" t="str">
        <f t="shared" si="394"/>
        <v>#REF!</v>
      </c>
      <c r="AE88" s="185" t="str">
        <f t="shared" si="394"/>
        <v>#REF!</v>
      </c>
      <c r="AF88" s="188">
        <f>value('Nest Checks'!G92)</f>
        <v>86.2</v>
      </c>
      <c r="AG88" s="189" t="str">
        <f t="shared" si="14"/>
        <v/>
      </c>
      <c r="AH88" s="153"/>
      <c r="AI88" s="4"/>
      <c r="AJ88" s="191" t="str">
        <f t="shared" ref="AJ88:AM88" si="395">if(isblank($A88),"",if($J88&gt;0,indirect("R"&amp;$J88&amp;"C"&amp;column(T88),0),"-"))</f>
        <v/>
      </c>
      <c r="AK88" s="191" t="str">
        <f t="shared" si="395"/>
        <v/>
      </c>
      <c r="AL88" s="191" t="str">
        <f t="shared" si="395"/>
        <v/>
      </c>
      <c r="AM88" s="191" t="str">
        <f t="shared" si="395"/>
        <v/>
      </c>
      <c r="AN88" s="191" t="str">
        <f t="shared" si="314"/>
        <v/>
      </c>
      <c r="AO88" s="192" t="str">
        <f t="shared" si="283"/>
        <v/>
      </c>
      <c r="AP88" s="193" t="str">
        <f t="shared" ref="AP88:AS88" si="396">if(isblank($A88),"",if($L88&gt;0,indirect("R"&amp;$L88&amp;"C"&amp;column(T88),0),"-"))</f>
        <v/>
      </c>
      <c r="AQ88" s="193" t="str">
        <f t="shared" si="396"/>
        <v/>
      </c>
      <c r="AR88" s="193" t="str">
        <f t="shared" si="396"/>
        <v/>
      </c>
      <c r="AS88" s="193" t="str">
        <f t="shared" si="396"/>
        <v/>
      </c>
      <c r="AT88" s="193" t="str">
        <f t="shared" si="19"/>
        <v/>
      </c>
      <c r="AU88" s="194" t="str">
        <f t="shared" si="20"/>
        <v/>
      </c>
      <c r="AV88" s="195"/>
      <c r="AW88" s="196" t="s">
        <v>331</v>
      </c>
      <c r="AX88" s="196" t="s">
        <v>331</v>
      </c>
    </row>
    <row r="89">
      <c r="A89" s="123"/>
      <c r="B89" s="185" t="str">
        <f t="shared" ref="B89:E89" si="397">if(isblank($A89),"",if(iserror(match($A89&amp;"M",X$5:X$248,0)+4),if(iserror(match($A89&amp;"M?",X$5:X$248,0)+4),"",match($A89&amp;"M?",X$5:X$248,0)+4),(match($A89&amp;"M",X$5:X$248,0)+4)))</f>
        <v/>
      </c>
      <c r="C89" s="185" t="str">
        <f t="shared" si="397"/>
        <v/>
      </c>
      <c r="D89" s="185" t="str">
        <f t="shared" si="397"/>
        <v/>
      </c>
      <c r="E89" s="185" t="str">
        <f t="shared" si="397"/>
        <v/>
      </c>
      <c r="F89" s="185" t="str">
        <f t="shared" ref="F89:I89" si="398">if(isblank($A89),"",if(iserror(match($A89&amp;"F",X$5:X$248,0)+4),if(iserror(match($A89&amp;"F?",X$5:X$248,0)+4),"",match($A89&amp;"F?",X$5:X$248,0)+4),(match($A89&amp;"F",X$5:X$248,0)+4)))</f>
        <v/>
      </c>
      <c r="G89" s="185" t="str">
        <f t="shared" si="398"/>
        <v/>
      </c>
      <c r="H89" s="185" t="str">
        <f t="shared" si="398"/>
        <v/>
      </c>
      <c r="I89" s="185" t="str">
        <f t="shared" si="398"/>
        <v/>
      </c>
      <c r="J89" s="186" t="str">
        <f t="shared" si="8"/>
        <v/>
      </c>
      <c r="K89" s="186" t="str">
        <f t="shared" si="9"/>
        <v/>
      </c>
      <c r="L89" s="186" t="str">
        <f t="shared" si="10"/>
        <v/>
      </c>
      <c r="M89" s="186" t="str">
        <f t="shared" si="11"/>
        <v/>
      </c>
      <c r="N89" s="186" t="str">
        <f t="shared" si="12"/>
        <v/>
      </c>
      <c r="O89" s="186" t="str">
        <f t="shared" si="13"/>
        <v/>
      </c>
      <c r="P89" s="187"/>
      <c r="Q89" s="187"/>
      <c r="R89" s="185" t="str">
        <f t="shared" ref="R89:W89" si="399">#REF!</f>
        <v>#REF!</v>
      </c>
      <c r="S89" s="185" t="str">
        <f t="shared" si="399"/>
        <v>#REF!</v>
      </c>
      <c r="T89" s="185" t="str">
        <f t="shared" si="399"/>
        <v>#REF!</v>
      </c>
      <c r="U89" s="185" t="str">
        <f t="shared" si="399"/>
        <v>#REF!</v>
      </c>
      <c r="V89" s="185" t="str">
        <f t="shared" si="399"/>
        <v>#REF!</v>
      </c>
      <c r="W89" s="185" t="str">
        <f t="shared" si="399"/>
        <v>#REF!</v>
      </c>
      <c r="X89" s="185" t="str">
        <f t="shared" ref="X89:AA89" si="400">#REF!&amp;$S89</f>
        <v>#REF!</v>
      </c>
      <c r="Y89" s="185" t="str">
        <f t="shared" si="400"/>
        <v>#REF!</v>
      </c>
      <c r="Z89" s="185" t="str">
        <f t="shared" si="400"/>
        <v>#REF!</v>
      </c>
      <c r="AA89" s="185" t="str">
        <f t="shared" si="400"/>
        <v>#REF!</v>
      </c>
      <c r="AB89" s="185" t="str">
        <f t="shared" ref="AB89:AE89" si="401">#REF!</f>
        <v>#REF!</v>
      </c>
      <c r="AC89" s="185" t="str">
        <f t="shared" si="401"/>
        <v>#REF!</v>
      </c>
      <c r="AD89" s="185" t="str">
        <f t="shared" si="401"/>
        <v>#REF!</v>
      </c>
      <c r="AE89" s="185" t="str">
        <f t="shared" si="401"/>
        <v>#REF!</v>
      </c>
      <c r="AF89" s="188">
        <f>value('Nest Checks'!G93)</f>
        <v>0</v>
      </c>
      <c r="AG89" s="189" t="str">
        <f t="shared" si="14"/>
        <v/>
      </c>
      <c r="AH89" s="153"/>
      <c r="AI89" s="4"/>
      <c r="AJ89" s="191" t="str">
        <f t="shared" ref="AJ89:AM89" si="402">if(isblank($A89),"",if($J89&gt;0,indirect("R"&amp;$J89&amp;"C"&amp;column(T89),0),"-"))</f>
        <v/>
      </c>
      <c r="AK89" s="191" t="str">
        <f t="shared" si="402"/>
        <v/>
      </c>
      <c r="AL89" s="191" t="str">
        <f t="shared" si="402"/>
        <v/>
      </c>
      <c r="AM89" s="191" t="str">
        <f t="shared" si="402"/>
        <v/>
      </c>
      <c r="AN89" s="191" t="str">
        <f t="shared" si="314"/>
        <v/>
      </c>
      <c r="AO89" s="192" t="str">
        <f t="shared" si="283"/>
        <v/>
      </c>
      <c r="AP89" s="193" t="str">
        <f t="shared" ref="AP89:AS89" si="403">if(isblank($A89),"",if($L89&gt;0,indirect("R"&amp;$L89&amp;"C"&amp;column(T89),0),"-"))</f>
        <v/>
      </c>
      <c r="AQ89" s="193" t="str">
        <f t="shared" si="403"/>
        <v/>
      </c>
      <c r="AR89" s="193" t="str">
        <f t="shared" si="403"/>
        <v/>
      </c>
      <c r="AS89" s="193" t="str">
        <f t="shared" si="403"/>
        <v/>
      </c>
      <c r="AT89" s="193" t="str">
        <f t="shared" si="19"/>
        <v/>
      </c>
      <c r="AU89" s="194" t="str">
        <f t="shared" si="20"/>
        <v/>
      </c>
      <c r="AV89" s="195"/>
      <c r="AW89" s="196" t="s">
        <v>331</v>
      </c>
      <c r="AX89" s="196" t="s">
        <v>331</v>
      </c>
    </row>
    <row r="90">
      <c r="A90" s="123"/>
      <c r="B90" s="185" t="str">
        <f t="shared" ref="B90:E90" si="404">if(isblank($A90),"",if(iserror(match($A90&amp;"M",X$5:X$248,0)+4),if(iserror(match($A90&amp;"M?",X$5:X$248,0)+4),"",match($A90&amp;"M?",X$5:X$248,0)+4),(match($A90&amp;"M",X$5:X$248,0)+4)))</f>
        <v/>
      </c>
      <c r="C90" s="185" t="str">
        <f t="shared" si="404"/>
        <v/>
      </c>
      <c r="D90" s="185" t="str">
        <f t="shared" si="404"/>
        <v/>
      </c>
      <c r="E90" s="185" t="str">
        <f t="shared" si="404"/>
        <v/>
      </c>
      <c r="F90" s="185" t="str">
        <f t="shared" ref="F90:I90" si="405">if(isblank($A90),"",if(iserror(match($A90&amp;"F",X$5:X$248,0)+4),if(iserror(match($A90&amp;"F?",X$5:X$248,0)+4),"",match($A90&amp;"F?",X$5:X$248,0)+4),(match($A90&amp;"F",X$5:X$248,0)+4)))</f>
        <v/>
      </c>
      <c r="G90" s="185" t="str">
        <f t="shared" si="405"/>
        <v/>
      </c>
      <c r="H90" s="185" t="str">
        <f t="shared" si="405"/>
        <v/>
      </c>
      <c r="I90" s="185" t="str">
        <f t="shared" si="405"/>
        <v/>
      </c>
      <c r="J90" s="186" t="str">
        <f t="shared" si="8"/>
        <v/>
      </c>
      <c r="K90" s="186" t="str">
        <f t="shared" si="9"/>
        <v/>
      </c>
      <c r="L90" s="186" t="str">
        <f t="shared" si="10"/>
        <v/>
      </c>
      <c r="M90" s="186" t="str">
        <f t="shared" si="11"/>
        <v/>
      </c>
      <c r="N90" s="186" t="str">
        <f t="shared" si="12"/>
        <v/>
      </c>
      <c r="O90" s="186" t="str">
        <f t="shared" si="13"/>
        <v/>
      </c>
      <c r="P90" s="187"/>
      <c r="Q90" s="187"/>
      <c r="R90" s="185" t="str">
        <f t="shared" ref="R90:W90" si="406">#REF!</f>
        <v>#REF!</v>
      </c>
      <c r="S90" s="185" t="str">
        <f t="shared" si="406"/>
        <v>#REF!</v>
      </c>
      <c r="T90" s="185" t="str">
        <f t="shared" si="406"/>
        <v>#REF!</v>
      </c>
      <c r="U90" s="185" t="str">
        <f t="shared" si="406"/>
        <v>#REF!</v>
      </c>
      <c r="V90" s="185" t="str">
        <f t="shared" si="406"/>
        <v>#REF!</v>
      </c>
      <c r="W90" s="185" t="str">
        <f t="shared" si="406"/>
        <v>#REF!</v>
      </c>
      <c r="X90" s="185" t="str">
        <f t="shared" ref="X90:AA90" si="407">#REF!&amp;$S90</f>
        <v>#REF!</v>
      </c>
      <c r="Y90" s="185" t="str">
        <f t="shared" si="407"/>
        <v>#REF!</v>
      </c>
      <c r="Z90" s="185" t="str">
        <f t="shared" si="407"/>
        <v>#REF!</v>
      </c>
      <c r="AA90" s="185" t="str">
        <f t="shared" si="407"/>
        <v>#REF!</v>
      </c>
      <c r="AB90" s="185" t="str">
        <f t="shared" ref="AB90:AE90" si="408">#REF!</f>
        <v>#REF!</v>
      </c>
      <c r="AC90" s="185" t="str">
        <f t="shared" si="408"/>
        <v>#REF!</v>
      </c>
      <c r="AD90" s="185" t="str">
        <f t="shared" si="408"/>
        <v>#REF!</v>
      </c>
      <c r="AE90" s="185" t="str">
        <f t="shared" si="408"/>
        <v>#REF!</v>
      </c>
      <c r="AF90" s="188">
        <f>value('Nest Checks'!G94)</f>
        <v>0</v>
      </c>
      <c r="AG90" s="189" t="str">
        <f t="shared" si="14"/>
        <v/>
      </c>
      <c r="AH90" s="153"/>
      <c r="AI90" s="4"/>
      <c r="AJ90" s="191" t="str">
        <f t="shared" ref="AJ90:AM90" si="409">if(isblank($A90),"",if($J90&gt;0,indirect("R"&amp;$J90&amp;"C"&amp;column(T90),0),"-"))</f>
        <v/>
      </c>
      <c r="AK90" s="191" t="str">
        <f t="shared" si="409"/>
        <v/>
      </c>
      <c r="AL90" s="191" t="str">
        <f t="shared" si="409"/>
        <v/>
      </c>
      <c r="AM90" s="191" t="str">
        <f t="shared" si="409"/>
        <v/>
      </c>
      <c r="AN90" s="191" t="str">
        <f t="shared" si="314"/>
        <v/>
      </c>
      <c r="AO90" s="192" t="str">
        <f t="shared" si="283"/>
        <v/>
      </c>
      <c r="AP90" s="193" t="str">
        <f t="shared" ref="AP90:AS90" si="410">if(isblank($A90),"",if($L90&gt;0,indirect("R"&amp;$L90&amp;"C"&amp;column(T90),0),"-"))</f>
        <v/>
      </c>
      <c r="AQ90" s="193" t="str">
        <f t="shared" si="410"/>
        <v/>
      </c>
      <c r="AR90" s="193" t="str">
        <f t="shared" si="410"/>
        <v/>
      </c>
      <c r="AS90" s="193" t="str">
        <f t="shared" si="410"/>
        <v/>
      </c>
      <c r="AT90" s="193" t="str">
        <f t="shared" si="19"/>
        <v/>
      </c>
      <c r="AU90" s="194" t="str">
        <f t="shared" si="20"/>
        <v/>
      </c>
      <c r="AV90" s="195"/>
      <c r="AW90" s="196" t="s">
        <v>331</v>
      </c>
      <c r="AX90" s="196" t="s">
        <v>331</v>
      </c>
    </row>
    <row r="91">
      <c r="A91" s="123"/>
      <c r="B91" s="185" t="str">
        <f t="shared" ref="B91:E91" si="411">if(isblank($A91),"",if(iserror(match($A91&amp;"M",X$5:X$248,0)+4),if(iserror(match($A91&amp;"M?",X$5:X$248,0)+4),"",match($A91&amp;"M?",X$5:X$248,0)+4),(match($A91&amp;"M",X$5:X$248,0)+4)))</f>
        <v/>
      </c>
      <c r="C91" s="185" t="str">
        <f t="shared" si="411"/>
        <v/>
      </c>
      <c r="D91" s="185" t="str">
        <f t="shared" si="411"/>
        <v/>
      </c>
      <c r="E91" s="185" t="str">
        <f t="shared" si="411"/>
        <v/>
      </c>
      <c r="F91" s="185" t="str">
        <f t="shared" ref="F91:I91" si="412">if(isblank($A91),"",if(iserror(match($A91&amp;"F",X$5:X$248,0)+4),if(iserror(match($A91&amp;"F?",X$5:X$248,0)+4),"",match($A91&amp;"F?",X$5:X$248,0)+4),(match($A91&amp;"F",X$5:X$248,0)+4)))</f>
        <v/>
      </c>
      <c r="G91" s="185" t="str">
        <f t="shared" si="412"/>
        <v/>
      </c>
      <c r="H91" s="185" t="str">
        <f t="shared" si="412"/>
        <v/>
      </c>
      <c r="I91" s="185" t="str">
        <f t="shared" si="412"/>
        <v/>
      </c>
      <c r="J91" s="186" t="str">
        <f t="shared" si="8"/>
        <v/>
      </c>
      <c r="K91" s="186" t="str">
        <f t="shared" si="9"/>
        <v/>
      </c>
      <c r="L91" s="186" t="str">
        <f t="shared" si="10"/>
        <v/>
      </c>
      <c r="M91" s="186" t="str">
        <f t="shared" si="11"/>
        <v/>
      </c>
      <c r="N91" s="186" t="str">
        <f t="shared" si="12"/>
        <v/>
      </c>
      <c r="O91" s="186" t="str">
        <f t="shared" si="13"/>
        <v/>
      </c>
      <c r="P91" s="187"/>
      <c r="Q91" s="187"/>
      <c r="R91" s="185" t="str">
        <f t="shared" ref="R91:W91" si="413">#REF!</f>
        <v>#REF!</v>
      </c>
      <c r="S91" s="185" t="str">
        <f t="shared" si="413"/>
        <v>#REF!</v>
      </c>
      <c r="T91" s="185" t="str">
        <f t="shared" si="413"/>
        <v>#REF!</v>
      </c>
      <c r="U91" s="185" t="str">
        <f t="shared" si="413"/>
        <v>#REF!</v>
      </c>
      <c r="V91" s="185" t="str">
        <f t="shared" si="413"/>
        <v>#REF!</v>
      </c>
      <c r="W91" s="185" t="str">
        <f t="shared" si="413"/>
        <v>#REF!</v>
      </c>
      <c r="X91" s="185" t="str">
        <f t="shared" ref="X91:AA91" si="414">#REF!&amp;$S91</f>
        <v>#REF!</v>
      </c>
      <c r="Y91" s="185" t="str">
        <f t="shared" si="414"/>
        <v>#REF!</v>
      </c>
      <c r="Z91" s="185" t="str">
        <f t="shared" si="414"/>
        <v>#REF!</v>
      </c>
      <c r="AA91" s="185" t="str">
        <f t="shared" si="414"/>
        <v>#REF!</v>
      </c>
      <c r="AB91" s="185" t="str">
        <f t="shared" ref="AB91:AE91" si="415">#REF!</f>
        <v>#REF!</v>
      </c>
      <c r="AC91" s="185" t="str">
        <f t="shared" si="415"/>
        <v>#REF!</v>
      </c>
      <c r="AD91" s="185" t="str">
        <f t="shared" si="415"/>
        <v>#REF!</v>
      </c>
      <c r="AE91" s="185" t="str">
        <f t="shared" si="415"/>
        <v>#REF!</v>
      </c>
      <c r="AF91" s="188">
        <f>value('Nest Checks'!G95)</f>
        <v>0</v>
      </c>
      <c r="AG91" s="189" t="str">
        <f t="shared" si="14"/>
        <v/>
      </c>
      <c r="AH91" s="153"/>
      <c r="AI91" s="4"/>
      <c r="AJ91" s="191" t="str">
        <f t="shared" ref="AJ91:AM91" si="416">if(isblank($A91),"",if($J91&gt;0,indirect("R"&amp;$J91&amp;"C"&amp;column(T91),0),"-"))</f>
        <v/>
      </c>
      <c r="AK91" s="191" t="str">
        <f t="shared" si="416"/>
        <v/>
      </c>
      <c r="AL91" s="191" t="str">
        <f t="shared" si="416"/>
        <v/>
      </c>
      <c r="AM91" s="191" t="str">
        <f t="shared" si="416"/>
        <v/>
      </c>
      <c r="AN91" s="191" t="str">
        <f t="shared" si="314"/>
        <v/>
      </c>
      <c r="AO91" s="192" t="str">
        <f t="shared" si="283"/>
        <v/>
      </c>
      <c r="AP91" s="193" t="str">
        <f t="shared" ref="AP91:AS91" si="417">if(isblank($A91),"",if($L91&gt;0,indirect("R"&amp;$L91&amp;"C"&amp;column(T91),0),"-"))</f>
        <v/>
      </c>
      <c r="AQ91" s="193" t="str">
        <f t="shared" si="417"/>
        <v/>
      </c>
      <c r="AR91" s="193" t="str">
        <f t="shared" si="417"/>
        <v/>
      </c>
      <c r="AS91" s="193" t="str">
        <f t="shared" si="417"/>
        <v/>
      </c>
      <c r="AT91" s="193" t="str">
        <f t="shared" si="19"/>
        <v/>
      </c>
      <c r="AU91" s="194" t="str">
        <f t="shared" si="20"/>
        <v/>
      </c>
      <c r="AV91" s="195"/>
      <c r="AW91" s="196" t="s">
        <v>331</v>
      </c>
      <c r="AX91" s="196" t="s">
        <v>331</v>
      </c>
    </row>
    <row r="92">
      <c r="A92" s="123"/>
      <c r="B92" s="185" t="str">
        <f t="shared" ref="B92:E92" si="418">if(isblank($A92),"",if(iserror(match($A92&amp;"M",X$5:X$248,0)+4),if(iserror(match($A92&amp;"M?",X$5:X$248,0)+4),"",match($A92&amp;"M?",X$5:X$248,0)+4),(match($A92&amp;"M",X$5:X$248,0)+4)))</f>
        <v/>
      </c>
      <c r="C92" s="185" t="str">
        <f t="shared" si="418"/>
        <v/>
      </c>
      <c r="D92" s="185" t="str">
        <f t="shared" si="418"/>
        <v/>
      </c>
      <c r="E92" s="185" t="str">
        <f t="shared" si="418"/>
        <v/>
      </c>
      <c r="F92" s="185" t="str">
        <f t="shared" ref="F92:I92" si="419">if(isblank($A92),"",if(iserror(match($A92&amp;"F",X$5:X$248,0)+4),if(iserror(match($A92&amp;"F?",X$5:X$248,0)+4),"",match($A92&amp;"F?",X$5:X$248,0)+4),(match($A92&amp;"F",X$5:X$248,0)+4)))</f>
        <v/>
      </c>
      <c r="G92" s="185" t="str">
        <f t="shared" si="419"/>
        <v/>
      </c>
      <c r="H92" s="185" t="str">
        <f t="shared" si="419"/>
        <v/>
      </c>
      <c r="I92" s="185" t="str">
        <f t="shared" si="419"/>
        <v/>
      </c>
      <c r="J92" s="186" t="str">
        <f t="shared" si="8"/>
        <v/>
      </c>
      <c r="K92" s="186" t="str">
        <f t="shared" si="9"/>
        <v/>
      </c>
      <c r="L92" s="186" t="str">
        <f t="shared" si="10"/>
        <v/>
      </c>
      <c r="M92" s="186" t="str">
        <f t="shared" si="11"/>
        <v/>
      </c>
      <c r="N92" s="186" t="str">
        <f t="shared" si="12"/>
        <v/>
      </c>
      <c r="O92" s="186" t="str">
        <f t="shared" si="13"/>
        <v/>
      </c>
      <c r="P92" s="187"/>
      <c r="Q92" s="187"/>
      <c r="R92" s="185" t="str">
        <f>'ID Obs'!A75</f>
        <v>2850-57669</v>
      </c>
      <c r="S92" s="185" t="str">
        <f>'ID Obs'!C75</f>
        <v>M</v>
      </c>
      <c r="T92" s="185" t="str">
        <f>'ID Obs'!E75</f>
        <v>Lt Blue</v>
      </c>
      <c r="U92" s="185" t="str">
        <f>'ID Obs'!F75</f>
        <v>Lt Green</v>
      </c>
      <c r="V92" s="185" t="str">
        <f>'ID Obs'!G75</f>
        <v>L</v>
      </c>
      <c r="W92" s="185" t="str">
        <f>'ID Obs'!H75</f>
        <v/>
      </c>
      <c r="X92" s="185" t="str">
        <f>'ID Obs'!N75&amp;$S92</f>
        <v>33.2M</v>
      </c>
      <c r="Y92" s="185" t="str">
        <f>'ID Obs'!P75&amp;$S92</f>
        <v>149M</v>
      </c>
      <c r="Z92" s="185" t="str">
        <f>'ID Obs'!R75&amp;$S92</f>
        <v>Nest!M</v>
      </c>
      <c r="AA92" s="185" t="str">
        <f>'ID Obs'!T75&amp;$S92</f>
        <v>Nest!M</v>
      </c>
      <c r="AB92" s="185">
        <f>'ID Obs'!O75</f>
        <v>44748</v>
      </c>
      <c r="AC92" s="185">
        <f>'ID Obs'!Q75</f>
        <v>44783</v>
      </c>
      <c r="AD92" s="185" t="str">
        <f>'ID Obs'!S75</f>
        <v>Date!</v>
      </c>
      <c r="AE92" s="185" t="str">
        <f>'ID Obs'!U75</f>
        <v>Date!</v>
      </c>
      <c r="AF92" s="188">
        <f>value('Nest Checks'!G96)</f>
        <v>0</v>
      </c>
      <c r="AG92" s="189" t="str">
        <f t="shared" si="14"/>
        <v/>
      </c>
      <c r="AH92" s="153"/>
      <c r="AI92" s="4"/>
      <c r="AJ92" s="191" t="str">
        <f t="shared" ref="AJ92:AM92" si="420">if(isblank($A92),"",if($J92&gt;0,indirect("R"&amp;$J92&amp;"C"&amp;column(T92),0),"-"))</f>
        <v/>
      </c>
      <c r="AK92" s="191" t="str">
        <f t="shared" si="420"/>
        <v/>
      </c>
      <c r="AL92" s="191" t="str">
        <f t="shared" si="420"/>
        <v/>
      </c>
      <c r="AM92" s="191" t="str">
        <f t="shared" si="420"/>
        <v/>
      </c>
      <c r="AN92" s="191" t="str">
        <f t="shared" si="314"/>
        <v/>
      </c>
      <c r="AO92" s="192" t="str">
        <f t="shared" si="283"/>
        <v/>
      </c>
      <c r="AP92" s="193" t="str">
        <f t="shared" ref="AP92:AS92" si="421">if(isblank($A92),"",if($L92&gt;0,indirect("R"&amp;$L92&amp;"C"&amp;column(T92),0),"-"))</f>
        <v/>
      </c>
      <c r="AQ92" s="193" t="str">
        <f t="shared" si="421"/>
        <v/>
      </c>
      <c r="AR92" s="193" t="str">
        <f t="shared" si="421"/>
        <v/>
      </c>
      <c r="AS92" s="193" t="str">
        <f t="shared" si="421"/>
        <v/>
      </c>
      <c r="AT92" s="193" t="str">
        <f t="shared" si="19"/>
        <v/>
      </c>
      <c r="AU92" s="194" t="str">
        <f t="shared" si="20"/>
        <v/>
      </c>
      <c r="AV92" s="195"/>
      <c r="AW92" s="196" t="s">
        <v>331</v>
      </c>
      <c r="AX92" s="196" t="s">
        <v>331</v>
      </c>
    </row>
    <row r="93">
      <c r="A93" s="123"/>
      <c r="B93" s="185" t="str">
        <f t="shared" ref="B93:E93" si="422">if(isblank($A93),"",if(iserror(match($A93&amp;"M",X$5:X$248,0)+4),if(iserror(match($A93&amp;"M?",X$5:X$248,0)+4),"",match($A93&amp;"M?",X$5:X$248,0)+4),(match($A93&amp;"M",X$5:X$248,0)+4)))</f>
        <v/>
      </c>
      <c r="C93" s="185" t="str">
        <f t="shared" si="422"/>
        <v/>
      </c>
      <c r="D93" s="185" t="str">
        <f t="shared" si="422"/>
        <v/>
      </c>
      <c r="E93" s="185" t="str">
        <f t="shared" si="422"/>
        <v/>
      </c>
      <c r="F93" s="185" t="str">
        <f t="shared" ref="F93:I93" si="423">if(isblank($A93),"",if(iserror(match($A93&amp;"F",X$5:X$248,0)+4),if(iserror(match($A93&amp;"F?",X$5:X$248,0)+4),"",match($A93&amp;"F?",X$5:X$248,0)+4),(match($A93&amp;"F",X$5:X$248,0)+4)))</f>
        <v/>
      </c>
      <c r="G93" s="185" t="str">
        <f t="shared" si="423"/>
        <v/>
      </c>
      <c r="H93" s="185" t="str">
        <f t="shared" si="423"/>
        <v/>
      </c>
      <c r="I93" s="185" t="str">
        <f t="shared" si="423"/>
        <v/>
      </c>
      <c r="J93" s="186" t="str">
        <f t="shared" si="8"/>
        <v/>
      </c>
      <c r="K93" s="186" t="str">
        <f t="shared" si="9"/>
        <v/>
      </c>
      <c r="L93" s="186" t="str">
        <f t="shared" si="10"/>
        <v/>
      </c>
      <c r="M93" s="186" t="str">
        <f t="shared" si="11"/>
        <v/>
      </c>
      <c r="N93" s="186" t="str">
        <f t="shared" si="12"/>
        <v/>
      </c>
      <c r="O93" s="186" t="str">
        <f t="shared" si="13"/>
        <v/>
      </c>
      <c r="P93" s="187"/>
      <c r="Q93" s="187"/>
      <c r="R93" s="185" t="str">
        <f>'ID Obs'!A76</f>
        <v>2850-57670</v>
      </c>
      <c r="S93" s="185" t="str">
        <f>'ID Obs'!C76</f>
        <v>F</v>
      </c>
      <c r="T93" s="185" t="str">
        <f>'ID Obs'!E76</f>
        <v>Pink</v>
      </c>
      <c r="U93" s="185" t="str">
        <f>'ID Obs'!F76</f>
        <v>Orange</v>
      </c>
      <c r="V93" s="185" t="str">
        <f>'ID Obs'!G76</f>
        <v>L</v>
      </c>
      <c r="W93" s="185" t="str">
        <f>'ID Obs'!H76</f>
        <v/>
      </c>
      <c r="X93" s="185" t="str">
        <f>'ID Obs'!N76&amp;$S93</f>
        <v>73F</v>
      </c>
      <c r="Y93" s="185" t="str">
        <f>'ID Obs'!P76&amp;$S93</f>
        <v>Nest!F</v>
      </c>
      <c r="Z93" s="185" t="str">
        <f>'ID Obs'!R76&amp;$S93</f>
        <v>Nest!F</v>
      </c>
      <c r="AA93" s="185" t="str">
        <f>'ID Obs'!T76&amp;$S93</f>
        <v>Nest!F</v>
      </c>
      <c r="AB93" s="185">
        <f>'ID Obs'!O76</f>
        <v>44748</v>
      </c>
      <c r="AC93" s="185" t="str">
        <f>'ID Obs'!Q76</f>
        <v>Date!</v>
      </c>
      <c r="AD93" s="185" t="str">
        <f>'ID Obs'!S76</f>
        <v>Date!</v>
      </c>
      <c r="AE93" s="185" t="str">
        <f>'ID Obs'!U76</f>
        <v>Date!</v>
      </c>
      <c r="AF93" s="188">
        <f>value('Nest Checks'!G97)</f>
        <v>0</v>
      </c>
      <c r="AG93" s="189" t="str">
        <f t="shared" si="14"/>
        <v/>
      </c>
      <c r="AH93" s="153"/>
      <c r="AI93" s="4"/>
      <c r="AJ93" s="191" t="str">
        <f t="shared" ref="AJ93:AM93" si="424">if(isblank($A93),"",if($J93&gt;0,indirect("R"&amp;$J93&amp;"C"&amp;column(T93),0),"-"))</f>
        <v/>
      </c>
      <c r="AK93" s="191" t="str">
        <f t="shared" si="424"/>
        <v/>
      </c>
      <c r="AL93" s="191" t="str">
        <f t="shared" si="424"/>
        <v/>
      </c>
      <c r="AM93" s="191" t="str">
        <f t="shared" si="424"/>
        <v/>
      </c>
      <c r="AN93" s="191" t="str">
        <f t="shared" si="314"/>
        <v/>
      </c>
      <c r="AO93" s="192" t="str">
        <f t="shared" si="283"/>
        <v/>
      </c>
      <c r="AP93" s="193" t="str">
        <f t="shared" ref="AP93:AS93" si="425">if(isblank($A93),"",if($L93&gt;0,indirect("R"&amp;$L93&amp;"C"&amp;column(T93),0),"-"))</f>
        <v/>
      </c>
      <c r="AQ93" s="193" t="str">
        <f t="shared" si="425"/>
        <v/>
      </c>
      <c r="AR93" s="193" t="str">
        <f t="shared" si="425"/>
        <v/>
      </c>
      <c r="AS93" s="193" t="str">
        <f t="shared" si="425"/>
        <v/>
      </c>
      <c r="AT93" s="193" t="str">
        <f t="shared" si="19"/>
        <v/>
      </c>
      <c r="AU93" s="194" t="str">
        <f t="shared" si="20"/>
        <v/>
      </c>
      <c r="AV93" s="195"/>
      <c r="AW93" s="196" t="s">
        <v>331</v>
      </c>
      <c r="AX93" s="196" t="s">
        <v>331</v>
      </c>
    </row>
    <row r="94">
      <c r="A94" s="123"/>
      <c r="B94" s="185" t="str">
        <f t="shared" ref="B94:E94" si="426">if(isblank($A94),"",if(iserror(match($A94&amp;"M",X$5:X$248,0)+4),if(iserror(match($A94&amp;"M?",X$5:X$248,0)+4),"",match($A94&amp;"M?",X$5:X$248,0)+4),(match($A94&amp;"M",X$5:X$248,0)+4)))</f>
        <v/>
      </c>
      <c r="C94" s="185" t="str">
        <f t="shared" si="426"/>
        <v/>
      </c>
      <c r="D94" s="185" t="str">
        <f t="shared" si="426"/>
        <v/>
      </c>
      <c r="E94" s="185" t="str">
        <f t="shared" si="426"/>
        <v/>
      </c>
      <c r="F94" s="185" t="str">
        <f t="shared" ref="F94:I94" si="427">if(isblank($A94),"",if(iserror(match($A94&amp;"F",X$5:X$248,0)+4),if(iserror(match($A94&amp;"F?",X$5:X$248,0)+4),"",match($A94&amp;"F?",X$5:X$248,0)+4),(match($A94&amp;"F",X$5:X$248,0)+4)))</f>
        <v/>
      </c>
      <c r="G94" s="185" t="str">
        <f t="shared" si="427"/>
        <v/>
      </c>
      <c r="H94" s="185" t="str">
        <f t="shared" si="427"/>
        <v/>
      </c>
      <c r="I94" s="185" t="str">
        <f t="shared" si="427"/>
        <v/>
      </c>
      <c r="J94" s="186" t="str">
        <f t="shared" si="8"/>
        <v/>
      </c>
      <c r="K94" s="186" t="str">
        <f t="shared" si="9"/>
        <v/>
      </c>
      <c r="L94" s="186" t="str">
        <f t="shared" si="10"/>
        <v/>
      </c>
      <c r="M94" s="186" t="str">
        <f t="shared" si="11"/>
        <v/>
      </c>
      <c r="N94" s="186" t="str">
        <f t="shared" si="12"/>
        <v/>
      </c>
      <c r="O94" s="186" t="str">
        <f t="shared" si="13"/>
        <v/>
      </c>
      <c r="P94" s="187"/>
      <c r="Q94" s="187"/>
      <c r="R94" s="185" t="str">
        <f>'ID Obs'!A77</f>
        <v>2850-57671</v>
      </c>
      <c r="S94" s="185" t="str">
        <f>'ID Obs'!C77</f>
        <v>M</v>
      </c>
      <c r="T94" s="185" t="str">
        <f>'ID Obs'!E77</f>
        <v>Dk Blue</v>
      </c>
      <c r="U94" s="185" t="str">
        <f>'ID Obs'!F77</f>
        <v>Pink</v>
      </c>
      <c r="V94" s="185" t="str">
        <f>'ID Obs'!G77</f>
        <v>R</v>
      </c>
      <c r="W94" s="185" t="str">
        <f>'ID Obs'!H77</f>
        <v/>
      </c>
      <c r="X94" s="185" t="str">
        <f>'ID Obs'!N77&amp;$S94</f>
        <v>73M</v>
      </c>
      <c r="Y94" s="185" t="str">
        <f>'ID Obs'!P77&amp;$S94</f>
        <v>Nest!M</v>
      </c>
      <c r="Z94" s="185" t="str">
        <f>'ID Obs'!R77&amp;$S94</f>
        <v>Nest!M</v>
      </c>
      <c r="AA94" s="185" t="str">
        <f>'ID Obs'!T77&amp;$S94</f>
        <v>Nest!M</v>
      </c>
      <c r="AB94" s="185" t="str">
        <f>'ID Obs'!O77</f>
        <v/>
      </c>
      <c r="AC94" s="185" t="str">
        <f>'ID Obs'!Q77</f>
        <v>Date!</v>
      </c>
      <c r="AD94" s="185" t="str">
        <f>'ID Obs'!S77</f>
        <v>Date!</v>
      </c>
      <c r="AE94" s="185" t="str">
        <f>'ID Obs'!U77</f>
        <v>Date!</v>
      </c>
      <c r="AF94" s="188">
        <f>value('Nest Checks'!G98)</f>
        <v>92</v>
      </c>
      <c r="AG94" s="189" t="str">
        <f t="shared" si="14"/>
        <v/>
      </c>
      <c r="AH94" s="153"/>
      <c r="AI94" s="4"/>
      <c r="AJ94" s="191" t="str">
        <f t="shared" ref="AJ94:AM94" si="428">if(isblank($A94),"",if($J94&gt;0,indirect("R"&amp;$J94&amp;"C"&amp;column(T94),0),"-"))</f>
        <v/>
      </c>
      <c r="AK94" s="191" t="str">
        <f t="shared" si="428"/>
        <v/>
      </c>
      <c r="AL94" s="191" t="str">
        <f t="shared" si="428"/>
        <v/>
      </c>
      <c r="AM94" s="191" t="str">
        <f t="shared" si="428"/>
        <v/>
      </c>
      <c r="AN94" s="191" t="str">
        <f t="shared" si="314"/>
        <v/>
      </c>
      <c r="AO94" s="192" t="str">
        <f t="shared" si="283"/>
        <v/>
      </c>
      <c r="AP94" s="193" t="str">
        <f t="shared" ref="AP94:AS94" si="429">if(isblank($A94),"",if($L94&gt;0,indirect("R"&amp;$L94&amp;"C"&amp;column(T94),0),"-"))</f>
        <v/>
      </c>
      <c r="AQ94" s="193" t="str">
        <f t="shared" si="429"/>
        <v/>
      </c>
      <c r="AR94" s="193" t="str">
        <f t="shared" si="429"/>
        <v/>
      </c>
      <c r="AS94" s="193" t="str">
        <f t="shared" si="429"/>
        <v/>
      </c>
      <c r="AT94" s="193" t="str">
        <f t="shared" si="19"/>
        <v/>
      </c>
      <c r="AU94" s="194" t="str">
        <f t="shared" si="20"/>
        <v/>
      </c>
      <c r="AV94" s="195"/>
      <c r="AW94" s="196" t="s">
        <v>331</v>
      </c>
      <c r="AX94" s="196" t="s">
        <v>331</v>
      </c>
    </row>
    <row r="95">
      <c r="A95" s="123"/>
      <c r="B95" s="185" t="str">
        <f t="shared" ref="B95:E95" si="430">if(isblank($A95),"",if(iserror(match($A95&amp;"M",X$5:X$248,0)+4),if(iserror(match($A95&amp;"M?",X$5:X$248,0)+4),"",match($A95&amp;"M?",X$5:X$248,0)+4),(match($A95&amp;"M",X$5:X$248,0)+4)))</f>
        <v/>
      </c>
      <c r="C95" s="185" t="str">
        <f t="shared" si="430"/>
        <v/>
      </c>
      <c r="D95" s="185" t="str">
        <f t="shared" si="430"/>
        <v/>
      </c>
      <c r="E95" s="185" t="str">
        <f t="shared" si="430"/>
        <v/>
      </c>
      <c r="F95" s="185" t="str">
        <f t="shared" ref="F95:I95" si="431">if(isblank($A95),"",if(iserror(match($A95&amp;"F",X$5:X$248,0)+4),if(iserror(match($A95&amp;"F?",X$5:X$248,0)+4),"",match($A95&amp;"F?",X$5:X$248,0)+4),(match($A95&amp;"F",X$5:X$248,0)+4)))</f>
        <v/>
      </c>
      <c r="G95" s="185" t="str">
        <f t="shared" si="431"/>
        <v/>
      </c>
      <c r="H95" s="185" t="str">
        <f t="shared" si="431"/>
        <v/>
      </c>
      <c r="I95" s="185" t="str">
        <f t="shared" si="431"/>
        <v/>
      </c>
      <c r="J95" s="186" t="str">
        <f t="shared" si="8"/>
        <v/>
      </c>
      <c r="K95" s="186" t="str">
        <f t="shared" si="9"/>
        <v/>
      </c>
      <c r="L95" s="186" t="str">
        <f t="shared" si="10"/>
        <v/>
      </c>
      <c r="M95" s="186" t="str">
        <f t="shared" si="11"/>
        <v/>
      </c>
      <c r="N95" s="186" t="str">
        <f t="shared" si="12"/>
        <v/>
      </c>
      <c r="O95" s="186" t="str">
        <f t="shared" si="13"/>
        <v/>
      </c>
      <c r="P95" s="187"/>
      <c r="Q95" s="187"/>
      <c r="R95" s="185" t="str">
        <f t="shared" ref="R95:W95" si="432">#REF!</f>
        <v>#REF!</v>
      </c>
      <c r="S95" s="185" t="str">
        <f t="shared" si="432"/>
        <v>#REF!</v>
      </c>
      <c r="T95" s="185" t="str">
        <f t="shared" si="432"/>
        <v>#REF!</v>
      </c>
      <c r="U95" s="185" t="str">
        <f t="shared" si="432"/>
        <v>#REF!</v>
      </c>
      <c r="V95" s="185" t="str">
        <f t="shared" si="432"/>
        <v>#REF!</v>
      </c>
      <c r="W95" s="185" t="str">
        <f t="shared" si="432"/>
        <v>#REF!</v>
      </c>
      <c r="X95" s="185" t="str">
        <f t="shared" ref="X95:AA95" si="433">#REF!&amp;$S95</f>
        <v>#REF!</v>
      </c>
      <c r="Y95" s="185" t="str">
        <f t="shared" si="433"/>
        <v>#REF!</v>
      </c>
      <c r="Z95" s="185" t="str">
        <f t="shared" si="433"/>
        <v>#REF!</v>
      </c>
      <c r="AA95" s="185" t="str">
        <f t="shared" si="433"/>
        <v>#REF!</v>
      </c>
      <c r="AB95" s="185" t="str">
        <f t="shared" ref="AB95:AE95" si="434">#REF!</f>
        <v>#REF!</v>
      </c>
      <c r="AC95" s="185" t="str">
        <f t="shared" si="434"/>
        <v>#REF!</v>
      </c>
      <c r="AD95" s="185" t="str">
        <f t="shared" si="434"/>
        <v>#REF!</v>
      </c>
      <c r="AE95" s="185" t="str">
        <f t="shared" si="434"/>
        <v>#REF!</v>
      </c>
      <c r="AF95" s="188">
        <f>value('Nest Checks'!G99)</f>
        <v>93.2</v>
      </c>
      <c r="AG95" s="189" t="str">
        <f t="shared" si="14"/>
        <v/>
      </c>
      <c r="AH95" s="153"/>
      <c r="AI95" s="4"/>
      <c r="AJ95" s="191" t="str">
        <f t="shared" ref="AJ95:AM95" si="435">if(isblank($A95),"",if($J95&gt;0,indirect("R"&amp;$J95&amp;"C"&amp;column(T95),0),"-"))</f>
        <v/>
      </c>
      <c r="AK95" s="191" t="str">
        <f t="shared" si="435"/>
        <v/>
      </c>
      <c r="AL95" s="191" t="str">
        <f t="shared" si="435"/>
        <v/>
      </c>
      <c r="AM95" s="191" t="str">
        <f t="shared" si="435"/>
        <v/>
      </c>
      <c r="AN95" s="191" t="str">
        <f t="shared" si="314"/>
        <v/>
      </c>
      <c r="AO95" s="192" t="str">
        <f t="shared" si="283"/>
        <v/>
      </c>
      <c r="AP95" s="193" t="str">
        <f t="shared" ref="AP95:AS95" si="436">if(isblank($A95),"",if($L95&gt;0,indirect("R"&amp;$L95&amp;"C"&amp;column(T95),0),"-"))</f>
        <v/>
      </c>
      <c r="AQ95" s="193" t="str">
        <f t="shared" si="436"/>
        <v/>
      </c>
      <c r="AR95" s="193" t="str">
        <f t="shared" si="436"/>
        <v/>
      </c>
      <c r="AS95" s="193" t="str">
        <f t="shared" si="436"/>
        <v/>
      </c>
      <c r="AT95" s="193" t="str">
        <f t="shared" si="19"/>
        <v/>
      </c>
      <c r="AU95" s="194" t="str">
        <f t="shared" si="20"/>
        <v/>
      </c>
      <c r="AV95" s="195"/>
      <c r="AW95" s="196" t="s">
        <v>331</v>
      </c>
      <c r="AX95" s="196" t="s">
        <v>331</v>
      </c>
    </row>
    <row r="96">
      <c r="A96" s="123"/>
      <c r="B96" s="185" t="str">
        <f t="shared" ref="B96:E96" si="437">if(isblank($A96),"",if(iserror(match($A96&amp;"M",X$5:X$248,0)+4),if(iserror(match($A96&amp;"M?",X$5:X$248,0)+4),"",match($A96&amp;"M?",X$5:X$248,0)+4),(match($A96&amp;"M",X$5:X$248,0)+4)))</f>
        <v/>
      </c>
      <c r="C96" s="185" t="str">
        <f t="shared" si="437"/>
        <v/>
      </c>
      <c r="D96" s="185" t="str">
        <f t="shared" si="437"/>
        <v/>
      </c>
      <c r="E96" s="185" t="str">
        <f t="shared" si="437"/>
        <v/>
      </c>
      <c r="F96" s="185" t="str">
        <f t="shared" ref="F96:I96" si="438">if(isblank($A96),"",if(iserror(match($A96&amp;"F",X$5:X$248,0)+4),if(iserror(match($A96&amp;"F?",X$5:X$248,0)+4),"",match($A96&amp;"F?",X$5:X$248,0)+4),(match($A96&amp;"F",X$5:X$248,0)+4)))</f>
        <v/>
      </c>
      <c r="G96" s="185" t="str">
        <f t="shared" si="438"/>
        <v/>
      </c>
      <c r="H96" s="185" t="str">
        <f t="shared" si="438"/>
        <v/>
      </c>
      <c r="I96" s="185" t="str">
        <f t="shared" si="438"/>
        <v/>
      </c>
      <c r="J96" s="186" t="str">
        <f t="shared" si="8"/>
        <v/>
      </c>
      <c r="K96" s="186" t="str">
        <f t="shared" si="9"/>
        <v/>
      </c>
      <c r="L96" s="186" t="str">
        <f t="shared" si="10"/>
        <v/>
      </c>
      <c r="M96" s="186" t="str">
        <f t="shared" si="11"/>
        <v/>
      </c>
      <c r="N96" s="186" t="str">
        <f t="shared" si="12"/>
        <v/>
      </c>
      <c r="O96" s="186" t="str">
        <f t="shared" si="13"/>
        <v/>
      </c>
      <c r="P96" s="187"/>
      <c r="Q96" s="187"/>
      <c r="R96" s="185" t="str">
        <f t="shared" ref="R96:W96" si="439">#REF!</f>
        <v>#REF!</v>
      </c>
      <c r="S96" s="185" t="str">
        <f t="shared" si="439"/>
        <v>#REF!</v>
      </c>
      <c r="T96" s="185" t="str">
        <f t="shared" si="439"/>
        <v>#REF!</v>
      </c>
      <c r="U96" s="185" t="str">
        <f t="shared" si="439"/>
        <v>#REF!</v>
      </c>
      <c r="V96" s="185" t="str">
        <f t="shared" si="439"/>
        <v>#REF!</v>
      </c>
      <c r="W96" s="185" t="str">
        <f t="shared" si="439"/>
        <v>#REF!</v>
      </c>
      <c r="X96" s="185" t="str">
        <f t="shared" ref="X96:AA96" si="440">#REF!&amp;$S96</f>
        <v>#REF!</v>
      </c>
      <c r="Y96" s="185" t="str">
        <f t="shared" si="440"/>
        <v>#REF!</v>
      </c>
      <c r="Z96" s="185" t="str">
        <f t="shared" si="440"/>
        <v>#REF!</v>
      </c>
      <c r="AA96" s="185" t="str">
        <f t="shared" si="440"/>
        <v>#REF!</v>
      </c>
      <c r="AB96" s="185" t="str">
        <f t="shared" ref="AB96:AE96" si="441">#REF!</f>
        <v>#REF!</v>
      </c>
      <c r="AC96" s="185" t="str">
        <f t="shared" si="441"/>
        <v>#REF!</v>
      </c>
      <c r="AD96" s="185" t="str">
        <f t="shared" si="441"/>
        <v>#REF!</v>
      </c>
      <c r="AE96" s="185" t="str">
        <f t="shared" si="441"/>
        <v>#REF!</v>
      </c>
      <c r="AF96" s="188">
        <f>value('Nest Checks'!G100)</f>
        <v>94.3</v>
      </c>
      <c r="AG96" s="189" t="str">
        <f t="shared" si="14"/>
        <v/>
      </c>
      <c r="AH96" s="153"/>
      <c r="AI96" s="4"/>
      <c r="AJ96" s="191" t="str">
        <f t="shared" ref="AJ96:AM96" si="442">if(isblank($A96),"",if($J96&gt;0,indirect("R"&amp;$J96&amp;"C"&amp;column(T96),0),"-"))</f>
        <v/>
      </c>
      <c r="AK96" s="191" t="str">
        <f t="shared" si="442"/>
        <v/>
      </c>
      <c r="AL96" s="191" t="str">
        <f t="shared" si="442"/>
        <v/>
      </c>
      <c r="AM96" s="191" t="str">
        <f t="shared" si="442"/>
        <v/>
      </c>
      <c r="AN96" s="191" t="str">
        <f t="shared" si="314"/>
        <v/>
      </c>
      <c r="AO96" s="192" t="str">
        <f t="shared" si="283"/>
        <v/>
      </c>
      <c r="AP96" s="193" t="str">
        <f t="shared" ref="AP96:AS96" si="443">if(isblank($A96),"",if($L96&gt;0,indirect("R"&amp;$L96&amp;"C"&amp;column(T96),0),"-"))</f>
        <v/>
      </c>
      <c r="AQ96" s="193" t="str">
        <f t="shared" si="443"/>
        <v/>
      </c>
      <c r="AR96" s="193" t="str">
        <f t="shared" si="443"/>
        <v/>
      </c>
      <c r="AS96" s="193" t="str">
        <f t="shared" si="443"/>
        <v/>
      </c>
      <c r="AT96" s="193" t="str">
        <f t="shared" si="19"/>
        <v/>
      </c>
      <c r="AU96" s="194" t="str">
        <f t="shared" si="20"/>
        <v/>
      </c>
      <c r="AV96" s="195"/>
      <c r="AW96" s="196" t="s">
        <v>331</v>
      </c>
      <c r="AX96" s="196" t="s">
        <v>331</v>
      </c>
    </row>
    <row r="97">
      <c r="A97" s="123"/>
      <c r="B97" s="185" t="str">
        <f t="shared" ref="B97:E97" si="444">if(isblank($A97),"",if(iserror(match($A97&amp;"M",X$5:X$248,0)+4),if(iserror(match($A97&amp;"M?",X$5:X$248,0)+4),"",match($A97&amp;"M?",X$5:X$248,0)+4),(match($A97&amp;"M",X$5:X$248,0)+4)))</f>
        <v/>
      </c>
      <c r="C97" s="185" t="str">
        <f t="shared" si="444"/>
        <v/>
      </c>
      <c r="D97" s="185" t="str">
        <f t="shared" si="444"/>
        <v/>
      </c>
      <c r="E97" s="185" t="str">
        <f t="shared" si="444"/>
        <v/>
      </c>
      <c r="F97" s="185" t="str">
        <f t="shared" ref="F97:I97" si="445">if(isblank($A97),"",if(iserror(match($A97&amp;"F",X$5:X$248,0)+4),if(iserror(match($A97&amp;"F?",X$5:X$248,0)+4),"",match($A97&amp;"F?",X$5:X$248,0)+4),(match($A97&amp;"F",X$5:X$248,0)+4)))</f>
        <v/>
      </c>
      <c r="G97" s="185" t="str">
        <f t="shared" si="445"/>
        <v/>
      </c>
      <c r="H97" s="185" t="str">
        <f t="shared" si="445"/>
        <v/>
      </c>
      <c r="I97" s="185" t="str">
        <f t="shared" si="445"/>
        <v/>
      </c>
      <c r="J97" s="186" t="str">
        <f t="shared" si="8"/>
        <v/>
      </c>
      <c r="K97" s="186" t="str">
        <f t="shared" si="9"/>
        <v/>
      </c>
      <c r="L97" s="186" t="str">
        <f t="shared" si="10"/>
        <v/>
      </c>
      <c r="M97" s="186" t="str">
        <f t="shared" si="11"/>
        <v/>
      </c>
      <c r="N97" s="186" t="str">
        <f t="shared" si="12"/>
        <v/>
      </c>
      <c r="O97" s="186" t="str">
        <f t="shared" si="13"/>
        <v/>
      </c>
      <c r="P97" s="187"/>
      <c r="Q97" s="187"/>
      <c r="R97" s="185" t="str">
        <f>'ID Obs'!A78</f>
        <v>UNB</v>
      </c>
      <c r="S97" s="185" t="str">
        <f>'ID Obs'!C78</f>
        <v>F</v>
      </c>
      <c r="T97" s="185" t="str">
        <f>'ID Obs'!E78</f>
        <v/>
      </c>
      <c r="U97" s="185" t="str">
        <f>'ID Obs'!F78</f>
        <v/>
      </c>
      <c r="V97" s="185" t="str">
        <f>'ID Obs'!G78</f>
        <v/>
      </c>
      <c r="W97" s="185" t="str">
        <f>'ID Obs'!H78</f>
        <v/>
      </c>
      <c r="X97" s="185" t="str">
        <f>'ID Obs'!N78&amp;$S97</f>
        <v>11F</v>
      </c>
      <c r="Y97" s="185" t="str">
        <f>'ID Obs'!P78&amp;$S97</f>
        <v>Nest!F</v>
      </c>
      <c r="Z97" s="185" t="str">
        <f>'ID Obs'!R78&amp;$S97</f>
        <v>Nest!F</v>
      </c>
      <c r="AA97" s="185" t="str">
        <f>'ID Obs'!T78&amp;$S97</f>
        <v>Nest!F</v>
      </c>
      <c r="AB97" s="185">
        <f>'ID Obs'!O78</f>
        <v>44755</v>
      </c>
      <c r="AC97" s="185" t="str">
        <f>'ID Obs'!Q78</f>
        <v>Date!</v>
      </c>
      <c r="AD97" s="185" t="str">
        <f>'ID Obs'!S78</f>
        <v>Date!</v>
      </c>
      <c r="AE97" s="185" t="str">
        <f>'ID Obs'!U78</f>
        <v>Date!</v>
      </c>
      <c r="AF97" s="188">
        <f>value('Nest Checks'!G101)</f>
        <v>95</v>
      </c>
      <c r="AG97" s="189" t="str">
        <f t="shared" si="14"/>
        <v/>
      </c>
      <c r="AH97" s="153"/>
      <c r="AI97" s="4"/>
      <c r="AJ97" s="191" t="str">
        <f t="shared" ref="AJ97:AM97" si="446">if(isblank($A97),"",if($J97&gt;0,indirect("R"&amp;$J97&amp;"C"&amp;column(T97),0),"-"))</f>
        <v/>
      </c>
      <c r="AK97" s="191" t="str">
        <f t="shared" si="446"/>
        <v/>
      </c>
      <c r="AL97" s="191" t="str">
        <f t="shared" si="446"/>
        <v/>
      </c>
      <c r="AM97" s="191" t="str">
        <f t="shared" si="446"/>
        <v/>
      </c>
      <c r="AN97" s="191" t="str">
        <f t="shared" si="314"/>
        <v/>
      </c>
      <c r="AO97" s="192" t="str">
        <f t="shared" si="283"/>
        <v/>
      </c>
      <c r="AP97" s="193" t="str">
        <f t="shared" ref="AP97:AS97" si="447">if(isblank($A97),"",if($L97&gt;0,indirect("R"&amp;$L97&amp;"C"&amp;column(T97),0),"-"))</f>
        <v/>
      </c>
      <c r="AQ97" s="193" t="str">
        <f t="shared" si="447"/>
        <v/>
      </c>
      <c r="AR97" s="193" t="str">
        <f t="shared" si="447"/>
        <v/>
      </c>
      <c r="AS97" s="193" t="str">
        <f t="shared" si="447"/>
        <v/>
      </c>
      <c r="AT97" s="193" t="str">
        <f t="shared" si="19"/>
        <v/>
      </c>
      <c r="AU97" s="194" t="str">
        <f t="shared" si="20"/>
        <v/>
      </c>
      <c r="AV97" s="195"/>
      <c r="AW97" s="3"/>
      <c r="AX97" s="3"/>
    </row>
    <row r="98">
      <c r="A98" s="123"/>
      <c r="B98" s="185" t="str">
        <f t="shared" ref="B98:E98" si="448">if(isblank($A98),"",if(iserror(match($A98&amp;"M",X$5:X$248,0)+4),if(iserror(match($A98&amp;"M?",X$5:X$248,0)+4),"",match($A98&amp;"M?",X$5:X$248,0)+4),(match($A98&amp;"M",X$5:X$248,0)+4)))</f>
        <v/>
      </c>
      <c r="C98" s="185" t="str">
        <f t="shared" si="448"/>
        <v/>
      </c>
      <c r="D98" s="185" t="str">
        <f t="shared" si="448"/>
        <v/>
      </c>
      <c r="E98" s="185" t="str">
        <f t="shared" si="448"/>
        <v/>
      </c>
      <c r="F98" s="185" t="str">
        <f t="shared" ref="F98:I98" si="449">if(isblank($A98),"",if(iserror(match($A98&amp;"F",X$5:X$248,0)+4),if(iserror(match($A98&amp;"F?",X$5:X$248,0)+4),"",match($A98&amp;"F?",X$5:X$248,0)+4),(match($A98&amp;"F",X$5:X$248,0)+4)))</f>
        <v/>
      </c>
      <c r="G98" s="185" t="str">
        <f t="shared" si="449"/>
        <v/>
      </c>
      <c r="H98" s="185" t="str">
        <f t="shared" si="449"/>
        <v/>
      </c>
      <c r="I98" s="185" t="str">
        <f t="shared" si="449"/>
        <v/>
      </c>
      <c r="J98" s="186" t="str">
        <f t="shared" si="8"/>
        <v/>
      </c>
      <c r="K98" s="186" t="str">
        <f t="shared" si="9"/>
        <v/>
      </c>
      <c r="L98" s="186" t="str">
        <f t="shared" si="10"/>
        <v/>
      </c>
      <c r="M98" s="186" t="str">
        <f t="shared" si="11"/>
        <v/>
      </c>
      <c r="N98" s="186" t="str">
        <f t="shared" si="12"/>
        <v/>
      </c>
      <c r="O98" s="186" t="str">
        <f t="shared" si="13"/>
        <v/>
      </c>
      <c r="P98" s="187"/>
      <c r="Q98" s="187"/>
      <c r="R98" s="185" t="str">
        <f t="shared" ref="R98:W98" si="450">#REF!</f>
        <v>#REF!</v>
      </c>
      <c r="S98" s="185" t="str">
        <f t="shared" si="450"/>
        <v>#REF!</v>
      </c>
      <c r="T98" s="185" t="str">
        <f t="shared" si="450"/>
        <v>#REF!</v>
      </c>
      <c r="U98" s="185" t="str">
        <f t="shared" si="450"/>
        <v>#REF!</v>
      </c>
      <c r="V98" s="185" t="str">
        <f t="shared" si="450"/>
        <v>#REF!</v>
      </c>
      <c r="W98" s="185" t="str">
        <f t="shared" si="450"/>
        <v>#REF!</v>
      </c>
      <c r="X98" s="185" t="str">
        <f t="shared" ref="X98:AA98" si="451">#REF!&amp;$S98</f>
        <v>#REF!</v>
      </c>
      <c r="Y98" s="185" t="str">
        <f t="shared" si="451"/>
        <v>#REF!</v>
      </c>
      <c r="Z98" s="185" t="str">
        <f t="shared" si="451"/>
        <v>#REF!</v>
      </c>
      <c r="AA98" s="185" t="str">
        <f t="shared" si="451"/>
        <v>#REF!</v>
      </c>
      <c r="AB98" s="185" t="str">
        <f t="shared" ref="AB98:AE98" si="452">#REF!</f>
        <v>#REF!</v>
      </c>
      <c r="AC98" s="185" t="str">
        <f t="shared" si="452"/>
        <v>#REF!</v>
      </c>
      <c r="AD98" s="185" t="str">
        <f t="shared" si="452"/>
        <v>#REF!</v>
      </c>
      <c r="AE98" s="185" t="str">
        <f t="shared" si="452"/>
        <v>#REF!</v>
      </c>
      <c r="AF98" s="188">
        <f>value('Nest Checks'!G102)</f>
        <v>96.2</v>
      </c>
      <c r="AG98" s="189" t="str">
        <f t="shared" si="14"/>
        <v/>
      </c>
      <c r="AH98" s="153"/>
      <c r="AI98" s="4"/>
      <c r="AJ98" s="191" t="str">
        <f t="shared" ref="AJ98:AM98" si="453">if(isblank($A98),"",if($J98&gt;0,indirect("R"&amp;$J98&amp;"C"&amp;column(T98),0),"-"))</f>
        <v/>
      </c>
      <c r="AK98" s="191" t="str">
        <f t="shared" si="453"/>
        <v/>
      </c>
      <c r="AL98" s="191" t="str">
        <f t="shared" si="453"/>
        <v/>
      </c>
      <c r="AM98" s="191" t="str">
        <f t="shared" si="453"/>
        <v/>
      </c>
      <c r="AN98" s="191" t="str">
        <f t="shared" si="314"/>
        <v/>
      </c>
      <c r="AO98" s="192" t="str">
        <f t="shared" si="283"/>
        <v/>
      </c>
      <c r="AP98" s="193" t="str">
        <f t="shared" ref="AP98:AS98" si="454">if(isblank($A98),"",if($L98&gt;0,indirect("R"&amp;$L98&amp;"C"&amp;column(T98),0),"-"))</f>
        <v/>
      </c>
      <c r="AQ98" s="193" t="str">
        <f t="shared" si="454"/>
        <v/>
      </c>
      <c r="AR98" s="193" t="str">
        <f t="shared" si="454"/>
        <v/>
      </c>
      <c r="AS98" s="193" t="str">
        <f t="shared" si="454"/>
        <v/>
      </c>
      <c r="AT98" s="193" t="str">
        <f t="shared" si="19"/>
        <v/>
      </c>
      <c r="AU98" s="194" t="str">
        <f t="shared" si="20"/>
        <v/>
      </c>
      <c r="AV98" s="195"/>
      <c r="AW98" s="3"/>
      <c r="AX98" s="3"/>
    </row>
    <row r="99">
      <c r="A99" s="123"/>
      <c r="B99" s="185" t="str">
        <f t="shared" ref="B99:E99" si="455">if(isblank($A99),"",if(iserror(match($A99&amp;"M",X$5:X$248,0)+4),if(iserror(match($A99&amp;"M?",X$5:X$248,0)+4),"",match($A99&amp;"M?",X$5:X$248,0)+4),(match($A99&amp;"M",X$5:X$248,0)+4)))</f>
        <v/>
      </c>
      <c r="C99" s="185" t="str">
        <f t="shared" si="455"/>
        <v/>
      </c>
      <c r="D99" s="185" t="str">
        <f t="shared" si="455"/>
        <v/>
      </c>
      <c r="E99" s="185" t="str">
        <f t="shared" si="455"/>
        <v/>
      </c>
      <c r="F99" s="185" t="str">
        <f t="shared" ref="F99:I99" si="456">if(isblank($A99),"",if(iserror(match($A99&amp;"F",X$5:X$248,0)+4),if(iserror(match($A99&amp;"F?",X$5:X$248,0)+4),"",match($A99&amp;"F?",X$5:X$248,0)+4),(match($A99&amp;"F",X$5:X$248,0)+4)))</f>
        <v/>
      </c>
      <c r="G99" s="185" t="str">
        <f t="shared" si="456"/>
        <v/>
      </c>
      <c r="H99" s="185" t="str">
        <f t="shared" si="456"/>
        <v/>
      </c>
      <c r="I99" s="185" t="str">
        <f t="shared" si="456"/>
        <v/>
      </c>
      <c r="J99" s="186" t="str">
        <f t="shared" si="8"/>
        <v/>
      </c>
      <c r="K99" s="186" t="str">
        <f t="shared" si="9"/>
        <v/>
      </c>
      <c r="L99" s="186" t="str">
        <f t="shared" si="10"/>
        <v/>
      </c>
      <c r="M99" s="186" t="str">
        <f t="shared" si="11"/>
        <v/>
      </c>
      <c r="N99" s="186" t="str">
        <f t="shared" si="12"/>
        <v/>
      </c>
      <c r="O99" s="186" t="str">
        <f t="shared" si="13"/>
        <v/>
      </c>
      <c r="P99" s="187"/>
      <c r="Q99" s="187"/>
      <c r="R99" s="185" t="str">
        <f t="shared" ref="R99:W99" si="457">#REF!</f>
        <v>#REF!</v>
      </c>
      <c r="S99" s="185" t="str">
        <f t="shared" si="457"/>
        <v>#REF!</v>
      </c>
      <c r="T99" s="185" t="str">
        <f t="shared" si="457"/>
        <v>#REF!</v>
      </c>
      <c r="U99" s="185" t="str">
        <f t="shared" si="457"/>
        <v>#REF!</v>
      </c>
      <c r="V99" s="185" t="str">
        <f t="shared" si="457"/>
        <v>#REF!</v>
      </c>
      <c r="W99" s="185" t="str">
        <f t="shared" si="457"/>
        <v>#REF!</v>
      </c>
      <c r="X99" s="185" t="str">
        <f t="shared" ref="X99:AA99" si="458">#REF!&amp;$S99</f>
        <v>#REF!</v>
      </c>
      <c r="Y99" s="185" t="str">
        <f t="shared" si="458"/>
        <v>#REF!</v>
      </c>
      <c r="Z99" s="185" t="str">
        <f t="shared" si="458"/>
        <v>#REF!</v>
      </c>
      <c r="AA99" s="185" t="str">
        <f t="shared" si="458"/>
        <v>#REF!</v>
      </c>
      <c r="AB99" s="185" t="str">
        <f t="shared" ref="AB99:AE99" si="459">#REF!</f>
        <v>#REF!</v>
      </c>
      <c r="AC99" s="185" t="str">
        <f t="shared" si="459"/>
        <v>#REF!</v>
      </c>
      <c r="AD99" s="185" t="str">
        <f t="shared" si="459"/>
        <v>#REF!</v>
      </c>
      <c r="AE99" s="185" t="str">
        <f t="shared" si="459"/>
        <v>#REF!</v>
      </c>
      <c r="AF99" s="188">
        <f>value('Nest Checks'!G103)</f>
        <v>97</v>
      </c>
      <c r="AG99" s="189" t="str">
        <f t="shared" si="14"/>
        <v/>
      </c>
      <c r="AH99" s="153"/>
      <c r="AI99" s="4"/>
      <c r="AJ99" s="191" t="str">
        <f t="shared" ref="AJ99:AM99" si="460">if(isblank($A99),"",if($J99&gt;0,indirect("R"&amp;$J99&amp;"C"&amp;column(T99),0),"-"))</f>
        <v/>
      </c>
      <c r="AK99" s="191" t="str">
        <f t="shared" si="460"/>
        <v/>
      </c>
      <c r="AL99" s="191" t="str">
        <f t="shared" si="460"/>
        <v/>
      </c>
      <c r="AM99" s="191" t="str">
        <f t="shared" si="460"/>
        <v/>
      </c>
      <c r="AN99" s="191" t="str">
        <f t="shared" si="314"/>
        <v/>
      </c>
      <c r="AO99" s="192" t="str">
        <f t="shared" si="283"/>
        <v/>
      </c>
      <c r="AP99" s="193" t="str">
        <f t="shared" ref="AP99:AS99" si="461">if(isblank($A99),"",if($L99&gt;0,indirect("R"&amp;$L99&amp;"C"&amp;column(T99),0),"-"))</f>
        <v/>
      </c>
      <c r="AQ99" s="193" t="str">
        <f t="shared" si="461"/>
        <v/>
      </c>
      <c r="AR99" s="193" t="str">
        <f t="shared" si="461"/>
        <v/>
      </c>
      <c r="AS99" s="193" t="str">
        <f t="shared" si="461"/>
        <v/>
      </c>
      <c r="AT99" s="193" t="str">
        <f t="shared" si="19"/>
        <v/>
      </c>
      <c r="AU99" s="194" t="str">
        <f t="shared" si="20"/>
        <v/>
      </c>
      <c r="AV99" s="195"/>
      <c r="AW99" s="3"/>
      <c r="AX99" s="3"/>
    </row>
    <row r="100">
      <c r="A100" s="123"/>
      <c r="B100" s="185" t="str">
        <f t="shared" ref="B100:E100" si="462">if(isblank($A100),"",if(iserror(match($A100&amp;"M",X$5:X$248,0)+4),if(iserror(match($A100&amp;"M?",X$5:X$248,0)+4),"",match($A100&amp;"M?",X$5:X$248,0)+4),(match($A100&amp;"M",X$5:X$248,0)+4)))</f>
        <v/>
      </c>
      <c r="C100" s="185" t="str">
        <f t="shared" si="462"/>
        <v/>
      </c>
      <c r="D100" s="185" t="str">
        <f t="shared" si="462"/>
        <v/>
      </c>
      <c r="E100" s="185" t="str">
        <f t="shared" si="462"/>
        <v/>
      </c>
      <c r="F100" s="185" t="str">
        <f t="shared" ref="F100:I100" si="463">if(isblank($A100),"",if(iserror(match($A100&amp;"F",X$5:X$248,0)+4),if(iserror(match($A100&amp;"F?",X$5:X$248,0)+4),"",match($A100&amp;"F?",X$5:X$248,0)+4),(match($A100&amp;"F",X$5:X$248,0)+4)))</f>
        <v/>
      </c>
      <c r="G100" s="185" t="str">
        <f t="shared" si="463"/>
        <v/>
      </c>
      <c r="H100" s="185" t="str">
        <f t="shared" si="463"/>
        <v/>
      </c>
      <c r="I100" s="185" t="str">
        <f t="shared" si="463"/>
        <v/>
      </c>
      <c r="J100" s="186" t="str">
        <f t="shared" si="8"/>
        <v/>
      </c>
      <c r="K100" s="186" t="str">
        <f t="shared" si="9"/>
        <v/>
      </c>
      <c r="L100" s="186" t="str">
        <f t="shared" si="10"/>
        <v/>
      </c>
      <c r="M100" s="186" t="str">
        <f t="shared" si="11"/>
        <v/>
      </c>
      <c r="N100" s="186" t="str">
        <f t="shared" si="12"/>
        <v/>
      </c>
      <c r="O100" s="186" t="str">
        <f t="shared" si="13"/>
        <v/>
      </c>
      <c r="P100" s="187"/>
      <c r="Q100" s="187"/>
      <c r="R100" s="185" t="str">
        <f>'ID Obs'!A79</f>
        <v>2640-97588</v>
      </c>
      <c r="S100" s="185" t="str">
        <f>'ID Obs'!C79</f>
        <v>M</v>
      </c>
      <c r="T100" s="185" t="str">
        <f>'ID Obs'!E79</f>
        <v>Lt Blue</v>
      </c>
      <c r="U100" s="185" t="str">
        <f>'ID Obs'!F79</f>
        <v>Dk Green</v>
      </c>
      <c r="V100" s="185" t="str">
        <f>'ID Obs'!G79</f>
        <v>R</v>
      </c>
      <c r="W100" s="185" t="str">
        <f>'ID Obs'!H79</f>
        <v>----</v>
      </c>
      <c r="X100" s="185" t="str">
        <f>'ID Obs'!N79&amp;$S100</f>
        <v>93M</v>
      </c>
      <c r="Y100" s="185" t="str">
        <f>'ID Obs'!P79&amp;$S100</f>
        <v>93.2M</v>
      </c>
      <c r="Z100" s="185" t="str">
        <f>'ID Obs'!R79&amp;$S100</f>
        <v>Nest!M</v>
      </c>
      <c r="AA100" s="185" t="str">
        <f>'ID Obs'!T79&amp;$S100</f>
        <v>Nest!M</v>
      </c>
      <c r="AB100" s="185">
        <f>'ID Obs'!O79</f>
        <v>44733</v>
      </c>
      <c r="AC100" s="185">
        <f>'ID Obs'!Q79</f>
        <v>44755</v>
      </c>
      <c r="AD100" s="185" t="str">
        <f>'ID Obs'!S79</f>
        <v>Date!</v>
      </c>
      <c r="AE100" s="185" t="str">
        <f>'ID Obs'!U79</f>
        <v>Date!</v>
      </c>
      <c r="AF100" s="188">
        <f>value('Nest Checks'!G104)</f>
        <v>0</v>
      </c>
      <c r="AG100" s="189" t="str">
        <f t="shared" si="14"/>
        <v/>
      </c>
      <c r="AH100" s="153"/>
      <c r="AI100" s="4"/>
      <c r="AJ100" s="191" t="str">
        <f t="shared" ref="AJ100:AM100" si="464">if(isblank($A100),"",if($J100&gt;0,indirect("R"&amp;$J100&amp;"C"&amp;column(T100),0),"-"))</f>
        <v/>
      </c>
      <c r="AK100" s="191" t="str">
        <f t="shared" si="464"/>
        <v/>
      </c>
      <c r="AL100" s="191" t="str">
        <f t="shared" si="464"/>
        <v/>
      </c>
      <c r="AM100" s="191" t="str">
        <f t="shared" si="464"/>
        <v/>
      </c>
      <c r="AN100" s="191" t="str">
        <f t="shared" si="314"/>
        <v/>
      </c>
      <c r="AO100" s="192" t="str">
        <f t="shared" si="283"/>
        <v/>
      </c>
      <c r="AP100" s="193" t="str">
        <f t="shared" ref="AP100:AS100" si="465">if(isblank($A100),"",if($L100&gt;0,indirect("R"&amp;$L100&amp;"C"&amp;column(T100),0),"-"))</f>
        <v/>
      </c>
      <c r="AQ100" s="193" t="str">
        <f t="shared" si="465"/>
        <v/>
      </c>
      <c r="AR100" s="193" t="str">
        <f t="shared" si="465"/>
        <v/>
      </c>
      <c r="AS100" s="193" t="str">
        <f t="shared" si="465"/>
        <v/>
      </c>
      <c r="AT100" s="193" t="str">
        <f t="shared" si="19"/>
        <v/>
      </c>
      <c r="AU100" s="194" t="str">
        <f t="shared" si="20"/>
        <v/>
      </c>
      <c r="AV100" s="195"/>
      <c r="AW100" s="3"/>
      <c r="AX100" s="3"/>
    </row>
    <row r="101">
      <c r="A101" s="123"/>
      <c r="B101" s="185" t="str">
        <f t="shared" ref="B101:E101" si="466">if(isblank($A101),"",if(iserror(match($A101&amp;"M",X$5:X$248,0)+4),if(iserror(match($A101&amp;"M?",X$5:X$248,0)+4),"",match($A101&amp;"M?",X$5:X$248,0)+4),(match($A101&amp;"M",X$5:X$248,0)+4)))</f>
        <v/>
      </c>
      <c r="C101" s="185" t="str">
        <f t="shared" si="466"/>
        <v/>
      </c>
      <c r="D101" s="185" t="str">
        <f t="shared" si="466"/>
        <v/>
      </c>
      <c r="E101" s="185" t="str">
        <f t="shared" si="466"/>
        <v/>
      </c>
      <c r="F101" s="185" t="str">
        <f t="shared" ref="F101:I101" si="467">if(isblank($A101),"",if(iserror(match($A101&amp;"F",X$5:X$248,0)+4),if(iserror(match($A101&amp;"F?",X$5:X$248,0)+4),"",match($A101&amp;"F?",X$5:X$248,0)+4),(match($A101&amp;"F",X$5:X$248,0)+4)))</f>
        <v/>
      </c>
      <c r="G101" s="185" t="str">
        <f t="shared" si="467"/>
        <v/>
      </c>
      <c r="H101" s="185" t="str">
        <f t="shared" si="467"/>
        <v/>
      </c>
      <c r="I101" s="185" t="str">
        <f t="shared" si="467"/>
        <v/>
      </c>
      <c r="J101" s="186" t="str">
        <f t="shared" si="8"/>
        <v/>
      </c>
      <c r="K101" s="186" t="str">
        <f t="shared" si="9"/>
        <v/>
      </c>
      <c r="L101" s="186" t="str">
        <f t="shared" si="10"/>
        <v/>
      </c>
      <c r="M101" s="186" t="str">
        <f t="shared" si="11"/>
        <v/>
      </c>
      <c r="N101" s="186" t="str">
        <f t="shared" si="12"/>
        <v/>
      </c>
      <c r="O101" s="186" t="str">
        <f t="shared" si="13"/>
        <v/>
      </c>
      <c r="P101" s="187"/>
      <c r="Q101" s="187"/>
      <c r="R101" s="185" t="str">
        <f t="shared" ref="R101:W101" si="468">#REF!</f>
        <v>#REF!</v>
      </c>
      <c r="S101" s="185" t="str">
        <f t="shared" si="468"/>
        <v>#REF!</v>
      </c>
      <c r="T101" s="185" t="str">
        <f t="shared" si="468"/>
        <v>#REF!</v>
      </c>
      <c r="U101" s="185" t="str">
        <f t="shared" si="468"/>
        <v>#REF!</v>
      </c>
      <c r="V101" s="185" t="str">
        <f t="shared" si="468"/>
        <v>#REF!</v>
      </c>
      <c r="W101" s="185" t="str">
        <f t="shared" si="468"/>
        <v>#REF!</v>
      </c>
      <c r="X101" s="185" t="str">
        <f t="shared" ref="X101:AA101" si="469">#REF!&amp;$S101</f>
        <v>#REF!</v>
      </c>
      <c r="Y101" s="185" t="str">
        <f t="shared" si="469"/>
        <v>#REF!</v>
      </c>
      <c r="Z101" s="185" t="str">
        <f t="shared" si="469"/>
        <v>#REF!</v>
      </c>
      <c r="AA101" s="185" t="str">
        <f t="shared" si="469"/>
        <v>#REF!</v>
      </c>
      <c r="AB101" s="185" t="str">
        <f t="shared" ref="AB101:AE101" si="470">#REF!</f>
        <v>#REF!</v>
      </c>
      <c r="AC101" s="185" t="str">
        <f t="shared" si="470"/>
        <v>#REF!</v>
      </c>
      <c r="AD101" s="185" t="str">
        <f t="shared" si="470"/>
        <v>#REF!</v>
      </c>
      <c r="AE101" s="185" t="str">
        <f t="shared" si="470"/>
        <v>#REF!</v>
      </c>
      <c r="AF101" s="188">
        <f>value('Nest Checks'!G105)</f>
        <v>99.2</v>
      </c>
      <c r="AG101" s="189" t="str">
        <f t="shared" si="14"/>
        <v/>
      </c>
      <c r="AH101" s="153"/>
      <c r="AI101" s="4"/>
      <c r="AJ101" s="191" t="str">
        <f t="shared" ref="AJ101:AM101" si="471">if(isblank($A101),"",if($J101&gt;0,indirect("R"&amp;$J101&amp;"C"&amp;column(T101),0),"-"))</f>
        <v/>
      </c>
      <c r="AK101" s="191" t="str">
        <f t="shared" si="471"/>
        <v/>
      </c>
      <c r="AL101" s="191" t="str">
        <f t="shared" si="471"/>
        <v/>
      </c>
      <c r="AM101" s="191" t="str">
        <f t="shared" si="471"/>
        <v/>
      </c>
      <c r="AN101" s="191" t="str">
        <f t="shared" si="314"/>
        <v/>
      </c>
      <c r="AO101" s="192" t="str">
        <f t="shared" si="283"/>
        <v/>
      </c>
      <c r="AP101" s="193" t="str">
        <f t="shared" ref="AP101:AS101" si="472">if(isblank($A101),"",if($L101&gt;0,indirect("R"&amp;$L101&amp;"C"&amp;column(T101),0),"-"))</f>
        <v/>
      </c>
      <c r="AQ101" s="193" t="str">
        <f t="shared" si="472"/>
        <v/>
      </c>
      <c r="AR101" s="193" t="str">
        <f t="shared" si="472"/>
        <v/>
      </c>
      <c r="AS101" s="193" t="str">
        <f t="shared" si="472"/>
        <v/>
      </c>
      <c r="AT101" s="193" t="str">
        <f t="shared" si="19"/>
        <v/>
      </c>
      <c r="AU101" s="194" t="str">
        <f t="shared" si="20"/>
        <v/>
      </c>
      <c r="AV101" s="195"/>
      <c r="AW101" s="3"/>
      <c r="AX101" s="3"/>
    </row>
    <row r="102">
      <c r="A102" s="123"/>
      <c r="B102" s="185" t="str">
        <f t="shared" ref="B102:E102" si="473">if(isblank($A102),"",if(iserror(match($A102&amp;"M",X$5:X$248,0)+4),if(iserror(match($A102&amp;"M?",X$5:X$248,0)+4),"",match($A102&amp;"M?",X$5:X$248,0)+4),(match($A102&amp;"M",X$5:X$248,0)+4)))</f>
        <v/>
      </c>
      <c r="C102" s="185" t="str">
        <f t="shared" si="473"/>
        <v/>
      </c>
      <c r="D102" s="185" t="str">
        <f t="shared" si="473"/>
        <v/>
      </c>
      <c r="E102" s="185" t="str">
        <f t="shared" si="473"/>
        <v/>
      </c>
      <c r="F102" s="185" t="str">
        <f t="shared" ref="F102:I102" si="474">if(isblank($A102),"",if(iserror(match($A102&amp;"F",X$5:X$248,0)+4),if(iserror(match($A102&amp;"F?",X$5:X$248,0)+4),"",match($A102&amp;"F?",X$5:X$248,0)+4),(match($A102&amp;"F",X$5:X$248,0)+4)))</f>
        <v/>
      </c>
      <c r="G102" s="185" t="str">
        <f t="shared" si="474"/>
        <v/>
      </c>
      <c r="H102" s="185" t="str">
        <f t="shared" si="474"/>
        <v/>
      </c>
      <c r="I102" s="185" t="str">
        <f t="shared" si="474"/>
        <v/>
      </c>
      <c r="J102" s="186" t="str">
        <f t="shared" si="8"/>
        <v/>
      </c>
      <c r="K102" s="186" t="str">
        <f t="shared" si="9"/>
        <v/>
      </c>
      <c r="L102" s="186" t="str">
        <f t="shared" si="10"/>
        <v/>
      </c>
      <c r="M102" s="186" t="str">
        <f t="shared" si="11"/>
        <v/>
      </c>
      <c r="N102" s="186" t="str">
        <f t="shared" si="12"/>
        <v/>
      </c>
      <c r="O102" s="186" t="str">
        <f t="shared" si="13"/>
        <v/>
      </c>
      <c r="P102" s="187"/>
      <c r="Q102" s="187"/>
      <c r="R102" s="185" t="str">
        <f>'ID Obs'!A80</f>
        <v>2850-57696</v>
      </c>
      <c r="S102" s="185" t="str">
        <f>'ID Obs'!C80</f>
        <v>F</v>
      </c>
      <c r="T102" s="185" t="str">
        <f>'ID Obs'!E80</f>
        <v>Lt Green</v>
      </c>
      <c r="U102" s="185" t="str">
        <f>'ID Obs'!F80</f>
        <v>Dk Blue</v>
      </c>
      <c r="V102" s="185" t="str">
        <f>'ID Obs'!G80</f>
        <v>L</v>
      </c>
      <c r="W102" s="185" t="str">
        <f>'ID Obs'!H80</f>
        <v>----</v>
      </c>
      <c r="X102" s="185" t="str">
        <f>'ID Obs'!N80&amp;$S102</f>
        <v>77.2F</v>
      </c>
      <c r="Y102" s="185" t="str">
        <f>'ID Obs'!P80&amp;$S102</f>
        <v>Nest!F</v>
      </c>
      <c r="Z102" s="185" t="str">
        <f>'ID Obs'!R80&amp;$S102</f>
        <v>Nest!F</v>
      </c>
      <c r="AA102" s="185" t="str">
        <f>'ID Obs'!T80&amp;$S102</f>
        <v>Nest!F</v>
      </c>
      <c r="AB102" s="185">
        <f>'ID Obs'!O80</f>
        <v>44761</v>
      </c>
      <c r="AC102" s="185" t="str">
        <f>'ID Obs'!Q80</f>
        <v>Date!</v>
      </c>
      <c r="AD102" s="185" t="str">
        <f>'ID Obs'!S80</f>
        <v>Date!</v>
      </c>
      <c r="AE102" s="185" t="str">
        <f>'ID Obs'!U80</f>
        <v>Date!</v>
      </c>
      <c r="AF102" s="188">
        <f>value('Nest Checks'!G106)</f>
        <v>0</v>
      </c>
      <c r="AG102" s="189" t="str">
        <f t="shared" si="14"/>
        <v/>
      </c>
      <c r="AH102" s="153"/>
      <c r="AI102" s="4"/>
      <c r="AJ102" s="191" t="str">
        <f t="shared" ref="AJ102:AM102" si="475">if(isblank($A102),"",if($J102&gt;0,indirect("R"&amp;$J102&amp;"C"&amp;column(T102),0),"-"))</f>
        <v/>
      </c>
      <c r="AK102" s="191" t="str">
        <f t="shared" si="475"/>
        <v/>
      </c>
      <c r="AL102" s="191" t="str">
        <f t="shared" si="475"/>
        <v/>
      </c>
      <c r="AM102" s="191" t="str">
        <f t="shared" si="475"/>
        <v/>
      </c>
      <c r="AN102" s="191" t="str">
        <f t="shared" si="314"/>
        <v/>
      </c>
      <c r="AO102" s="192" t="str">
        <f t="shared" si="283"/>
        <v/>
      </c>
      <c r="AP102" s="193" t="str">
        <f t="shared" ref="AP102:AS102" si="476">if(isblank($A102),"",if($L102&gt;0,indirect("R"&amp;$L102&amp;"C"&amp;column(T102),0),"-"))</f>
        <v/>
      </c>
      <c r="AQ102" s="193" t="str">
        <f t="shared" si="476"/>
        <v/>
      </c>
      <c r="AR102" s="193" t="str">
        <f t="shared" si="476"/>
        <v/>
      </c>
      <c r="AS102" s="193" t="str">
        <f t="shared" si="476"/>
        <v/>
      </c>
      <c r="AT102" s="193" t="str">
        <f t="shared" si="19"/>
        <v/>
      </c>
      <c r="AU102" s="194" t="str">
        <f t="shared" si="20"/>
        <v/>
      </c>
      <c r="AV102" s="195"/>
      <c r="AW102" s="3"/>
      <c r="AX102" s="3"/>
    </row>
    <row r="103">
      <c r="A103" s="123"/>
      <c r="B103" s="185" t="str">
        <f t="shared" ref="B103:E103" si="477">if(isblank($A103),"",if(iserror(match($A103&amp;"M",X$5:X$248,0)+4),if(iserror(match($A103&amp;"M?",X$5:X$248,0)+4),"",match($A103&amp;"M?",X$5:X$248,0)+4),(match($A103&amp;"M",X$5:X$248,0)+4)))</f>
        <v/>
      </c>
      <c r="C103" s="185" t="str">
        <f t="shared" si="477"/>
        <v/>
      </c>
      <c r="D103" s="185" t="str">
        <f t="shared" si="477"/>
        <v/>
      </c>
      <c r="E103" s="185" t="str">
        <f t="shared" si="477"/>
        <v/>
      </c>
      <c r="F103" s="185" t="str">
        <f t="shared" ref="F103:I103" si="478">if(isblank($A103),"",if(iserror(match($A103&amp;"F",X$5:X$248,0)+4),if(iserror(match($A103&amp;"F?",X$5:X$248,0)+4),"",match($A103&amp;"F?",X$5:X$248,0)+4),(match($A103&amp;"F",X$5:X$248,0)+4)))</f>
        <v/>
      </c>
      <c r="G103" s="185" t="str">
        <f t="shared" si="478"/>
        <v/>
      </c>
      <c r="H103" s="185" t="str">
        <f t="shared" si="478"/>
        <v/>
      </c>
      <c r="I103" s="185" t="str">
        <f t="shared" si="478"/>
        <v/>
      </c>
      <c r="J103" s="186" t="str">
        <f t="shared" si="8"/>
        <v/>
      </c>
      <c r="K103" s="186" t="str">
        <f t="shared" si="9"/>
        <v/>
      </c>
      <c r="L103" s="186" t="str">
        <f t="shared" si="10"/>
        <v/>
      </c>
      <c r="M103" s="186" t="str">
        <f t="shared" si="11"/>
        <v/>
      </c>
      <c r="N103" s="186" t="str">
        <f t="shared" si="12"/>
        <v/>
      </c>
      <c r="O103" s="186" t="str">
        <f t="shared" si="13"/>
        <v/>
      </c>
      <c r="P103" s="187"/>
      <c r="Q103" s="187"/>
      <c r="R103" s="185" t="str">
        <f>'ID Obs'!A81</f>
        <v>2870-65004</v>
      </c>
      <c r="S103" s="185" t="str">
        <f>'ID Obs'!C81</f>
        <v>F</v>
      </c>
      <c r="T103" s="185" t="str">
        <f>'ID Obs'!E81</f>
        <v>Pink</v>
      </c>
      <c r="U103" s="185" t="str">
        <f>'ID Obs'!F81</f>
        <v>Dk Green</v>
      </c>
      <c r="V103" s="185" t="str">
        <f>'ID Obs'!G81</f>
        <v>L</v>
      </c>
      <c r="W103" s="185" t="str">
        <f>'ID Obs'!H81</f>
        <v>----</v>
      </c>
      <c r="X103" s="185" t="str">
        <f>'ID Obs'!N81&amp;$S103</f>
        <v>145F</v>
      </c>
      <c r="Y103" s="185" t="str">
        <f>'ID Obs'!P81&amp;$S103</f>
        <v>Nest!F</v>
      </c>
      <c r="Z103" s="185" t="str">
        <f>'ID Obs'!R81&amp;$S103</f>
        <v>Nest!F</v>
      </c>
      <c r="AA103" s="185" t="str">
        <f>'ID Obs'!T81&amp;$S103</f>
        <v>Nest!F</v>
      </c>
      <c r="AB103" s="185" t="str">
        <f t="shared" ref="AB103:AE103" si="479">#REF!</f>
        <v>#REF!</v>
      </c>
      <c r="AC103" s="185" t="str">
        <f t="shared" si="479"/>
        <v>#REF!</v>
      </c>
      <c r="AD103" s="185" t="str">
        <f t="shared" si="479"/>
        <v>#REF!</v>
      </c>
      <c r="AE103" s="185" t="str">
        <f t="shared" si="479"/>
        <v>#REF!</v>
      </c>
      <c r="AF103" s="188">
        <f>value('Nest Checks'!G107)</f>
        <v>101</v>
      </c>
      <c r="AG103" s="189" t="str">
        <f t="shared" si="14"/>
        <v/>
      </c>
      <c r="AH103" s="153"/>
      <c r="AI103" s="4"/>
      <c r="AJ103" s="191" t="str">
        <f t="shared" ref="AJ103:AM103" si="480">if(isblank($A103),"",if($J103&gt;0,indirect("R"&amp;$J103&amp;"C"&amp;column(T103),0),"-"))</f>
        <v/>
      </c>
      <c r="AK103" s="191" t="str">
        <f t="shared" si="480"/>
        <v/>
      </c>
      <c r="AL103" s="191" t="str">
        <f t="shared" si="480"/>
        <v/>
      </c>
      <c r="AM103" s="191" t="str">
        <f t="shared" si="480"/>
        <v/>
      </c>
      <c r="AN103" s="191" t="str">
        <f t="shared" si="314"/>
        <v/>
      </c>
      <c r="AO103" s="192" t="str">
        <f t="shared" si="283"/>
        <v/>
      </c>
      <c r="AP103" s="193" t="str">
        <f t="shared" ref="AP103:AS103" si="481">if(isblank($A103),"",if($L103&gt;0,indirect("R"&amp;$L103&amp;"C"&amp;column(T103),0),"-"))</f>
        <v/>
      </c>
      <c r="AQ103" s="193" t="str">
        <f t="shared" si="481"/>
        <v/>
      </c>
      <c r="AR103" s="193" t="str">
        <f t="shared" si="481"/>
        <v/>
      </c>
      <c r="AS103" s="193" t="str">
        <f t="shared" si="481"/>
        <v/>
      </c>
      <c r="AT103" s="193" t="str">
        <f t="shared" si="19"/>
        <v/>
      </c>
      <c r="AU103" s="194" t="str">
        <f t="shared" si="20"/>
        <v/>
      </c>
      <c r="AV103" s="195"/>
      <c r="AW103" s="3"/>
      <c r="AX103" s="3"/>
    </row>
    <row r="104">
      <c r="A104" s="123"/>
      <c r="B104" s="185" t="str">
        <f t="shared" ref="B104:E104" si="482">if(isblank($A104),"",if(iserror(match($A104&amp;"M",X$5:X$248,0)+4),if(iserror(match($A104&amp;"M?",X$5:X$248,0)+4),"",match($A104&amp;"M?",X$5:X$248,0)+4),(match($A104&amp;"M",X$5:X$248,0)+4)))</f>
        <v/>
      </c>
      <c r="C104" s="185" t="str">
        <f t="shared" si="482"/>
        <v/>
      </c>
      <c r="D104" s="185" t="str">
        <f t="shared" si="482"/>
        <v/>
      </c>
      <c r="E104" s="185" t="str">
        <f t="shared" si="482"/>
        <v/>
      </c>
      <c r="F104" s="185" t="str">
        <f t="shared" ref="F104:I104" si="483">if(isblank($A104),"",if(iserror(match($A104&amp;"F",X$5:X$248,0)+4),if(iserror(match($A104&amp;"F?",X$5:X$248,0)+4),"",match($A104&amp;"F?",X$5:X$248,0)+4),(match($A104&amp;"F",X$5:X$248,0)+4)))</f>
        <v/>
      </c>
      <c r="G104" s="185" t="str">
        <f t="shared" si="483"/>
        <v/>
      </c>
      <c r="H104" s="185" t="str">
        <f t="shared" si="483"/>
        <v/>
      </c>
      <c r="I104" s="185" t="str">
        <f t="shared" si="483"/>
        <v/>
      </c>
      <c r="J104" s="186" t="str">
        <f t="shared" si="8"/>
        <v/>
      </c>
      <c r="K104" s="186" t="str">
        <f t="shared" si="9"/>
        <v/>
      </c>
      <c r="L104" s="186" t="str">
        <f t="shared" si="10"/>
        <v/>
      </c>
      <c r="M104" s="186" t="str">
        <f t="shared" si="11"/>
        <v/>
      </c>
      <c r="N104" s="186" t="str">
        <f t="shared" si="12"/>
        <v/>
      </c>
      <c r="O104" s="186" t="str">
        <f t="shared" si="13"/>
        <v/>
      </c>
      <c r="P104" s="187"/>
      <c r="Q104" s="187"/>
      <c r="R104" s="185" t="str">
        <f>'ID Obs'!A82</f>
        <v>UNB</v>
      </c>
      <c r="S104" s="185" t="str">
        <f>'ID Obs'!C82</f>
        <v>M</v>
      </c>
      <c r="T104" s="185" t="str">
        <f>'ID Obs'!E82</f>
        <v/>
      </c>
      <c r="U104" s="185" t="str">
        <f>'ID Obs'!F82</f>
        <v/>
      </c>
      <c r="V104" s="185" t="str">
        <f>'ID Obs'!G82</f>
        <v/>
      </c>
      <c r="W104" s="185" t="str">
        <f>'ID Obs'!H82</f>
        <v/>
      </c>
      <c r="X104" s="185" t="str">
        <f>'ID Obs'!N82&amp;$S104</f>
        <v>145M</v>
      </c>
      <c r="Y104" s="185" t="str">
        <f>'ID Obs'!P82&amp;$S104</f>
        <v>Nest!M</v>
      </c>
      <c r="Z104" s="185" t="str">
        <f>'ID Obs'!R82&amp;$S104</f>
        <v>Nest!M</v>
      </c>
      <c r="AA104" s="185" t="str">
        <f>'ID Obs'!T82&amp;$S104</f>
        <v>Nest!M</v>
      </c>
      <c r="AB104" s="185">
        <f>'ID Obs'!O81</f>
        <v>44757</v>
      </c>
      <c r="AC104" s="185" t="str">
        <f>'ID Obs'!Q81</f>
        <v>Date!</v>
      </c>
      <c r="AD104" s="185" t="str">
        <f>'ID Obs'!S81</f>
        <v>Date!</v>
      </c>
      <c r="AE104" s="185" t="str">
        <f>'ID Obs'!U81</f>
        <v>Date!</v>
      </c>
      <c r="AF104" s="188">
        <f>value('Nest Checks'!G108)</f>
        <v>102.2</v>
      </c>
      <c r="AG104" s="189" t="str">
        <f t="shared" si="14"/>
        <v/>
      </c>
      <c r="AH104" s="153"/>
      <c r="AI104" s="4"/>
      <c r="AJ104" s="191" t="str">
        <f t="shared" ref="AJ104:AM104" si="484">if(isblank($A104),"",if($J104&gt;0,indirect("R"&amp;$J104&amp;"C"&amp;column(T104),0),"-"))</f>
        <v/>
      </c>
      <c r="AK104" s="191" t="str">
        <f t="shared" si="484"/>
        <v/>
      </c>
      <c r="AL104" s="191" t="str">
        <f t="shared" si="484"/>
        <v/>
      </c>
      <c r="AM104" s="191" t="str">
        <f t="shared" si="484"/>
        <v/>
      </c>
      <c r="AN104" s="191" t="str">
        <f t="shared" si="314"/>
        <v/>
      </c>
      <c r="AO104" s="192" t="str">
        <f t="shared" si="283"/>
        <v/>
      </c>
      <c r="AP104" s="193" t="str">
        <f t="shared" ref="AP104:AS104" si="485">if(isblank($A104),"",if($L104&gt;0,indirect("R"&amp;$L104&amp;"C"&amp;column(T104),0),"-"))</f>
        <v/>
      </c>
      <c r="AQ104" s="193" t="str">
        <f t="shared" si="485"/>
        <v/>
      </c>
      <c r="AR104" s="193" t="str">
        <f t="shared" si="485"/>
        <v/>
      </c>
      <c r="AS104" s="193" t="str">
        <f t="shared" si="485"/>
        <v/>
      </c>
      <c r="AT104" s="193" t="str">
        <f t="shared" si="19"/>
        <v/>
      </c>
      <c r="AU104" s="194" t="str">
        <f t="shared" si="20"/>
        <v/>
      </c>
      <c r="AV104" s="195"/>
      <c r="AW104" s="3"/>
      <c r="AX104" s="3"/>
    </row>
    <row r="105">
      <c r="A105" s="123"/>
      <c r="B105" s="185" t="str">
        <f t="shared" ref="B105:E105" si="486">if(isblank($A105),"",if(iserror(match($A105&amp;"M",X$5:X$248,0)+4),if(iserror(match($A105&amp;"M?",X$5:X$248,0)+4),"",match($A105&amp;"M?",X$5:X$248,0)+4),(match($A105&amp;"M",X$5:X$248,0)+4)))</f>
        <v/>
      </c>
      <c r="C105" s="185" t="str">
        <f t="shared" si="486"/>
        <v/>
      </c>
      <c r="D105" s="185" t="str">
        <f t="shared" si="486"/>
        <v/>
      </c>
      <c r="E105" s="185" t="str">
        <f t="shared" si="486"/>
        <v/>
      </c>
      <c r="F105" s="185" t="str">
        <f t="shared" ref="F105:I105" si="487">if(isblank($A105),"",if(iserror(match($A105&amp;"F",X$5:X$248,0)+4),if(iserror(match($A105&amp;"F?",X$5:X$248,0)+4),"",match($A105&amp;"F?",X$5:X$248,0)+4),(match($A105&amp;"F",X$5:X$248,0)+4)))</f>
        <v/>
      </c>
      <c r="G105" s="185" t="str">
        <f t="shared" si="487"/>
        <v/>
      </c>
      <c r="H105" s="185" t="str">
        <f t="shared" si="487"/>
        <v/>
      </c>
      <c r="I105" s="185" t="str">
        <f t="shared" si="487"/>
        <v/>
      </c>
      <c r="J105" s="186" t="str">
        <f t="shared" si="8"/>
        <v/>
      </c>
      <c r="K105" s="186" t="str">
        <f t="shared" si="9"/>
        <v/>
      </c>
      <c r="L105" s="186" t="str">
        <f t="shared" si="10"/>
        <v/>
      </c>
      <c r="M105" s="186" t="str">
        <f t="shared" si="11"/>
        <v/>
      </c>
      <c r="N105" s="186" t="str">
        <f t="shared" si="12"/>
        <v/>
      </c>
      <c r="O105" s="186" t="str">
        <f t="shared" si="13"/>
        <v/>
      </c>
      <c r="P105" s="187"/>
      <c r="Q105" s="187"/>
      <c r="R105" s="185" t="str">
        <f>'ID Obs'!A83</f>
        <v>UNB</v>
      </c>
      <c r="S105" s="185" t="str">
        <f>'ID Obs'!C83</f>
        <v>M</v>
      </c>
      <c r="T105" s="185" t="str">
        <f>'ID Obs'!E83</f>
        <v/>
      </c>
      <c r="U105" s="185" t="str">
        <f>'ID Obs'!F83</f>
        <v/>
      </c>
      <c r="V105" s="185" t="str">
        <f>'ID Obs'!G83</f>
        <v/>
      </c>
      <c r="W105" s="185" t="str">
        <f>'ID Obs'!H83</f>
        <v/>
      </c>
      <c r="X105" s="185" t="str">
        <f>'ID Obs'!N83&amp;$S105</f>
        <v>77.2M</v>
      </c>
      <c r="Y105" s="185" t="str">
        <f>'ID Obs'!P83&amp;$S105</f>
        <v>Nest!M</v>
      </c>
      <c r="Z105" s="185" t="str">
        <f>'ID Obs'!R83&amp;$S105</f>
        <v>Nest!M</v>
      </c>
      <c r="AA105" s="185" t="str">
        <f>'ID Obs'!T83&amp;$S105</f>
        <v>Nest!M</v>
      </c>
      <c r="AB105" s="185">
        <f>'ID Obs'!O82</f>
        <v>44757</v>
      </c>
      <c r="AC105" s="185" t="str">
        <f>'ID Obs'!Q82</f>
        <v>Date!</v>
      </c>
      <c r="AD105" s="185" t="str">
        <f>'ID Obs'!S82</f>
        <v>Date!</v>
      </c>
      <c r="AE105" s="185" t="str">
        <f>'ID Obs'!U82</f>
        <v>Date!</v>
      </c>
      <c r="AF105" s="188">
        <f>value('Nest Checks'!G109)</f>
        <v>0</v>
      </c>
      <c r="AG105" s="189" t="str">
        <f t="shared" si="14"/>
        <v/>
      </c>
      <c r="AH105" s="153"/>
      <c r="AI105" s="4"/>
      <c r="AJ105" s="191" t="str">
        <f t="shared" ref="AJ105:AM105" si="488">if(isblank($A105),"",if($J105&gt;0,indirect("R"&amp;$J105&amp;"C"&amp;column(T105),0),"-"))</f>
        <v/>
      </c>
      <c r="AK105" s="191" t="str">
        <f t="shared" si="488"/>
        <v/>
      </c>
      <c r="AL105" s="191" t="str">
        <f t="shared" si="488"/>
        <v/>
      </c>
      <c r="AM105" s="191" t="str">
        <f t="shared" si="488"/>
        <v/>
      </c>
      <c r="AN105" s="191" t="str">
        <f t="shared" si="314"/>
        <v/>
      </c>
      <c r="AO105" s="192" t="str">
        <f t="shared" si="283"/>
        <v/>
      </c>
      <c r="AP105" s="193" t="str">
        <f t="shared" ref="AP105:AS105" si="489">if(isblank($A105),"",if($L105&gt;0,indirect("R"&amp;$L105&amp;"C"&amp;column(T105),0),"-"))</f>
        <v/>
      </c>
      <c r="AQ105" s="193" t="str">
        <f t="shared" si="489"/>
        <v/>
      </c>
      <c r="AR105" s="193" t="str">
        <f t="shared" si="489"/>
        <v/>
      </c>
      <c r="AS105" s="193" t="str">
        <f t="shared" si="489"/>
        <v/>
      </c>
      <c r="AT105" s="193" t="str">
        <f t="shared" si="19"/>
        <v/>
      </c>
      <c r="AU105" s="194" t="str">
        <f t="shared" si="20"/>
        <v/>
      </c>
      <c r="AV105" s="195"/>
      <c r="AW105" s="3"/>
      <c r="AX105" s="3"/>
    </row>
    <row r="106">
      <c r="A106" s="123"/>
      <c r="B106" s="185" t="str">
        <f t="shared" ref="B106:E106" si="490">if(isblank($A106),"",if(iserror(match($A106&amp;"M",X$5:X$248,0)+4),if(iserror(match($A106&amp;"M?",X$5:X$248,0)+4),"",match($A106&amp;"M?",X$5:X$248,0)+4),(match($A106&amp;"M",X$5:X$248,0)+4)))</f>
        <v/>
      </c>
      <c r="C106" s="185" t="str">
        <f t="shared" si="490"/>
        <v/>
      </c>
      <c r="D106" s="185" t="str">
        <f t="shared" si="490"/>
        <v/>
      </c>
      <c r="E106" s="185" t="str">
        <f t="shared" si="490"/>
        <v/>
      </c>
      <c r="F106" s="185" t="str">
        <f t="shared" ref="F106:I106" si="491">if(isblank($A106),"",if(iserror(match($A106&amp;"F",X$5:X$248,0)+4),if(iserror(match($A106&amp;"F?",X$5:X$248,0)+4),"",match($A106&amp;"F?",X$5:X$248,0)+4),(match($A106&amp;"F",X$5:X$248,0)+4)))</f>
        <v/>
      </c>
      <c r="G106" s="185" t="str">
        <f t="shared" si="491"/>
        <v/>
      </c>
      <c r="H106" s="185" t="str">
        <f t="shared" si="491"/>
        <v/>
      </c>
      <c r="I106" s="185" t="str">
        <f t="shared" si="491"/>
        <v/>
      </c>
      <c r="J106" s="186" t="str">
        <f t="shared" si="8"/>
        <v/>
      </c>
      <c r="K106" s="186" t="str">
        <f t="shared" si="9"/>
        <v/>
      </c>
      <c r="L106" s="186" t="str">
        <f t="shared" si="10"/>
        <v/>
      </c>
      <c r="M106" s="186" t="str">
        <f t="shared" si="11"/>
        <v/>
      </c>
      <c r="N106" s="186" t="str">
        <f t="shared" si="12"/>
        <v/>
      </c>
      <c r="O106" s="186" t="str">
        <f t="shared" si="13"/>
        <v/>
      </c>
      <c r="P106" s="187"/>
      <c r="Q106" s="187"/>
      <c r="R106" s="185" t="str">
        <f>'ID Obs'!A84</f>
        <v>UNB</v>
      </c>
      <c r="S106" s="185" t="str">
        <f>'ID Obs'!C84</f>
        <v>M</v>
      </c>
      <c r="T106" s="185" t="str">
        <f>'ID Obs'!E84</f>
        <v/>
      </c>
      <c r="U106" s="185" t="str">
        <f>'ID Obs'!F84</f>
        <v/>
      </c>
      <c r="V106" s="185" t="str">
        <f>'ID Obs'!G84</f>
        <v/>
      </c>
      <c r="W106" s="185" t="str">
        <f>'ID Obs'!H84</f>
        <v/>
      </c>
      <c r="X106" s="185" t="str">
        <f>'ID Obs'!N84&amp;$S106</f>
        <v>36M</v>
      </c>
      <c r="Y106" s="185" t="str">
        <f>'ID Obs'!P84&amp;$S106</f>
        <v>Nest!M</v>
      </c>
      <c r="Z106" s="185" t="str">
        <f>'ID Obs'!R84&amp;$S106</f>
        <v>Nest!M</v>
      </c>
      <c r="AA106" s="185" t="str">
        <f>'ID Obs'!T84&amp;$S106</f>
        <v>Nest!M</v>
      </c>
      <c r="AB106" s="185">
        <f>'ID Obs'!O83</f>
        <v>44781</v>
      </c>
      <c r="AC106" s="185" t="str">
        <f>'ID Obs'!Q83</f>
        <v>Date!</v>
      </c>
      <c r="AD106" s="185" t="str">
        <f>'ID Obs'!S83</f>
        <v>Date!</v>
      </c>
      <c r="AE106" s="185" t="str">
        <f>'ID Obs'!U83</f>
        <v>Date!</v>
      </c>
      <c r="AF106" s="188">
        <f>value('Nest Checks'!G110)</f>
        <v>0</v>
      </c>
      <c r="AG106" s="189" t="str">
        <f t="shared" si="14"/>
        <v/>
      </c>
      <c r="AH106" s="153"/>
      <c r="AI106" s="4"/>
      <c r="AJ106" s="191" t="str">
        <f t="shared" ref="AJ106:AM106" si="492">if(isblank($A106),"",if($J106&gt;0,indirect("R"&amp;$J106&amp;"C"&amp;column(T106),0),"-"))</f>
        <v/>
      </c>
      <c r="AK106" s="191" t="str">
        <f t="shared" si="492"/>
        <v/>
      </c>
      <c r="AL106" s="191" t="str">
        <f t="shared" si="492"/>
        <v/>
      </c>
      <c r="AM106" s="191" t="str">
        <f t="shared" si="492"/>
        <v/>
      </c>
      <c r="AN106" s="191" t="str">
        <f t="shared" si="314"/>
        <v/>
      </c>
      <c r="AO106" s="192" t="str">
        <f t="shared" si="283"/>
        <v/>
      </c>
      <c r="AP106" s="193" t="str">
        <f t="shared" ref="AP106:AS106" si="493">if(isblank($A106),"",if($L106&gt;0,indirect("R"&amp;$L106&amp;"C"&amp;column(T106),0),"-"))</f>
        <v/>
      </c>
      <c r="AQ106" s="193" t="str">
        <f t="shared" si="493"/>
        <v/>
      </c>
      <c r="AR106" s="193" t="str">
        <f t="shared" si="493"/>
        <v/>
      </c>
      <c r="AS106" s="193" t="str">
        <f t="shared" si="493"/>
        <v/>
      </c>
      <c r="AT106" s="193" t="str">
        <f t="shared" si="19"/>
        <v/>
      </c>
      <c r="AU106" s="194" t="str">
        <f t="shared" si="20"/>
        <v/>
      </c>
      <c r="AV106" s="195"/>
      <c r="AW106" s="3"/>
      <c r="AX106" s="3"/>
    </row>
    <row r="107">
      <c r="A107" s="123"/>
      <c r="B107" s="185" t="str">
        <f t="shared" ref="B107:E107" si="494">if(isblank($A107),"",if(iserror(match($A107&amp;"M",X$5:X$248,0)+4),if(iserror(match($A107&amp;"M?",X$5:X$248,0)+4),"",match($A107&amp;"M?",X$5:X$248,0)+4),(match($A107&amp;"M",X$5:X$248,0)+4)))</f>
        <v/>
      </c>
      <c r="C107" s="185" t="str">
        <f t="shared" si="494"/>
        <v/>
      </c>
      <c r="D107" s="185" t="str">
        <f t="shared" si="494"/>
        <v/>
      </c>
      <c r="E107" s="185" t="str">
        <f t="shared" si="494"/>
        <v/>
      </c>
      <c r="F107" s="185" t="str">
        <f t="shared" ref="F107:I107" si="495">if(isblank($A107),"",if(iserror(match($A107&amp;"F",X$5:X$248,0)+4),if(iserror(match($A107&amp;"F?",X$5:X$248,0)+4),"",match($A107&amp;"F?",X$5:X$248,0)+4),(match($A107&amp;"F",X$5:X$248,0)+4)))</f>
        <v/>
      </c>
      <c r="G107" s="185" t="str">
        <f t="shared" si="495"/>
        <v/>
      </c>
      <c r="H107" s="185" t="str">
        <f t="shared" si="495"/>
        <v/>
      </c>
      <c r="I107" s="185" t="str">
        <f t="shared" si="495"/>
        <v/>
      </c>
      <c r="J107" s="186" t="str">
        <f t="shared" si="8"/>
        <v/>
      </c>
      <c r="K107" s="186" t="str">
        <f t="shared" si="9"/>
        <v/>
      </c>
      <c r="L107" s="186" t="str">
        <f t="shared" si="10"/>
        <v/>
      </c>
      <c r="M107" s="186" t="str">
        <f t="shared" si="11"/>
        <v/>
      </c>
      <c r="N107" s="186" t="str">
        <f t="shared" si="12"/>
        <v/>
      </c>
      <c r="O107" s="186" t="str">
        <f t="shared" si="13"/>
        <v/>
      </c>
      <c r="P107" s="187"/>
      <c r="Q107" s="187"/>
      <c r="R107" s="185" t="str">
        <f>'ID Obs'!A85</f>
        <v>UNB</v>
      </c>
      <c r="S107" s="185" t="str">
        <f>'ID Obs'!C85</f>
        <v>F</v>
      </c>
      <c r="T107" s="185" t="str">
        <f>'ID Obs'!E85</f>
        <v/>
      </c>
      <c r="U107" s="185" t="str">
        <f>'ID Obs'!F85</f>
        <v/>
      </c>
      <c r="V107" s="185" t="str">
        <f>'ID Obs'!G85</f>
        <v/>
      </c>
      <c r="W107" s="185" t="str">
        <f>'ID Obs'!H85</f>
        <v/>
      </c>
      <c r="X107" s="185" t="str">
        <f>'ID Obs'!N85&amp;$S107</f>
        <v>36F</v>
      </c>
      <c r="Y107" s="185" t="str">
        <f>'ID Obs'!P85&amp;$S107</f>
        <v>Nest!F</v>
      </c>
      <c r="Z107" s="185" t="str">
        <f>'ID Obs'!R85&amp;$S107</f>
        <v>Nest!F</v>
      </c>
      <c r="AA107" s="185" t="str">
        <f>'ID Obs'!T85&amp;$S107</f>
        <v>Nest!F</v>
      </c>
      <c r="AB107" s="185">
        <f>'ID Obs'!O84</f>
        <v>44765</v>
      </c>
      <c r="AC107" s="185" t="str">
        <f>'ID Obs'!Q84</f>
        <v>Date!</v>
      </c>
      <c r="AD107" s="185" t="str">
        <f>'ID Obs'!S84</f>
        <v>Date!</v>
      </c>
      <c r="AE107" s="185" t="str">
        <f>'ID Obs'!U84</f>
        <v>Date!</v>
      </c>
      <c r="AF107" s="188">
        <f>value('Nest Checks'!G111)</f>
        <v>0</v>
      </c>
      <c r="AG107" s="189" t="str">
        <f t="shared" si="14"/>
        <v/>
      </c>
      <c r="AH107" s="153"/>
      <c r="AI107" s="4"/>
      <c r="AJ107" s="191" t="str">
        <f t="shared" ref="AJ107:AM107" si="496">if(isblank($A107),"",if($J107&gt;0,indirect("R"&amp;$J107&amp;"C"&amp;column(T107),0),"-"))</f>
        <v/>
      </c>
      <c r="AK107" s="191" t="str">
        <f t="shared" si="496"/>
        <v/>
      </c>
      <c r="AL107" s="191" t="str">
        <f t="shared" si="496"/>
        <v/>
      </c>
      <c r="AM107" s="191" t="str">
        <f t="shared" si="496"/>
        <v/>
      </c>
      <c r="AN107" s="191" t="str">
        <f t="shared" si="314"/>
        <v/>
      </c>
      <c r="AO107" s="192" t="str">
        <f t="shared" si="283"/>
        <v/>
      </c>
      <c r="AP107" s="193" t="str">
        <f t="shared" ref="AP107:AS107" si="497">if(isblank($A107),"",if($L107&gt;0,indirect("R"&amp;$L107&amp;"C"&amp;column(T107),0),"-"))</f>
        <v/>
      </c>
      <c r="AQ107" s="193" t="str">
        <f t="shared" si="497"/>
        <v/>
      </c>
      <c r="AR107" s="193" t="str">
        <f t="shared" si="497"/>
        <v/>
      </c>
      <c r="AS107" s="193" t="str">
        <f t="shared" si="497"/>
        <v/>
      </c>
      <c r="AT107" s="193" t="str">
        <f t="shared" si="19"/>
        <v/>
      </c>
      <c r="AU107" s="194" t="str">
        <f t="shared" si="20"/>
        <v/>
      </c>
      <c r="AV107" s="195"/>
      <c r="AW107" s="3"/>
      <c r="AX107" s="3"/>
    </row>
    <row r="108">
      <c r="A108" s="123"/>
      <c r="B108" s="185" t="str">
        <f t="shared" ref="B108:E108" si="498">if(isblank($A108),"",if(iserror(match($A108&amp;"M",X$5:X$248,0)+4),if(iserror(match($A108&amp;"M?",X$5:X$248,0)+4),"",match($A108&amp;"M?",X$5:X$248,0)+4),(match($A108&amp;"M",X$5:X$248,0)+4)))</f>
        <v/>
      </c>
      <c r="C108" s="185" t="str">
        <f t="shared" si="498"/>
        <v/>
      </c>
      <c r="D108" s="185" t="str">
        <f t="shared" si="498"/>
        <v/>
      </c>
      <c r="E108" s="185" t="str">
        <f t="shared" si="498"/>
        <v/>
      </c>
      <c r="F108" s="185" t="str">
        <f t="shared" ref="F108:I108" si="499">if(isblank($A108),"",if(iserror(match($A108&amp;"F",X$5:X$248,0)+4),if(iserror(match($A108&amp;"F?",X$5:X$248,0)+4),"",match($A108&amp;"F?",X$5:X$248,0)+4),(match($A108&amp;"F",X$5:X$248,0)+4)))</f>
        <v/>
      </c>
      <c r="G108" s="185" t="str">
        <f t="shared" si="499"/>
        <v/>
      </c>
      <c r="H108" s="185" t="str">
        <f t="shared" si="499"/>
        <v/>
      </c>
      <c r="I108" s="185" t="str">
        <f t="shared" si="499"/>
        <v/>
      </c>
      <c r="J108" s="186" t="str">
        <f t="shared" si="8"/>
        <v/>
      </c>
      <c r="K108" s="186" t="str">
        <f t="shared" si="9"/>
        <v/>
      </c>
      <c r="L108" s="186" t="str">
        <f t="shared" si="10"/>
        <v/>
      </c>
      <c r="M108" s="186" t="str">
        <f t="shared" si="11"/>
        <v/>
      </c>
      <c r="N108" s="186" t="str">
        <f t="shared" si="12"/>
        <v/>
      </c>
      <c r="O108" s="186" t="str">
        <f t="shared" si="13"/>
        <v/>
      </c>
      <c r="P108" s="187"/>
      <c r="Q108" s="187"/>
      <c r="R108" s="185" t="str">
        <f t="shared" ref="R108:W108" si="500">#REF!</f>
        <v>#REF!</v>
      </c>
      <c r="S108" s="185" t="str">
        <f t="shared" si="500"/>
        <v>#REF!</v>
      </c>
      <c r="T108" s="185" t="str">
        <f t="shared" si="500"/>
        <v>#REF!</v>
      </c>
      <c r="U108" s="185" t="str">
        <f t="shared" si="500"/>
        <v>#REF!</v>
      </c>
      <c r="V108" s="185" t="str">
        <f t="shared" si="500"/>
        <v>#REF!</v>
      </c>
      <c r="W108" s="185" t="str">
        <f t="shared" si="500"/>
        <v>#REF!</v>
      </c>
      <c r="X108" s="185" t="str">
        <f t="shared" ref="X108:AA108" si="501">#REF!&amp;$S108</f>
        <v>#REF!</v>
      </c>
      <c r="Y108" s="185" t="str">
        <f t="shared" si="501"/>
        <v>#REF!</v>
      </c>
      <c r="Z108" s="185" t="str">
        <f t="shared" si="501"/>
        <v>#REF!</v>
      </c>
      <c r="AA108" s="185" t="str">
        <f t="shared" si="501"/>
        <v>#REF!</v>
      </c>
      <c r="AB108" s="185">
        <f>'ID Obs'!O85</f>
        <v>44765</v>
      </c>
      <c r="AC108" s="185" t="str">
        <f>'ID Obs'!Q85</f>
        <v>Date!</v>
      </c>
      <c r="AD108" s="185" t="str">
        <f>'ID Obs'!S85</f>
        <v>Date!</v>
      </c>
      <c r="AE108" s="185" t="str">
        <f>'ID Obs'!U85</f>
        <v>Date!</v>
      </c>
      <c r="AF108" s="188">
        <f>value('Nest Checks'!G112)</f>
        <v>0</v>
      </c>
      <c r="AG108" s="189" t="str">
        <f t="shared" si="14"/>
        <v/>
      </c>
      <c r="AH108" s="153"/>
      <c r="AI108" s="4"/>
      <c r="AJ108" s="191" t="str">
        <f t="shared" ref="AJ108:AM108" si="502">if(isblank($A108),"",if($J108&gt;0,indirect("R"&amp;$J108&amp;"C"&amp;column(T108),0),"-"))</f>
        <v/>
      </c>
      <c r="AK108" s="191" t="str">
        <f t="shared" si="502"/>
        <v/>
      </c>
      <c r="AL108" s="191" t="str">
        <f t="shared" si="502"/>
        <v/>
      </c>
      <c r="AM108" s="191" t="str">
        <f t="shared" si="502"/>
        <v/>
      </c>
      <c r="AN108" s="191" t="str">
        <f t="shared" si="314"/>
        <v/>
      </c>
      <c r="AO108" s="192" t="str">
        <f t="shared" si="283"/>
        <v/>
      </c>
      <c r="AP108" s="193" t="str">
        <f t="shared" ref="AP108:AS108" si="503">if(isblank($A108),"",if($L108&gt;0,indirect("R"&amp;$L108&amp;"C"&amp;column(T108),0),"-"))</f>
        <v/>
      </c>
      <c r="AQ108" s="193" t="str">
        <f t="shared" si="503"/>
        <v/>
      </c>
      <c r="AR108" s="193" t="str">
        <f t="shared" si="503"/>
        <v/>
      </c>
      <c r="AS108" s="193" t="str">
        <f t="shared" si="503"/>
        <v/>
      </c>
      <c r="AT108" s="193" t="str">
        <f t="shared" si="19"/>
        <v/>
      </c>
      <c r="AU108" s="194" t="str">
        <f t="shared" si="20"/>
        <v/>
      </c>
      <c r="AV108" s="195"/>
      <c r="AW108" s="3"/>
      <c r="AX108" s="3"/>
    </row>
    <row r="109">
      <c r="A109" s="123"/>
      <c r="B109" s="185" t="str">
        <f t="shared" ref="B109:E109" si="504">if(isblank($A109),"",if(iserror(match($A109&amp;"M",X$5:X$248,0)+4),if(iserror(match($A109&amp;"M?",X$5:X$248,0)+4),"",match($A109&amp;"M?",X$5:X$248,0)+4),(match($A109&amp;"M",X$5:X$248,0)+4)))</f>
        <v/>
      </c>
      <c r="C109" s="185" t="str">
        <f t="shared" si="504"/>
        <v/>
      </c>
      <c r="D109" s="185" t="str">
        <f t="shared" si="504"/>
        <v/>
      </c>
      <c r="E109" s="185" t="str">
        <f t="shared" si="504"/>
        <v/>
      </c>
      <c r="F109" s="185" t="str">
        <f t="shared" ref="F109:I109" si="505">if(isblank($A109),"",if(iserror(match($A109&amp;"F",X$5:X$248,0)+4),if(iserror(match($A109&amp;"F?",X$5:X$248,0)+4),"",match($A109&amp;"F?",X$5:X$248,0)+4),(match($A109&amp;"F",X$5:X$248,0)+4)))</f>
        <v/>
      </c>
      <c r="G109" s="185" t="str">
        <f t="shared" si="505"/>
        <v/>
      </c>
      <c r="H109" s="185" t="str">
        <f t="shared" si="505"/>
        <v/>
      </c>
      <c r="I109" s="185" t="str">
        <f t="shared" si="505"/>
        <v/>
      </c>
      <c r="J109" s="186" t="str">
        <f t="shared" si="8"/>
        <v/>
      </c>
      <c r="K109" s="186" t="str">
        <f t="shared" si="9"/>
        <v/>
      </c>
      <c r="L109" s="186" t="str">
        <f t="shared" si="10"/>
        <v/>
      </c>
      <c r="M109" s="186" t="str">
        <f t="shared" si="11"/>
        <v/>
      </c>
      <c r="N109" s="186" t="str">
        <f t="shared" si="12"/>
        <v/>
      </c>
      <c r="O109" s="186" t="str">
        <f t="shared" si="13"/>
        <v/>
      </c>
      <c r="P109" s="187"/>
      <c r="Q109" s="187"/>
      <c r="R109" s="185" t="str">
        <f>'ID Obs'!A86</f>
        <v>2870-64907</v>
      </c>
      <c r="S109" s="185" t="str">
        <f>'ID Obs'!C86</f>
        <v>M</v>
      </c>
      <c r="T109" s="185" t="str">
        <f>'ID Obs'!E86</f>
        <v>Black</v>
      </c>
      <c r="U109" s="185" t="str">
        <f>'ID Obs'!F86</f>
        <v>Orange</v>
      </c>
      <c r="V109" s="185" t="str">
        <f>'ID Obs'!G86</f>
        <v>R</v>
      </c>
      <c r="W109" s="185" t="str">
        <f>'ID Obs'!H86</f>
        <v>----</v>
      </c>
      <c r="X109" s="185" t="str">
        <f>'ID Obs'!N86&amp;$S109</f>
        <v>Nest!M</v>
      </c>
      <c r="Y109" s="185" t="str">
        <f>'ID Obs'!P86&amp;$S109</f>
        <v>Nest!M</v>
      </c>
      <c r="Z109" s="185" t="str">
        <f>'ID Obs'!R86&amp;$S109</f>
        <v>Nest!M</v>
      </c>
      <c r="AA109" s="185" t="str">
        <f>'ID Obs'!T86&amp;$S109</f>
        <v>Nest!M</v>
      </c>
      <c r="AB109" s="185" t="str">
        <f t="shared" ref="AB109:AE109" si="506">#REF!</f>
        <v>#REF!</v>
      </c>
      <c r="AC109" s="185" t="str">
        <f t="shared" si="506"/>
        <v>#REF!</v>
      </c>
      <c r="AD109" s="185" t="str">
        <f t="shared" si="506"/>
        <v>#REF!</v>
      </c>
      <c r="AE109" s="185" t="str">
        <f t="shared" si="506"/>
        <v>#REF!</v>
      </c>
      <c r="AF109" s="188">
        <f>value('Nest Checks'!G113)</f>
        <v>0</v>
      </c>
      <c r="AG109" s="189" t="str">
        <f t="shared" si="14"/>
        <v/>
      </c>
      <c r="AH109" s="153"/>
      <c r="AI109" s="4"/>
      <c r="AJ109" s="191" t="str">
        <f t="shared" ref="AJ109:AM109" si="507">if(isblank($A109),"",if($J109&gt;0,indirect("R"&amp;$J109&amp;"C"&amp;column(T109),0),"-"))</f>
        <v/>
      </c>
      <c r="AK109" s="191" t="str">
        <f t="shared" si="507"/>
        <v/>
      </c>
      <c r="AL109" s="191" t="str">
        <f t="shared" si="507"/>
        <v/>
      </c>
      <c r="AM109" s="191" t="str">
        <f t="shared" si="507"/>
        <v/>
      </c>
      <c r="AN109" s="191" t="str">
        <f t="shared" si="314"/>
        <v/>
      </c>
      <c r="AO109" s="192" t="str">
        <f t="shared" si="283"/>
        <v/>
      </c>
      <c r="AP109" s="193" t="str">
        <f t="shared" ref="AP109:AS109" si="508">if(isblank($A109),"",if($L109&gt;0,indirect("R"&amp;$L109&amp;"C"&amp;column(T109),0),"-"))</f>
        <v/>
      </c>
      <c r="AQ109" s="193" t="str">
        <f t="shared" si="508"/>
        <v/>
      </c>
      <c r="AR109" s="193" t="str">
        <f t="shared" si="508"/>
        <v/>
      </c>
      <c r="AS109" s="193" t="str">
        <f t="shared" si="508"/>
        <v/>
      </c>
      <c r="AT109" s="193" t="str">
        <f t="shared" si="19"/>
        <v/>
      </c>
      <c r="AU109" s="194" t="str">
        <f t="shared" si="20"/>
        <v/>
      </c>
      <c r="AV109" s="195"/>
      <c r="AW109" s="3"/>
      <c r="AX109" s="3"/>
    </row>
    <row r="110">
      <c r="A110" s="123"/>
      <c r="B110" s="185" t="str">
        <f t="shared" ref="B110:E110" si="509">if(isblank($A110),"",if(iserror(match($A110&amp;"M",X$5:X$248,0)+4),if(iserror(match($A110&amp;"M?",X$5:X$248,0)+4),"",match($A110&amp;"M?",X$5:X$248,0)+4),(match($A110&amp;"M",X$5:X$248,0)+4)))</f>
        <v/>
      </c>
      <c r="C110" s="185" t="str">
        <f t="shared" si="509"/>
        <v/>
      </c>
      <c r="D110" s="185" t="str">
        <f t="shared" si="509"/>
        <v/>
      </c>
      <c r="E110" s="185" t="str">
        <f t="shared" si="509"/>
        <v/>
      </c>
      <c r="F110" s="185" t="str">
        <f t="shared" ref="F110:I110" si="510">if(isblank($A110),"",if(iserror(match($A110&amp;"F",X$5:X$248,0)+4),if(iserror(match($A110&amp;"F?",X$5:X$248,0)+4),"",match($A110&amp;"F?",X$5:X$248,0)+4),(match($A110&amp;"F",X$5:X$248,0)+4)))</f>
        <v/>
      </c>
      <c r="G110" s="185" t="str">
        <f t="shared" si="510"/>
        <v/>
      </c>
      <c r="H110" s="185" t="str">
        <f t="shared" si="510"/>
        <v/>
      </c>
      <c r="I110" s="185" t="str">
        <f t="shared" si="510"/>
        <v/>
      </c>
      <c r="J110" s="186" t="str">
        <f t="shared" si="8"/>
        <v/>
      </c>
      <c r="K110" s="186" t="str">
        <f t="shared" si="9"/>
        <v/>
      </c>
      <c r="L110" s="186" t="str">
        <f t="shared" si="10"/>
        <v/>
      </c>
      <c r="M110" s="186" t="str">
        <f t="shared" si="11"/>
        <v/>
      </c>
      <c r="N110" s="186" t="str">
        <f t="shared" si="12"/>
        <v/>
      </c>
      <c r="O110" s="186" t="str">
        <f t="shared" si="13"/>
        <v/>
      </c>
      <c r="P110" s="187"/>
      <c r="Q110" s="187"/>
      <c r="R110" s="185" t="str">
        <f>'ID Obs'!A87</f>
        <v>2870-64908</v>
      </c>
      <c r="S110" s="185" t="str">
        <f>'ID Obs'!C87</f>
        <v>F</v>
      </c>
      <c r="T110" s="185" t="str">
        <f>'ID Obs'!E87</f>
        <v>Red</v>
      </c>
      <c r="U110" s="185" t="str">
        <f>'ID Obs'!F87</f>
        <v>Red</v>
      </c>
      <c r="V110" s="185" t="str">
        <f>'ID Obs'!G87</f>
        <v>R</v>
      </c>
      <c r="W110" s="185" t="str">
        <f>'ID Obs'!H87</f>
        <v>----</v>
      </c>
      <c r="X110" s="185" t="str">
        <f>'ID Obs'!N87&amp;$S110</f>
        <v>101F</v>
      </c>
      <c r="Y110" s="185" t="str">
        <f>'ID Obs'!P87&amp;$S110</f>
        <v>Nest!F</v>
      </c>
      <c r="Z110" s="185" t="str">
        <f>'ID Obs'!R87&amp;$S110</f>
        <v>Nest!F</v>
      </c>
      <c r="AA110" s="185" t="str">
        <f>'ID Obs'!T87&amp;$S110</f>
        <v>Nest!F</v>
      </c>
      <c r="AB110" s="185" t="str">
        <f>'ID Obs'!O86</f>
        <v>Date!</v>
      </c>
      <c r="AC110" s="185" t="str">
        <f>'ID Obs'!Q86</f>
        <v>Date!</v>
      </c>
      <c r="AD110" s="185" t="str">
        <f>'ID Obs'!S86</f>
        <v>Date!</v>
      </c>
      <c r="AE110" s="185" t="str">
        <f>'ID Obs'!U86</f>
        <v>Date!</v>
      </c>
      <c r="AF110" s="188">
        <f>value('Nest Checks'!G114)</f>
        <v>0</v>
      </c>
      <c r="AG110" s="189" t="str">
        <f t="shared" si="14"/>
        <v/>
      </c>
      <c r="AH110" s="153"/>
      <c r="AI110" s="4"/>
      <c r="AJ110" s="191" t="str">
        <f t="shared" ref="AJ110:AM110" si="511">if(isblank($A110),"",if($J110&gt;0,indirect("R"&amp;$J110&amp;"C"&amp;column(T110),0),"-"))</f>
        <v/>
      </c>
      <c r="AK110" s="191" t="str">
        <f t="shared" si="511"/>
        <v/>
      </c>
      <c r="AL110" s="191" t="str">
        <f t="shared" si="511"/>
        <v/>
      </c>
      <c r="AM110" s="191" t="str">
        <f t="shared" si="511"/>
        <v/>
      </c>
      <c r="AN110" s="191" t="str">
        <f t="shared" si="314"/>
        <v/>
      </c>
      <c r="AO110" s="192" t="str">
        <f t="shared" si="283"/>
        <v/>
      </c>
      <c r="AP110" s="193" t="str">
        <f t="shared" ref="AP110:AS110" si="512">if(isblank($A110),"",if($L110&gt;0,indirect("R"&amp;$L110&amp;"C"&amp;column(T110),0),"-"))</f>
        <v/>
      </c>
      <c r="AQ110" s="193" t="str">
        <f t="shared" si="512"/>
        <v/>
      </c>
      <c r="AR110" s="193" t="str">
        <f t="shared" si="512"/>
        <v/>
      </c>
      <c r="AS110" s="193" t="str">
        <f t="shared" si="512"/>
        <v/>
      </c>
      <c r="AT110" s="193" t="str">
        <f t="shared" si="19"/>
        <v/>
      </c>
      <c r="AU110" s="194" t="str">
        <f t="shared" si="20"/>
        <v/>
      </c>
      <c r="AV110" s="195"/>
      <c r="AW110" s="3"/>
      <c r="AX110" s="3"/>
    </row>
    <row r="111">
      <c r="A111" s="123"/>
      <c r="B111" s="185" t="str">
        <f t="shared" ref="B111:E111" si="513">if(isblank($A111),"",if(iserror(match($A111&amp;"M",X$5:X$248,0)+4),if(iserror(match($A111&amp;"M?",X$5:X$248,0)+4),"",match($A111&amp;"M?",X$5:X$248,0)+4),(match($A111&amp;"M",X$5:X$248,0)+4)))</f>
        <v/>
      </c>
      <c r="C111" s="185" t="str">
        <f t="shared" si="513"/>
        <v/>
      </c>
      <c r="D111" s="185" t="str">
        <f t="shared" si="513"/>
        <v/>
      </c>
      <c r="E111" s="185" t="str">
        <f t="shared" si="513"/>
        <v/>
      </c>
      <c r="F111" s="185" t="str">
        <f t="shared" ref="F111:I111" si="514">if(isblank($A111),"",if(iserror(match($A111&amp;"F",X$5:X$248,0)+4),if(iserror(match($A111&amp;"F?",X$5:X$248,0)+4),"",match($A111&amp;"F?",X$5:X$248,0)+4),(match($A111&amp;"F",X$5:X$248,0)+4)))</f>
        <v/>
      </c>
      <c r="G111" s="185" t="str">
        <f t="shared" si="514"/>
        <v/>
      </c>
      <c r="H111" s="185" t="str">
        <f t="shared" si="514"/>
        <v/>
      </c>
      <c r="I111" s="185" t="str">
        <f t="shared" si="514"/>
        <v/>
      </c>
      <c r="J111" s="186" t="str">
        <f t="shared" si="8"/>
        <v/>
      </c>
      <c r="K111" s="186" t="str">
        <f t="shared" si="9"/>
        <v/>
      </c>
      <c r="L111" s="186" t="str">
        <f t="shared" si="10"/>
        <v/>
      </c>
      <c r="M111" s="186" t="str">
        <f t="shared" si="11"/>
        <v/>
      </c>
      <c r="N111" s="186" t="str">
        <f t="shared" si="12"/>
        <v/>
      </c>
      <c r="O111" s="186" t="str">
        <f t="shared" si="13"/>
        <v/>
      </c>
      <c r="P111" s="187"/>
      <c r="Q111" s="187"/>
      <c r="R111" s="185" t="str">
        <f>'ID Obs'!A88</f>
        <v>2870-64909</v>
      </c>
      <c r="S111" s="185" t="str">
        <f>'ID Obs'!C88</f>
        <v>F</v>
      </c>
      <c r="T111" s="185" t="str">
        <f>'ID Obs'!E88</f>
        <v>Black</v>
      </c>
      <c r="U111" s="185" t="str">
        <f>'ID Obs'!F88</f>
        <v>Red</v>
      </c>
      <c r="V111" s="185" t="str">
        <f>'ID Obs'!G88</f>
        <v>L</v>
      </c>
      <c r="W111" s="185" t="str">
        <f>'ID Obs'!H88</f>
        <v>----</v>
      </c>
      <c r="X111" s="185" t="str">
        <f>'ID Obs'!N88&amp;$S111</f>
        <v>148F</v>
      </c>
      <c r="Y111" s="185" t="str">
        <f>'ID Obs'!P88&amp;$S111</f>
        <v>Nest!F</v>
      </c>
      <c r="Z111" s="185" t="str">
        <f>'ID Obs'!R88&amp;$S111</f>
        <v>Nest!F</v>
      </c>
      <c r="AA111" s="185" t="str">
        <f>'ID Obs'!T88&amp;$S111</f>
        <v>Nest!F</v>
      </c>
      <c r="AB111" s="185">
        <f>'ID Obs'!O87</f>
        <v>44791</v>
      </c>
      <c r="AC111" s="185" t="str">
        <f>'ID Obs'!Q87</f>
        <v>Date!</v>
      </c>
      <c r="AD111" s="185" t="str">
        <f>'ID Obs'!S87</f>
        <v>Date!</v>
      </c>
      <c r="AE111" s="185" t="str">
        <f>'ID Obs'!U87</f>
        <v>Date!</v>
      </c>
      <c r="AF111" s="188">
        <f>value('Nest Checks'!G115)</f>
        <v>109</v>
      </c>
      <c r="AG111" s="189" t="str">
        <f t="shared" si="14"/>
        <v/>
      </c>
      <c r="AH111" s="153"/>
      <c r="AI111" s="4"/>
      <c r="AJ111" s="191" t="str">
        <f t="shared" ref="AJ111:AM111" si="515">if(isblank($A111),"",if($J111&gt;0,indirect("R"&amp;$J111&amp;"C"&amp;column(T111),0),"-"))</f>
        <v/>
      </c>
      <c r="AK111" s="191" t="str">
        <f t="shared" si="515"/>
        <v/>
      </c>
      <c r="AL111" s="191" t="str">
        <f t="shared" si="515"/>
        <v/>
      </c>
      <c r="AM111" s="191" t="str">
        <f t="shared" si="515"/>
        <v/>
      </c>
      <c r="AN111" s="191" t="str">
        <f t="shared" si="314"/>
        <v/>
      </c>
      <c r="AO111" s="192" t="str">
        <f t="shared" si="283"/>
        <v/>
      </c>
      <c r="AP111" s="193" t="str">
        <f t="shared" ref="AP111:AS111" si="516">if(isblank($A111),"",if($L111&gt;0,indirect("R"&amp;$L111&amp;"C"&amp;column(T111),0),"-"))</f>
        <v/>
      </c>
      <c r="AQ111" s="193" t="str">
        <f t="shared" si="516"/>
        <v/>
      </c>
      <c r="AR111" s="193" t="str">
        <f t="shared" si="516"/>
        <v/>
      </c>
      <c r="AS111" s="193" t="str">
        <f t="shared" si="516"/>
        <v/>
      </c>
      <c r="AT111" s="193" t="str">
        <f t="shared" si="19"/>
        <v/>
      </c>
      <c r="AU111" s="194" t="str">
        <f t="shared" si="20"/>
        <v/>
      </c>
      <c r="AV111" s="195"/>
      <c r="AW111" s="3"/>
      <c r="AX111" s="3"/>
    </row>
    <row r="112">
      <c r="A112" s="123"/>
      <c r="B112" s="185" t="str">
        <f t="shared" ref="B112:E112" si="517">if(isblank($A112),"",if(iserror(match($A112&amp;"M",X$5:X$248,0)+4),if(iserror(match($A112&amp;"M?",X$5:X$248,0)+4),"",match($A112&amp;"M?",X$5:X$248,0)+4),(match($A112&amp;"M",X$5:X$248,0)+4)))</f>
        <v/>
      </c>
      <c r="C112" s="185" t="str">
        <f t="shared" si="517"/>
        <v/>
      </c>
      <c r="D112" s="185" t="str">
        <f t="shared" si="517"/>
        <v/>
      </c>
      <c r="E112" s="185" t="str">
        <f t="shared" si="517"/>
        <v/>
      </c>
      <c r="F112" s="185" t="str">
        <f t="shared" ref="F112:I112" si="518">if(isblank($A112),"",if(iserror(match($A112&amp;"F",X$5:X$248,0)+4),if(iserror(match($A112&amp;"F?",X$5:X$248,0)+4),"",match($A112&amp;"F?",X$5:X$248,0)+4),(match($A112&amp;"F",X$5:X$248,0)+4)))</f>
        <v/>
      </c>
      <c r="G112" s="185" t="str">
        <f t="shared" si="518"/>
        <v/>
      </c>
      <c r="H112" s="185" t="str">
        <f t="shared" si="518"/>
        <v/>
      </c>
      <c r="I112" s="185" t="str">
        <f t="shared" si="518"/>
        <v/>
      </c>
      <c r="J112" s="186" t="str">
        <f t="shared" si="8"/>
        <v/>
      </c>
      <c r="K112" s="186" t="str">
        <f t="shared" si="9"/>
        <v/>
      </c>
      <c r="L112" s="186" t="str">
        <f t="shared" si="10"/>
        <v/>
      </c>
      <c r="M112" s="186" t="str">
        <f t="shared" si="11"/>
        <v/>
      </c>
      <c r="N112" s="186" t="str">
        <f t="shared" si="12"/>
        <v/>
      </c>
      <c r="O112" s="186" t="str">
        <f t="shared" si="13"/>
        <v/>
      </c>
      <c r="P112" s="187"/>
      <c r="Q112" s="187"/>
      <c r="R112" s="185" t="str">
        <f>'ID Obs'!A89</f>
        <v>2870-64910</v>
      </c>
      <c r="S112" s="185" t="str">
        <f>'ID Obs'!C89</f>
        <v>F</v>
      </c>
      <c r="T112" s="185" t="str">
        <f>'ID Obs'!E89</f>
        <v>Orange</v>
      </c>
      <c r="U112" s="185" t="str">
        <f>'ID Obs'!F89</f>
        <v>Lt Green</v>
      </c>
      <c r="V112" s="185" t="str">
        <f>'ID Obs'!G89</f>
        <v>L</v>
      </c>
      <c r="W112" s="185" t="str">
        <f>'ID Obs'!H89</f>
        <v>----</v>
      </c>
      <c r="X112" s="185" t="str">
        <f>'ID Obs'!N89&amp;$S112</f>
        <v>Nest!F</v>
      </c>
      <c r="Y112" s="185" t="str">
        <f>'ID Obs'!P89&amp;$S112</f>
        <v>Nest!F</v>
      </c>
      <c r="Z112" s="185" t="str">
        <f>'ID Obs'!R89&amp;$S112</f>
        <v>Nest!F</v>
      </c>
      <c r="AA112" s="185" t="str">
        <f>'ID Obs'!T89&amp;$S112</f>
        <v>Nest!F</v>
      </c>
      <c r="AB112" s="185">
        <f>'ID Obs'!O88</f>
        <v>44781</v>
      </c>
      <c r="AC112" s="185" t="str">
        <f>'ID Obs'!Q88</f>
        <v>Date!</v>
      </c>
      <c r="AD112" s="185" t="str">
        <f>'ID Obs'!S88</f>
        <v>Date!</v>
      </c>
      <c r="AE112" s="185" t="str">
        <f>'ID Obs'!U88</f>
        <v>Date!</v>
      </c>
      <c r="AF112" s="188">
        <f>value('Nest Checks'!G116)</f>
        <v>110</v>
      </c>
      <c r="AG112" s="189" t="str">
        <f t="shared" si="14"/>
        <v/>
      </c>
      <c r="AH112" s="153"/>
      <c r="AI112" s="4"/>
      <c r="AJ112" s="191" t="str">
        <f t="shared" ref="AJ112:AM112" si="519">if(isblank($A112),"",if($J112&gt;0,indirect("R"&amp;$J112&amp;"C"&amp;column(T112),0),"-"))</f>
        <v/>
      </c>
      <c r="AK112" s="191" t="str">
        <f t="shared" si="519"/>
        <v/>
      </c>
      <c r="AL112" s="191" t="str">
        <f t="shared" si="519"/>
        <v/>
      </c>
      <c r="AM112" s="191" t="str">
        <f t="shared" si="519"/>
        <v/>
      </c>
      <c r="AN112" s="191" t="str">
        <f t="shared" si="314"/>
        <v/>
      </c>
      <c r="AO112" s="192" t="str">
        <f t="shared" si="283"/>
        <v/>
      </c>
      <c r="AP112" s="193" t="str">
        <f t="shared" ref="AP112:AS112" si="520">if(isblank($A112),"",if($L112&gt;0,indirect("R"&amp;$L112&amp;"C"&amp;column(T112),0),"-"))</f>
        <v/>
      </c>
      <c r="AQ112" s="193" t="str">
        <f t="shared" si="520"/>
        <v/>
      </c>
      <c r="AR112" s="193" t="str">
        <f t="shared" si="520"/>
        <v/>
      </c>
      <c r="AS112" s="193" t="str">
        <f t="shared" si="520"/>
        <v/>
      </c>
      <c r="AT112" s="193" t="str">
        <f t="shared" si="19"/>
        <v/>
      </c>
      <c r="AU112" s="194" t="str">
        <f t="shared" si="20"/>
        <v/>
      </c>
      <c r="AV112" s="195"/>
      <c r="AW112" s="3"/>
      <c r="AX112" s="3"/>
    </row>
    <row r="113">
      <c r="A113" s="123"/>
      <c r="B113" s="185" t="str">
        <f t="shared" ref="B113:E113" si="521">if(isblank($A113),"",if(iserror(match($A113&amp;"M",X$5:X$248,0)+4),if(iserror(match($A113&amp;"M?",X$5:X$248,0)+4),"",match($A113&amp;"M?",X$5:X$248,0)+4),(match($A113&amp;"M",X$5:X$248,0)+4)))</f>
        <v/>
      </c>
      <c r="C113" s="185" t="str">
        <f t="shared" si="521"/>
        <v/>
      </c>
      <c r="D113" s="185" t="str">
        <f t="shared" si="521"/>
        <v/>
      </c>
      <c r="E113" s="185" t="str">
        <f t="shared" si="521"/>
        <v/>
      </c>
      <c r="F113" s="185" t="str">
        <f t="shared" ref="F113:I113" si="522">if(isblank($A113),"",if(iserror(match($A113&amp;"F",X$5:X$248,0)+4),if(iserror(match($A113&amp;"F?",X$5:X$248,0)+4),"",match($A113&amp;"F?",X$5:X$248,0)+4),(match($A113&amp;"F",X$5:X$248,0)+4)))</f>
        <v/>
      </c>
      <c r="G113" s="185" t="str">
        <f t="shared" si="522"/>
        <v/>
      </c>
      <c r="H113" s="185" t="str">
        <f t="shared" si="522"/>
        <v/>
      </c>
      <c r="I113" s="185" t="str">
        <f t="shared" si="522"/>
        <v/>
      </c>
      <c r="J113" s="186" t="str">
        <f t="shared" si="8"/>
        <v/>
      </c>
      <c r="K113" s="186" t="str">
        <f t="shared" si="9"/>
        <v/>
      </c>
      <c r="L113" s="186" t="str">
        <f t="shared" si="10"/>
        <v/>
      </c>
      <c r="M113" s="186" t="str">
        <f t="shared" si="11"/>
        <v/>
      </c>
      <c r="N113" s="186" t="str">
        <f t="shared" si="12"/>
        <v/>
      </c>
      <c r="O113" s="186" t="str">
        <f t="shared" si="13"/>
        <v/>
      </c>
      <c r="P113" s="187"/>
      <c r="Q113" s="187"/>
      <c r="R113" s="185" t="str">
        <f>'ID Obs'!A90</f>
        <v>2870-64911</v>
      </c>
      <c r="S113" s="185" t="str">
        <f>'ID Obs'!C90</f>
        <v>?</v>
      </c>
      <c r="T113" s="185" t="str">
        <f>'ID Obs'!E90</f>
        <v/>
      </c>
      <c r="U113" s="185" t="str">
        <f>'ID Obs'!F90</f>
        <v/>
      </c>
      <c r="V113" s="185" t="str">
        <f>'ID Obs'!G90</f>
        <v/>
      </c>
      <c r="W113" s="185" t="str">
        <f>'ID Obs'!H90</f>
        <v/>
      </c>
      <c r="X113" s="185" t="str">
        <f>'ID Obs'!N90&amp;$S113</f>
        <v>Nest!?</v>
      </c>
      <c r="Y113" s="185" t="str">
        <f>'ID Obs'!P90&amp;$S113</f>
        <v>Nest!?</v>
      </c>
      <c r="Z113" s="185" t="str">
        <f>'ID Obs'!R90&amp;$S113</f>
        <v>Nest!?</v>
      </c>
      <c r="AA113" s="185" t="str">
        <f>'ID Obs'!T90&amp;$S113</f>
        <v>Nest!?</v>
      </c>
      <c r="AB113" s="185" t="str">
        <f>'ID Obs'!O89</f>
        <v>Date!</v>
      </c>
      <c r="AC113" s="185" t="str">
        <f>'ID Obs'!Q89</f>
        <v>Date!</v>
      </c>
      <c r="AD113" s="185" t="str">
        <f>'ID Obs'!S89</f>
        <v>Date!</v>
      </c>
      <c r="AE113" s="185" t="str">
        <f>'ID Obs'!U89</f>
        <v>Date!</v>
      </c>
      <c r="AF113" s="188">
        <f>value('Nest Checks'!G117)</f>
        <v>0</v>
      </c>
      <c r="AG113" s="189" t="str">
        <f t="shared" si="14"/>
        <v/>
      </c>
      <c r="AH113" s="153"/>
      <c r="AI113" s="4"/>
      <c r="AJ113" s="191" t="str">
        <f t="shared" ref="AJ113:AM113" si="523">if(isblank($A113),"",if($J113&gt;0,indirect("R"&amp;$J113&amp;"C"&amp;column(T113),0),"-"))</f>
        <v/>
      </c>
      <c r="AK113" s="191" t="str">
        <f t="shared" si="523"/>
        <v/>
      </c>
      <c r="AL113" s="191" t="str">
        <f t="shared" si="523"/>
        <v/>
      </c>
      <c r="AM113" s="191" t="str">
        <f t="shared" si="523"/>
        <v/>
      </c>
      <c r="AN113" s="191" t="str">
        <f t="shared" si="314"/>
        <v/>
      </c>
      <c r="AO113" s="192" t="str">
        <f t="shared" si="283"/>
        <v/>
      </c>
      <c r="AP113" s="193" t="str">
        <f t="shared" ref="AP113:AS113" si="524">if(isblank($A113),"",if($L113&gt;0,indirect("R"&amp;$L113&amp;"C"&amp;column(T113),0),"-"))</f>
        <v/>
      </c>
      <c r="AQ113" s="193" t="str">
        <f t="shared" si="524"/>
        <v/>
      </c>
      <c r="AR113" s="193" t="str">
        <f t="shared" si="524"/>
        <v/>
      </c>
      <c r="AS113" s="193" t="str">
        <f t="shared" si="524"/>
        <v/>
      </c>
      <c r="AT113" s="193" t="str">
        <f t="shared" si="19"/>
        <v/>
      </c>
      <c r="AU113" s="194" t="str">
        <f t="shared" si="20"/>
        <v/>
      </c>
      <c r="AV113" s="195"/>
      <c r="AW113" s="3"/>
      <c r="AX113" s="3"/>
    </row>
    <row r="114">
      <c r="A114" s="123"/>
      <c r="B114" s="185" t="str">
        <f t="shared" ref="B114:E114" si="525">if(isblank($A114),"",if(iserror(match($A114&amp;"M",X$5:X$248,0)+4),if(iserror(match($A114&amp;"M?",X$5:X$248,0)+4),"",match($A114&amp;"M?",X$5:X$248,0)+4),(match($A114&amp;"M",X$5:X$248,0)+4)))</f>
        <v/>
      </c>
      <c r="C114" s="185" t="str">
        <f t="shared" si="525"/>
        <v/>
      </c>
      <c r="D114" s="185" t="str">
        <f t="shared" si="525"/>
        <v/>
      </c>
      <c r="E114" s="185" t="str">
        <f t="shared" si="525"/>
        <v/>
      </c>
      <c r="F114" s="185" t="str">
        <f t="shared" ref="F114:I114" si="526">if(isblank($A114),"",if(iserror(match($A114&amp;"F",X$5:X$248,0)+4),if(iserror(match($A114&amp;"F?",X$5:X$248,0)+4),"",match($A114&amp;"F?",X$5:X$248,0)+4),(match($A114&amp;"F",X$5:X$248,0)+4)))</f>
        <v/>
      </c>
      <c r="G114" s="185" t="str">
        <f t="shared" si="526"/>
        <v/>
      </c>
      <c r="H114" s="185" t="str">
        <f t="shared" si="526"/>
        <v/>
      </c>
      <c r="I114" s="185" t="str">
        <f t="shared" si="526"/>
        <v/>
      </c>
      <c r="J114" s="186" t="str">
        <f t="shared" si="8"/>
        <v/>
      </c>
      <c r="K114" s="186" t="str">
        <f t="shared" si="9"/>
        <v/>
      </c>
      <c r="L114" s="186" t="str">
        <f t="shared" si="10"/>
        <v/>
      </c>
      <c r="M114" s="186" t="str">
        <f t="shared" si="11"/>
        <v/>
      </c>
      <c r="N114" s="186" t="str">
        <f t="shared" si="12"/>
        <v/>
      </c>
      <c r="O114" s="186" t="str">
        <f t="shared" si="13"/>
        <v/>
      </c>
      <c r="P114" s="187"/>
      <c r="Q114" s="187"/>
      <c r="R114" s="185" t="str">
        <f>'ID Obs'!A91</f>
        <v>UNB</v>
      </c>
      <c r="S114" s="185" t="str">
        <f>'ID Obs'!C91</f>
        <v>M</v>
      </c>
      <c r="T114" s="185" t="str">
        <f>'ID Obs'!E91</f>
        <v/>
      </c>
      <c r="U114" s="185" t="str">
        <f>'ID Obs'!F91</f>
        <v/>
      </c>
      <c r="V114" s="185" t="str">
        <f>'ID Obs'!G91</f>
        <v/>
      </c>
      <c r="W114" s="185" t="str">
        <f>'ID Obs'!H91</f>
        <v/>
      </c>
      <c r="X114" s="185" t="str">
        <f>'ID Obs'!N91&amp;$S114</f>
        <v>9M</v>
      </c>
      <c r="Y114" s="185" t="str">
        <f>'ID Obs'!P91&amp;$S114</f>
        <v>Nest!M</v>
      </c>
      <c r="Z114" s="185" t="str">
        <f>'ID Obs'!R91&amp;$S114</f>
        <v>Nest!M</v>
      </c>
      <c r="AA114" s="185" t="str">
        <f>'ID Obs'!T91&amp;$S114</f>
        <v>Nest!M</v>
      </c>
      <c r="AB114" s="185" t="str">
        <f>'ID Obs'!O90</f>
        <v>Date!</v>
      </c>
      <c r="AC114" s="185" t="str">
        <f>'ID Obs'!Q90</f>
        <v>Date!</v>
      </c>
      <c r="AD114" s="185" t="str">
        <f>'ID Obs'!S90</f>
        <v>Date!</v>
      </c>
      <c r="AE114" s="185" t="str">
        <f>'ID Obs'!U90</f>
        <v>Date!</v>
      </c>
      <c r="AF114" s="188">
        <f>value('Nest Checks'!G118)</f>
        <v>112.2</v>
      </c>
      <c r="AG114" s="189" t="str">
        <f t="shared" si="14"/>
        <v/>
      </c>
      <c r="AH114" s="153"/>
      <c r="AI114" s="4"/>
      <c r="AJ114" s="191" t="str">
        <f t="shared" ref="AJ114:AM114" si="527">if(isblank($A114),"",if($J114&gt;0,indirect("R"&amp;$J114&amp;"C"&amp;column(T114),0),"-"))</f>
        <v/>
      </c>
      <c r="AK114" s="191" t="str">
        <f t="shared" si="527"/>
        <v/>
      </c>
      <c r="AL114" s="191" t="str">
        <f t="shared" si="527"/>
        <v/>
      </c>
      <c r="AM114" s="191" t="str">
        <f t="shared" si="527"/>
        <v/>
      </c>
      <c r="AN114" s="191" t="str">
        <f t="shared" si="314"/>
        <v/>
      </c>
      <c r="AO114" s="192" t="str">
        <f t="shared" si="283"/>
        <v/>
      </c>
      <c r="AP114" s="193" t="str">
        <f t="shared" ref="AP114:AS114" si="528">if(isblank($A114),"",if($L114&gt;0,indirect("R"&amp;$L114&amp;"C"&amp;column(T114),0),"-"))</f>
        <v/>
      </c>
      <c r="AQ114" s="193" t="str">
        <f t="shared" si="528"/>
        <v/>
      </c>
      <c r="AR114" s="193" t="str">
        <f t="shared" si="528"/>
        <v/>
      </c>
      <c r="AS114" s="193" t="str">
        <f t="shared" si="528"/>
        <v/>
      </c>
      <c r="AT114" s="193" t="str">
        <f t="shared" si="19"/>
        <v/>
      </c>
      <c r="AU114" s="194" t="str">
        <f t="shared" si="20"/>
        <v/>
      </c>
      <c r="AV114" s="195"/>
      <c r="AW114" s="3"/>
      <c r="AX114" s="3"/>
    </row>
    <row r="115">
      <c r="A115" s="123"/>
      <c r="B115" s="185" t="str">
        <f t="shared" ref="B115:E115" si="529">if(isblank($A115),"",if(iserror(match($A115&amp;"M",X$5:X$248,0)+4),if(iserror(match($A115&amp;"M?",X$5:X$248,0)+4),"",match($A115&amp;"M?",X$5:X$248,0)+4),(match($A115&amp;"M",X$5:X$248,0)+4)))</f>
        <v/>
      </c>
      <c r="C115" s="185" t="str">
        <f t="shared" si="529"/>
        <v/>
      </c>
      <c r="D115" s="185" t="str">
        <f t="shared" si="529"/>
        <v/>
      </c>
      <c r="E115" s="185" t="str">
        <f t="shared" si="529"/>
        <v/>
      </c>
      <c r="F115" s="185" t="str">
        <f t="shared" ref="F115:I115" si="530">if(isblank($A115),"",if(iserror(match($A115&amp;"F",X$5:X$248,0)+4),if(iserror(match($A115&amp;"F?",X$5:X$248,0)+4),"",match($A115&amp;"F?",X$5:X$248,0)+4),(match($A115&amp;"F",X$5:X$248,0)+4)))</f>
        <v/>
      </c>
      <c r="G115" s="185" t="str">
        <f t="shared" si="530"/>
        <v/>
      </c>
      <c r="H115" s="185" t="str">
        <f t="shared" si="530"/>
        <v/>
      </c>
      <c r="I115" s="185" t="str">
        <f t="shared" si="530"/>
        <v/>
      </c>
      <c r="J115" s="186" t="str">
        <f t="shared" si="8"/>
        <v/>
      </c>
      <c r="K115" s="186" t="str">
        <f t="shared" si="9"/>
        <v/>
      </c>
      <c r="L115" s="186" t="str">
        <f t="shared" si="10"/>
        <v/>
      </c>
      <c r="M115" s="186" t="str">
        <f t="shared" si="11"/>
        <v/>
      </c>
      <c r="N115" s="186" t="str">
        <f t="shared" si="12"/>
        <v/>
      </c>
      <c r="O115" s="186" t="str">
        <f t="shared" si="13"/>
        <v/>
      </c>
      <c r="P115" s="187"/>
      <c r="Q115" s="187"/>
      <c r="R115" s="185" t="str">
        <f>'ID Obs'!A92</f>
        <v>UNB</v>
      </c>
      <c r="S115" s="185" t="str">
        <f>'ID Obs'!C92</f>
        <v>M</v>
      </c>
      <c r="T115" s="185" t="str">
        <f>'ID Obs'!E92</f>
        <v/>
      </c>
      <c r="U115" s="185" t="str">
        <f>'ID Obs'!F92</f>
        <v/>
      </c>
      <c r="V115" s="185" t="str">
        <f>'ID Obs'!G92</f>
        <v/>
      </c>
      <c r="W115" s="185" t="str">
        <f>'ID Obs'!H92</f>
        <v/>
      </c>
      <c r="X115" s="185" t="str">
        <f>'ID Obs'!N92&amp;$S115</f>
        <v>78.2M</v>
      </c>
      <c r="Y115" s="185" t="str">
        <f>'ID Obs'!P92&amp;$S115</f>
        <v>Nest!M</v>
      </c>
      <c r="Z115" s="185" t="str">
        <f>'ID Obs'!R92&amp;$S115</f>
        <v>Nest!M</v>
      </c>
      <c r="AA115" s="185" t="str">
        <f>'ID Obs'!T92&amp;$S115</f>
        <v>Nest!M</v>
      </c>
      <c r="AB115" s="185">
        <f>'ID Obs'!O91</f>
        <v>44781</v>
      </c>
      <c r="AC115" s="185" t="str">
        <f>'ID Obs'!Q91</f>
        <v>Date!</v>
      </c>
      <c r="AD115" s="185" t="str">
        <f>'ID Obs'!S91</f>
        <v>Date!</v>
      </c>
      <c r="AE115" s="185" t="str">
        <f>'ID Obs'!U91</f>
        <v>Date!</v>
      </c>
      <c r="AF115" s="188">
        <f>value('Nest Checks'!G119)</f>
        <v>0</v>
      </c>
      <c r="AG115" s="189" t="str">
        <f t="shared" si="14"/>
        <v/>
      </c>
      <c r="AH115" s="153"/>
      <c r="AI115" s="4"/>
      <c r="AJ115" s="191" t="str">
        <f t="shared" ref="AJ115:AM115" si="531">if(isblank($A115),"",if($J115&gt;0,indirect("R"&amp;$J115&amp;"C"&amp;column(T115),0),"-"))</f>
        <v/>
      </c>
      <c r="AK115" s="191" t="str">
        <f t="shared" si="531"/>
        <v/>
      </c>
      <c r="AL115" s="191" t="str">
        <f t="shared" si="531"/>
        <v/>
      </c>
      <c r="AM115" s="191" t="str">
        <f t="shared" si="531"/>
        <v/>
      </c>
      <c r="AN115" s="191" t="str">
        <f t="shared" si="314"/>
        <v/>
      </c>
      <c r="AO115" s="192" t="str">
        <f t="shared" si="283"/>
        <v/>
      </c>
      <c r="AP115" s="193" t="str">
        <f t="shared" ref="AP115:AS115" si="532">if(isblank($A115),"",if($L115&gt;0,indirect("R"&amp;$L115&amp;"C"&amp;column(T115),0),"-"))</f>
        <v/>
      </c>
      <c r="AQ115" s="193" t="str">
        <f t="shared" si="532"/>
        <v/>
      </c>
      <c r="AR115" s="193" t="str">
        <f t="shared" si="532"/>
        <v/>
      </c>
      <c r="AS115" s="193" t="str">
        <f t="shared" si="532"/>
        <v/>
      </c>
      <c r="AT115" s="193" t="str">
        <f t="shared" si="19"/>
        <v/>
      </c>
      <c r="AU115" s="194" t="str">
        <f t="shared" si="20"/>
        <v/>
      </c>
      <c r="AV115" s="195"/>
      <c r="AW115" s="3"/>
      <c r="AX115" s="3"/>
    </row>
    <row r="116">
      <c r="A116" s="123"/>
      <c r="B116" s="185" t="str">
        <f t="shared" ref="B116:E116" si="533">if(isblank($A116),"",if(iserror(match($A116&amp;"M",X$5:X$248,0)+4),if(iserror(match($A116&amp;"M?",X$5:X$248,0)+4),"",match($A116&amp;"M?",X$5:X$248,0)+4),(match($A116&amp;"M",X$5:X$248,0)+4)))</f>
        <v/>
      </c>
      <c r="C116" s="185" t="str">
        <f t="shared" si="533"/>
        <v/>
      </c>
      <c r="D116" s="185" t="str">
        <f t="shared" si="533"/>
        <v/>
      </c>
      <c r="E116" s="185" t="str">
        <f t="shared" si="533"/>
        <v/>
      </c>
      <c r="F116" s="185" t="str">
        <f t="shared" ref="F116:I116" si="534">if(isblank($A116),"",if(iserror(match($A116&amp;"F",X$5:X$248,0)+4),if(iserror(match($A116&amp;"F?",X$5:X$248,0)+4),"",match($A116&amp;"F?",X$5:X$248,0)+4),(match($A116&amp;"F",X$5:X$248,0)+4)))</f>
        <v/>
      </c>
      <c r="G116" s="185" t="str">
        <f t="shared" si="534"/>
        <v/>
      </c>
      <c r="H116" s="185" t="str">
        <f t="shared" si="534"/>
        <v/>
      </c>
      <c r="I116" s="185" t="str">
        <f t="shared" si="534"/>
        <v/>
      </c>
      <c r="J116" s="186" t="str">
        <f t="shared" si="8"/>
        <v/>
      </c>
      <c r="K116" s="186" t="str">
        <f t="shared" si="9"/>
        <v/>
      </c>
      <c r="L116" s="186" t="str">
        <f t="shared" si="10"/>
        <v/>
      </c>
      <c r="M116" s="186" t="str">
        <f t="shared" si="11"/>
        <v/>
      </c>
      <c r="N116" s="186" t="str">
        <f t="shared" si="12"/>
        <v/>
      </c>
      <c r="O116" s="186" t="str">
        <f t="shared" si="13"/>
        <v/>
      </c>
      <c r="P116" s="187"/>
      <c r="Q116" s="187"/>
      <c r="R116" s="185" t="str">
        <f>'ID Obs'!A93</f>
        <v/>
      </c>
      <c r="S116" s="185" t="str">
        <f>'ID Obs'!C93</f>
        <v/>
      </c>
      <c r="T116" s="185" t="str">
        <f>'ID Obs'!E93</f>
        <v/>
      </c>
      <c r="U116" s="185" t="str">
        <f>'ID Obs'!F93</f>
        <v/>
      </c>
      <c r="V116" s="185" t="str">
        <f>'ID Obs'!G93</f>
        <v/>
      </c>
      <c r="W116" s="185" t="str">
        <f>'ID Obs'!H93</f>
        <v/>
      </c>
      <c r="X116" s="185" t="str">
        <f>'ID Obs'!N93&amp;$S116</f>
        <v>Nest!</v>
      </c>
      <c r="Y116" s="185" t="str">
        <f>'ID Obs'!P93&amp;$S116</f>
        <v>Nest!</v>
      </c>
      <c r="Z116" s="185" t="str">
        <f>'ID Obs'!R93&amp;$S116</f>
        <v>Nest!</v>
      </c>
      <c r="AA116" s="185" t="str">
        <f>'ID Obs'!T93&amp;$S116</f>
        <v>Nest!</v>
      </c>
      <c r="AB116" s="185">
        <f>'ID Obs'!O92</f>
        <v>44783</v>
      </c>
      <c r="AC116" s="185" t="str">
        <f>'ID Obs'!Q92</f>
        <v>Date!</v>
      </c>
      <c r="AD116" s="185" t="str">
        <f>'ID Obs'!S92</f>
        <v>Date!</v>
      </c>
      <c r="AE116" s="185" t="str">
        <f>'ID Obs'!U92</f>
        <v>Date!</v>
      </c>
      <c r="AF116" s="188">
        <f>value('Nest Checks'!G120)</f>
        <v>0</v>
      </c>
      <c r="AG116" s="189" t="str">
        <f t="shared" si="14"/>
        <v/>
      </c>
      <c r="AH116" s="153"/>
      <c r="AI116" s="4"/>
      <c r="AJ116" s="191" t="str">
        <f t="shared" ref="AJ116:AM116" si="535">if(isblank($A116),"",if($J116&gt;0,indirect("R"&amp;$J116&amp;"C"&amp;column(T116),0),"-"))</f>
        <v/>
      </c>
      <c r="AK116" s="191" t="str">
        <f t="shared" si="535"/>
        <v/>
      </c>
      <c r="AL116" s="191" t="str">
        <f t="shared" si="535"/>
        <v/>
      </c>
      <c r="AM116" s="191" t="str">
        <f t="shared" si="535"/>
        <v/>
      </c>
      <c r="AN116" s="191" t="str">
        <f t="shared" si="314"/>
        <v/>
      </c>
      <c r="AO116" s="192" t="str">
        <f t="shared" si="283"/>
        <v/>
      </c>
      <c r="AP116" s="193" t="str">
        <f t="shared" ref="AP116:AS116" si="536">if(isblank($A116),"",if($L116&gt;0,indirect("R"&amp;$L116&amp;"C"&amp;column(T116),0),"-"))</f>
        <v/>
      </c>
      <c r="AQ116" s="193" t="str">
        <f t="shared" si="536"/>
        <v/>
      </c>
      <c r="AR116" s="193" t="str">
        <f t="shared" si="536"/>
        <v/>
      </c>
      <c r="AS116" s="193" t="str">
        <f t="shared" si="536"/>
        <v/>
      </c>
      <c r="AT116" s="193" t="str">
        <f t="shared" si="19"/>
        <v/>
      </c>
      <c r="AU116" s="194" t="str">
        <f t="shared" si="20"/>
        <v/>
      </c>
      <c r="AV116" s="195"/>
      <c r="AW116" s="3"/>
      <c r="AX116" s="3"/>
    </row>
    <row r="117">
      <c r="A117" s="123"/>
      <c r="B117" s="185" t="str">
        <f t="shared" ref="B117:E117" si="537">if(isblank($A117),"",if(iserror(match($A117&amp;"M",X$5:X$248,0)+4),if(iserror(match($A117&amp;"M?",X$5:X$248,0)+4),"",match($A117&amp;"M?",X$5:X$248,0)+4),(match($A117&amp;"M",X$5:X$248,0)+4)))</f>
        <v/>
      </c>
      <c r="C117" s="185" t="str">
        <f t="shared" si="537"/>
        <v/>
      </c>
      <c r="D117" s="185" t="str">
        <f t="shared" si="537"/>
        <v/>
      </c>
      <c r="E117" s="185" t="str">
        <f t="shared" si="537"/>
        <v/>
      </c>
      <c r="F117" s="185" t="str">
        <f t="shared" ref="F117:I117" si="538">if(isblank($A117),"",if(iserror(match($A117&amp;"F",X$5:X$248,0)+4),if(iserror(match($A117&amp;"F?",X$5:X$248,0)+4),"",match($A117&amp;"F?",X$5:X$248,0)+4),(match($A117&amp;"F",X$5:X$248,0)+4)))</f>
        <v/>
      </c>
      <c r="G117" s="185" t="str">
        <f t="shared" si="538"/>
        <v/>
      </c>
      <c r="H117" s="185" t="str">
        <f t="shared" si="538"/>
        <v/>
      </c>
      <c r="I117" s="185" t="str">
        <f t="shared" si="538"/>
        <v/>
      </c>
      <c r="J117" s="186" t="str">
        <f t="shared" si="8"/>
        <v/>
      </c>
      <c r="K117" s="186" t="str">
        <f t="shared" si="9"/>
        <v/>
      </c>
      <c r="L117" s="186" t="str">
        <f t="shared" si="10"/>
        <v/>
      </c>
      <c r="M117" s="186" t="str">
        <f t="shared" si="11"/>
        <v/>
      </c>
      <c r="N117" s="186" t="str">
        <f t="shared" si="12"/>
        <v/>
      </c>
      <c r="O117" s="186" t="str">
        <f t="shared" si="13"/>
        <v/>
      </c>
      <c r="P117" s="187"/>
      <c r="Q117" s="187"/>
      <c r="R117" s="185" t="str">
        <f>'ID Obs'!A94</f>
        <v/>
      </c>
      <c r="S117" s="185" t="str">
        <f>'ID Obs'!C94</f>
        <v/>
      </c>
      <c r="T117" s="185" t="str">
        <f>'ID Obs'!E94</f>
        <v/>
      </c>
      <c r="U117" s="185" t="str">
        <f>'ID Obs'!F94</f>
        <v/>
      </c>
      <c r="V117" s="185" t="str">
        <f>'ID Obs'!G94</f>
        <v/>
      </c>
      <c r="W117" s="185" t="str">
        <f>'ID Obs'!H94</f>
        <v/>
      </c>
      <c r="X117" s="185" t="str">
        <f>'ID Obs'!N94&amp;$S117</f>
        <v>Nest!</v>
      </c>
      <c r="Y117" s="185" t="str">
        <f>'ID Obs'!P94&amp;$S117</f>
        <v>Nest!</v>
      </c>
      <c r="Z117" s="185" t="str">
        <f>'ID Obs'!R94&amp;$S117</f>
        <v>Nest!</v>
      </c>
      <c r="AA117" s="185" t="str">
        <f>'ID Obs'!T94&amp;$S117</f>
        <v>Nest!</v>
      </c>
      <c r="AB117" s="185" t="str">
        <f>'ID Obs'!O93</f>
        <v>Date!</v>
      </c>
      <c r="AC117" s="185" t="str">
        <f>'ID Obs'!Q93</f>
        <v>Date!</v>
      </c>
      <c r="AD117" s="185" t="str">
        <f>'ID Obs'!S93</f>
        <v>Date!</v>
      </c>
      <c r="AE117" s="185" t="str">
        <f>'ID Obs'!U93</f>
        <v>Date!</v>
      </c>
      <c r="AF117" s="188">
        <f>value('Nest Checks'!G121)</f>
        <v>115</v>
      </c>
      <c r="AG117" s="189" t="str">
        <f t="shared" si="14"/>
        <v/>
      </c>
      <c r="AH117" s="153"/>
      <c r="AI117" s="4"/>
      <c r="AJ117" s="191" t="str">
        <f t="shared" ref="AJ117:AM117" si="539">if(isblank($A117),"",if($J117&gt;0,indirect("R"&amp;$J117&amp;"C"&amp;column(T117),0),"-"))</f>
        <v/>
      </c>
      <c r="AK117" s="191" t="str">
        <f t="shared" si="539"/>
        <v/>
      </c>
      <c r="AL117" s="191" t="str">
        <f t="shared" si="539"/>
        <v/>
      </c>
      <c r="AM117" s="191" t="str">
        <f t="shared" si="539"/>
        <v/>
      </c>
      <c r="AN117" s="191" t="str">
        <f t="shared" si="314"/>
        <v/>
      </c>
      <c r="AO117" s="192" t="str">
        <f t="shared" si="283"/>
        <v/>
      </c>
      <c r="AP117" s="193" t="str">
        <f t="shared" ref="AP117:AS117" si="540">if(isblank($A117),"",if($L117&gt;0,indirect("R"&amp;$L117&amp;"C"&amp;column(T117),0),"-"))</f>
        <v/>
      </c>
      <c r="AQ117" s="193" t="str">
        <f t="shared" si="540"/>
        <v/>
      </c>
      <c r="AR117" s="193" t="str">
        <f t="shared" si="540"/>
        <v/>
      </c>
      <c r="AS117" s="193" t="str">
        <f t="shared" si="540"/>
        <v/>
      </c>
      <c r="AT117" s="193" t="str">
        <f t="shared" si="19"/>
        <v/>
      </c>
      <c r="AU117" s="194" t="str">
        <f t="shared" si="20"/>
        <v/>
      </c>
      <c r="AV117" s="195"/>
      <c r="AW117" s="3"/>
      <c r="AX117" s="3"/>
    </row>
    <row r="118">
      <c r="A118" s="123"/>
      <c r="B118" s="185" t="str">
        <f t="shared" ref="B118:E118" si="541">if(isblank($A118),"",if(iserror(match($A118&amp;"M",X$5:X$248,0)+4),if(iserror(match($A118&amp;"M?",X$5:X$248,0)+4),"",match($A118&amp;"M?",X$5:X$248,0)+4),(match($A118&amp;"M",X$5:X$248,0)+4)))</f>
        <v/>
      </c>
      <c r="C118" s="185" t="str">
        <f t="shared" si="541"/>
        <v/>
      </c>
      <c r="D118" s="185" t="str">
        <f t="shared" si="541"/>
        <v/>
      </c>
      <c r="E118" s="185" t="str">
        <f t="shared" si="541"/>
        <v/>
      </c>
      <c r="F118" s="185" t="str">
        <f t="shared" ref="F118:I118" si="542">if(isblank($A118),"",if(iserror(match($A118&amp;"F",X$5:X$248,0)+4),if(iserror(match($A118&amp;"F?",X$5:X$248,0)+4),"",match($A118&amp;"F?",X$5:X$248,0)+4),(match($A118&amp;"F",X$5:X$248,0)+4)))</f>
        <v/>
      </c>
      <c r="G118" s="185" t="str">
        <f t="shared" si="542"/>
        <v/>
      </c>
      <c r="H118" s="185" t="str">
        <f t="shared" si="542"/>
        <v/>
      </c>
      <c r="I118" s="185" t="str">
        <f t="shared" si="542"/>
        <v/>
      </c>
      <c r="J118" s="186" t="str">
        <f t="shared" si="8"/>
        <v/>
      </c>
      <c r="K118" s="186" t="str">
        <f t="shared" si="9"/>
        <v/>
      </c>
      <c r="L118" s="186" t="str">
        <f t="shared" si="10"/>
        <v/>
      </c>
      <c r="M118" s="186" t="str">
        <f t="shared" si="11"/>
        <v/>
      </c>
      <c r="N118" s="186" t="str">
        <f t="shared" si="12"/>
        <v/>
      </c>
      <c r="O118" s="186" t="str">
        <f t="shared" si="13"/>
        <v/>
      </c>
      <c r="P118" s="187"/>
      <c r="Q118" s="187"/>
      <c r="R118" s="185" t="str">
        <f>'ID Obs'!A95</f>
        <v/>
      </c>
      <c r="S118" s="185" t="str">
        <f>'ID Obs'!C95</f>
        <v/>
      </c>
      <c r="T118" s="185" t="str">
        <f>'ID Obs'!E95</f>
        <v/>
      </c>
      <c r="U118" s="185" t="str">
        <f>'ID Obs'!F95</f>
        <v/>
      </c>
      <c r="V118" s="185" t="str">
        <f>'ID Obs'!G95</f>
        <v/>
      </c>
      <c r="W118" s="185" t="str">
        <f>'ID Obs'!H95</f>
        <v/>
      </c>
      <c r="X118" s="185" t="str">
        <f>'ID Obs'!N95&amp;$S118</f>
        <v>Nest!</v>
      </c>
      <c r="Y118" s="185" t="str">
        <f>'ID Obs'!P95&amp;$S118</f>
        <v>Nest!</v>
      </c>
      <c r="Z118" s="185" t="str">
        <f>'ID Obs'!R95&amp;$S118</f>
        <v>Nest!</v>
      </c>
      <c r="AA118" s="185" t="str">
        <f>'ID Obs'!T95&amp;$S118</f>
        <v>Nest!</v>
      </c>
      <c r="AB118" s="185" t="str">
        <f>'ID Obs'!O94</f>
        <v>Date!</v>
      </c>
      <c r="AC118" s="185" t="str">
        <f>'ID Obs'!Q94</f>
        <v>Date!</v>
      </c>
      <c r="AD118" s="185" t="str">
        <f>'ID Obs'!S94</f>
        <v>Date!</v>
      </c>
      <c r="AE118" s="185" t="str">
        <f>'ID Obs'!U94</f>
        <v>Date!</v>
      </c>
      <c r="AF118" s="188">
        <f>value('Nest Checks'!G122)</f>
        <v>0</v>
      </c>
      <c r="AG118" s="189" t="str">
        <f t="shared" si="14"/>
        <v/>
      </c>
      <c r="AH118" s="153"/>
      <c r="AI118" s="4"/>
      <c r="AJ118" s="191" t="str">
        <f t="shared" ref="AJ118:AM118" si="543">if(isblank($A118),"",if($J118&gt;0,indirect("R"&amp;$J118&amp;"C"&amp;column(T118),0),"-"))</f>
        <v/>
      </c>
      <c r="AK118" s="191" t="str">
        <f t="shared" si="543"/>
        <v/>
      </c>
      <c r="AL118" s="191" t="str">
        <f t="shared" si="543"/>
        <v/>
      </c>
      <c r="AM118" s="191" t="str">
        <f t="shared" si="543"/>
        <v/>
      </c>
      <c r="AN118" s="191" t="str">
        <f t="shared" si="314"/>
        <v/>
      </c>
      <c r="AO118" s="192" t="str">
        <f t="shared" si="283"/>
        <v/>
      </c>
      <c r="AP118" s="193" t="str">
        <f t="shared" ref="AP118:AS118" si="544">if(isblank($A118),"",if($L118&gt;0,indirect("R"&amp;$L118&amp;"C"&amp;column(T118),0),"-"))</f>
        <v/>
      </c>
      <c r="AQ118" s="193" t="str">
        <f t="shared" si="544"/>
        <v/>
      </c>
      <c r="AR118" s="193" t="str">
        <f t="shared" si="544"/>
        <v/>
      </c>
      <c r="AS118" s="193" t="str">
        <f t="shared" si="544"/>
        <v/>
      </c>
      <c r="AT118" s="193" t="str">
        <f t="shared" si="19"/>
        <v/>
      </c>
      <c r="AU118" s="194" t="str">
        <f t="shared" si="20"/>
        <v/>
      </c>
      <c r="AV118" s="195"/>
      <c r="AW118" s="3"/>
      <c r="AX118" s="3"/>
    </row>
    <row r="119">
      <c r="A119" s="123"/>
      <c r="B119" s="185" t="str">
        <f t="shared" ref="B119:E119" si="545">if(isblank($A119),"",if(iserror(match($A119&amp;"M",X$5:X$248,0)+4),if(iserror(match($A119&amp;"M?",X$5:X$248,0)+4),"",match($A119&amp;"M?",X$5:X$248,0)+4),(match($A119&amp;"M",X$5:X$248,0)+4)))</f>
        <v/>
      </c>
      <c r="C119" s="185" t="str">
        <f t="shared" si="545"/>
        <v/>
      </c>
      <c r="D119" s="185" t="str">
        <f t="shared" si="545"/>
        <v/>
      </c>
      <c r="E119" s="185" t="str">
        <f t="shared" si="545"/>
        <v/>
      </c>
      <c r="F119" s="185" t="str">
        <f t="shared" ref="F119:I119" si="546">if(isblank($A119),"",if(iserror(match($A119&amp;"F",X$5:X$248,0)+4),if(iserror(match($A119&amp;"F?",X$5:X$248,0)+4),"",match($A119&amp;"F?",X$5:X$248,0)+4),(match($A119&amp;"F",X$5:X$248,0)+4)))</f>
        <v/>
      </c>
      <c r="G119" s="185" t="str">
        <f t="shared" si="546"/>
        <v/>
      </c>
      <c r="H119" s="185" t="str">
        <f t="shared" si="546"/>
        <v/>
      </c>
      <c r="I119" s="185" t="str">
        <f t="shared" si="546"/>
        <v/>
      </c>
      <c r="J119" s="186" t="str">
        <f t="shared" si="8"/>
        <v/>
      </c>
      <c r="K119" s="186" t="str">
        <f t="shared" si="9"/>
        <v/>
      </c>
      <c r="L119" s="186" t="str">
        <f t="shared" si="10"/>
        <v/>
      </c>
      <c r="M119" s="186" t="str">
        <f t="shared" si="11"/>
        <v/>
      </c>
      <c r="N119" s="186" t="str">
        <f t="shared" si="12"/>
        <v/>
      </c>
      <c r="O119" s="186" t="str">
        <f t="shared" si="13"/>
        <v/>
      </c>
      <c r="P119" s="187"/>
      <c r="Q119" s="187"/>
      <c r="R119" s="185" t="str">
        <f>'ID Obs'!A96</f>
        <v/>
      </c>
      <c r="S119" s="185" t="str">
        <f>'ID Obs'!C96</f>
        <v/>
      </c>
      <c r="T119" s="185" t="str">
        <f>'ID Obs'!E96</f>
        <v/>
      </c>
      <c r="U119" s="185" t="str">
        <f>'ID Obs'!F96</f>
        <v/>
      </c>
      <c r="V119" s="185" t="str">
        <f>'ID Obs'!G96</f>
        <v/>
      </c>
      <c r="W119" s="185" t="str">
        <f>'ID Obs'!H96</f>
        <v/>
      </c>
      <c r="X119" s="185" t="str">
        <f>'ID Obs'!N96&amp;$S119</f>
        <v>Nest!</v>
      </c>
      <c r="Y119" s="185" t="str">
        <f>'ID Obs'!P96&amp;$S119</f>
        <v>Nest!</v>
      </c>
      <c r="Z119" s="185" t="str">
        <f>'ID Obs'!R96&amp;$S119</f>
        <v>Nest!</v>
      </c>
      <c r="AA119" s="185" t="str">
        <f>'ID Obs'!T96&amp;$S119</f>
        <v>Nest!</v>
      </c>
      <c r="AB119" s="185" t="str">
        <f>'ID Obs'!O95</f>
        <v>Date!</v>
      </c>
      <c r="AC119" s="185" t="str">
        <f>'ID Obs'!Q95</f>
        <v>Date!</v>
      </c>
      <c r="AD119" s="185" t="str">
        <f>'ID Obs'!S95</f>
        <v>Date!</v>
      </c>
      <c r="AE119" s="185" t="str">
        <f>'ID Obs'!U95</f>
        <v>Date!</v>
      </c>
      <c r="AF119" s="188">
        <f>value('Nest Checks'!G123)</f>
        <v>0</v>
      </c>
      <c r="AG119" s="189" t="str">
        <f t="shared" si="14"/>
        <v/>
      </c>
      <c r="AH119" s="153"/>
      <c r="AI119" s="4"/>
      <c r="AJ119" s="191" t="str">
        <f t="shared" ref="AJ119:AM119" si="547">if(isblank($A119),"",if($J119&gt;0,indirect("R"&amp;$J119&amp;"C"&amp;column(T119),0),"-"))</f>
        <v/>
      </c>
      <c r="AK119" s="191" t="str">
        <f t="shared" si="547"/>
        <v/>
      </c>
      <c r="AL119" s="191" t="str">
        <f t="shared" si="547"/>
        <v/>
      </c>
      <c r="AM119" s="191" t="str">
        <f t="shared" si="547"/>
        <v/>
      </c>
      <c r="AN119" s="191" t="str">
        <f t="shared" si="314"/>
        <v/>
      </c>
      <c r="AO119" s="192" t="str">
        <f t="shared" si="283"/>
        <v/>
      </c>
      <c r="AP119" s="193" t="str">
        <f t="shared" ref="AP119:AS119" si="548">if(isblank($A119),"",if($L119&gt;0,indirect("R"&amp;$L119&amp;"C"&amp;column(T119),0),"-"))</f>
        <v/>
      </c>
      <c r="AQ119" s="193" t="str">
        <f t="shared" si="548"/>
        <v/>
      </c>
      <c r="AR119" s="193" t="str">
        <f t="shared" si="548"/>
        <v/>
      </c>
      <c r="AS119" s="193" t="str">
        <f t="shared" si="548"/>
        <v/>
      </c>
      <c r="AT119" s="193" t="str">
        <f t="shared" si="19"/>
        <v/>
      </c>
      <c r="AU119" s="194" t="str">
        <f t="shared" si="20"/>
        <v/>
      </c>
      <c r="AV119" s="195"/>
      <c r="AW119" s="3"/>
      <c r="AX119" s="3"/>
    </row>
    <row r="120">
      <c r="A120" s="123"/>
      <c r="B120" s="185" t="str">
        <f t="shared" ref="B120:E120" si="549">if(isblank($A120),"",if(iserror(match($A120&amp;"M",X$5:X$248,0)+4),if(iserror(match($A120&amp;"M?",X$5:X$248,0)+4),"",match($A120&amp;"M?",X$5:X$248,0)+4),(match($A120&amp;"M",X$5:X$248,0)+4)))</f>
        <v/>
      </c>
      <c r="C120" s="185" t="str">
        <f t="shared" si="549"/>
        <v/>
      </c>
      <c r="D120" s="185" t="str">
        <f t="shared" si="549"/>
        <v/>
      </c>
      <c r="E120" s="185" t="str">
        <f t="shared" si="549"/>
        <v/>
      </c>
      <c r="F120" s="185" t="str">
        <f t="shared" ref="F120:I120" si="550">if(isblank($A120),"",if(iserror(match($A120&amp;"F",X$5:X$248,0)+4),if(iserror(match($A120&amp;"F?",X$5:X$248,0)+4),"",match($A120&amp;"F?",X$5:X$248,0)+4),(match($A120&amp;"F",X$5:X$248,0)+4)))</f>
        <v/>
      </c>
      <c r="G120" s="185" t="str">
        <f t="shared" si="550"/>
        <v/>
      </c>
      <c r="H120" s="185" t="str">
        <f t="shared" si="550"/>
        <v/>
      </c>
      <c r="I120" s="185" t="str">
        <f t="shared" si="550"/>
        <v/>
      </c>
      <c r="J120" s="186" t="str">
        <f t="shared" si="8"/>
        <v/>
      </c>
      <c r="K120" s="186" t="str">
        <f t="shared" si="9"/>
        <v/>
      </c>
      <c r="L120" s="186" t="str">
        <f t="shared" si="10"/>
        <v/>
      </c>
      <c r="M120" s="186" t="str">
        <f t="shared" si="11"/>
        <v/>
      </c>
      <c r="N120" s="186" t="str">
        <f t="shared" si="12"/>
        <v/>
      </c>
      <c r="O120" s="186" t="str">
        <f t="shared" si="13"/>
        <v/>
      </c>
      <c r="P120" s="187"/>
      <c r="Q120" s="187"/>
      <c r="R120" s="185" t="str">
        <f>'ID Obs'!A97</f>
        <v/>
      </c>
      <c r="S120" s="185" t="str">
        <f>'ID Obs'!C97</f>
        <v/>
      </c>
      <c r="T120" s="185" t="str">
        <f>'ID Obs'!E97</f>
        <v/>
      </c>
      <c r="U120" s="185" t="str">
        <f>'ID Obs'!F97</f>
        <v/>
      </c>
      <c r="V120" s="185" t="str">
        <f>'ID Obs'!G97</f>
        <v/>
      </c>
      <c r="W120" s="185" t="str">
        <f>'ID Obs'!H97</f>
        <v/>
      </c>
      <c r="X120" s="185" t="str">
        <f>'ID Obs'!N97&amp;$S120</f>
        <v>Nest!</v>
      </c>
      <c r="Y120" s="185" t="str">
        <f>'ID Obs'!P97&amp;$S120</f>
        <v>Nest!</v>
      </c>
      <c r="Z120" s="185" t="str">
        <f>'ID Obs'!R97&amp;$S120</f>
        <v>Nest!</v>
      </c>
      <c r="AA120" s="185" t="str">
        <f>'ID Obs'!T97&amp;$S120</f>
        <v>Nest!</v>
      </c>
      <c r="AB120" s="185" t="str">
        <f>'ID Obs'!O96</f>
        <v>Date!</v>
      </c>
      <c r="AC120" s="185" t="str">
        <f>'ID Obs'!Q96</f>
        <v>Date!</v>
      </c>
      <c r="AD120" s="185" t="str">
        <f>'ID Obs'!S96</f>
        <v>Date!</v>
      </c>
      <c r="AE120" s="185" t="str">
        <f>'ID Obs'!U96</f>
        <v>Date!</v>
      </c>
      <c r="AF120" s="188">
        <f>value('Nest Checks'!G124)</f>
        <v>0</v>
      </c>
      <c r="AG120" s="189" t="str">
        <f t="shared" si="14"/>
        <v/>
      </c>
      <c r="AH120" s="153"/>
      <c r="AI120" s="4"/>
      <c r="AJ120" s="191" t="str">
        <f t="shared" ref="AJ120:AM120" si="551">if(isblank($A120),"",if($J120&gt;0,indirect("R"&amp;$J120&amp;"C"&amp;column(T120),0),"-"))</f>
        <v/>
      </c>
      <c r="AK120" s="191" t="str">
        <f t="shared" si="551"/>
        <v/>
      </c>
      <c r="AL120" s="191" t="str">
        <f t="shared" si="551"/>
        <v/>
      </c>
      <c r="AM120" s="191" t="str">
        <f t="shared" si="551"/>
        <v/>
      </c>
      <c r="AN120" s="191" t="str">
        <f t="shared" si="314"/>
        <v/>
      </c>
      <c r="AO120" s="192" t="str">
        <f t="shared" si="283"/>
        <v/>
      </c>
      <c r="AP120" s="193" t="str">
        <f t="shared" ref="AP120:AS120" si="552">if(isblank($A120),"",if($L120&gt;0,indirect("R"&amp;$L120&amp;"C"&amp;column(T120),0),"-"))</f>
        <v/>
      </c>
      <c r="AQ120" s="193" t="str">
        <f t="shared" si="552"/>
        <v/>
      </c>
      <c r="AR120" s="193" t="str">
        <f t="shared" si="552"/>
        <v/>
      </c>
      <c r="AS120" s="193" t="str">
        <f t="shared" si="552"/>
        <v/>
      </c>
      <c r="AT120" s="193" t="str">
        <f t="shared" si="19"/>
        <v/>
      </c>
      <c r="AU120" s="194" t="str">
        <f t="shared" si="20"/>
        <v/>
      </c>
      <c r="AV120" s="195"/>
      <c r="AW120" s="3"/>
      <c r="AX120" s="3"/>
    </row>
    <row r="121">
      <c r="A121" s="123"/>
      <c r="B121" s="185" t="str">
        <f t="shared" ref="B121:E121" si="553">if(isblank($A121),"",if(iserror(match($A121&amp;"M",X$5:X$248,0)+4),if(iserror(match($A121&amp;"M?",X$5:X$248,0)+4),"",match($A121&amp;"M?",X$5:X$248,0)+4),(match($A121&amp;"M",X$5:X$248,0)+4)))</f>
        <v/>
      </c>
      <c r="C121" s="185" t="str">
        <f t="shared" si="553"/>
        <v/>
      </c>
      <c r="D121" s="185" t="str">
        <f t="shared" si="553"/>
        <v/>
      </c>
      <c r="E121" s="185" t="str">
        <f t="shared" si="553"/>
        <v/>
      </c>
      <c r="F121" s="185" t="str">
        <f t="shared" ref="F121:I121" si="554">if(isblank($A121),"",if(iserror(match($A121&amp;"F",X$5:X$248,0)+4),if(iserror(match($A121&amp;"F?",X$5:X$248,0)+4),"",match($A121&amp;"F?",X$5:X$248,0)+4),(match($A121&amp;"F",X$5:X$248,0)+4)))</f>
        <v/>
      </c>
      <c r="G121" s="185" t="str">
        <f t="shared" si="554"/>
        <v/>
      </c>
      <c r="H121" s="185" t="str">
        <f t="shared" si="554"/>
        <v/>
      </c>
      <c r="I121" s="185" t="str">
        <f t="shared" si="554"/>
        <v/>
      </c>
      <c r="J121" s="186" t="str">
        <f t="shared" si="8"/>
        <v/>
      </c>
      <c r="K121" s="186" t="str">
        <f t="shared" si="9"/>
        <v/>
      </c>
      <c r="L121" s="186" t="str">
        <f t="shared" si="10"/>
        <v/>
      </c>
      <c r="M121" s="186" t="str">
        <f t="shared" si="11"/>
        <v/>
      </c>
      <c r="N121" s="186" t="str">
        <f t="shared" si="12"/>
        <v/>
      </c>
      <c r="O121" s="186" t="str">
        <f t="shared" si="13"/>
        <v/>
      </c>
      <c r="P121" s="187"/>
      <c r="Q121" s="187"/>
      <c r="R121" s="185" t="str">
        <f>'ID Obs'!A98</f>
        <v/>
      </c>
      <c r="S121" s="185" t="str">
        <f>'ID Obs'!C98</f>
        <v/>
      </c>
      <c r="T121" s="185" t="str">
        <f>'ID Obs'!E98</f>
        <v/>
      </c>
      <c r="U121" s="185" t="str">
        <f>'ID Obs'!F98</f>
        <v/>
      </c>
      <c r="V121" s="185" t="str">
        <f>'ID Obs'!G98</f>
        <v/>
      </c>
      <c r="W121" s="185" t="str">
        <f>'ID Obs'!H98</f>
        <v/>
      </c>
      <c r="X121" s="185" t="str">
        <f>'ID Obs'!N98&amp;$S121</f>
        <v>Nest!</v>
      </c>
      <c r="Y121" s="185" t="str">
        <f>'ID Obs'!P98&amp;$S121</f>
        <v>Nest!</v>
      </c>
      <c r="Z121" s="185" t="str">
        <f>'ID Obs'!R98&amp;$S121</f>
        <v>Nest!</v>
      </c>
      <c r="AA121" s="185" t="str">
        <f>'ID Obs'!T98&amp;$S121</f>
        <v>Nest!</v>
      </c>
      <c r="AB121" s="185" t="str">
        <f>'ID Obs'!O97</f>
        <v>Date!</v>
      </c>
      <c r="AC121" s="185" t="str">
        <f>'ID Obs'!Q97</f>
        <v>Date!</v>
      </c>
      <c r="AD121" s="185" t="str">
        <f>'ID Obs'!S97</f>
        <v>Date!</v>
      </c>
      <c r="AE121" s="185" t="str">
        <f>'ID Obs'!U97</f>
        <v>Date!</v>
      </c>
      <c r="AF121" s="188">
        <f>value('Nest Checks'!G125)</f>
        <v>119</v>
      </c>
      <c r="AG121" s="189" t="str">
        <f t="shared" si="14"/>
        <v/>
      </c>
      <c r="AH121" s="153"/>
      <c r="AI121" s="4"/>
      <c r="AJ121" s="191" t="str">
        <f t="shared" ref="AJ121:AM121" si="555">if(isblank($A121),"",if($J121&gt;0,indirect("R"&amp;$J121&amp;"C"&amp;column(T121),0),"-"))</f>
        <v/>
      </c>
      <c r="AK121" s="191" t="str">
        <f t="shared" si="555"/>
        <v/>
      </c>
      <c r="AL121" s="191" t="str">
        <f t="shared" si="555"/>
        <v/>
      </c>
      <c r="AM121" s="191" t="str">
        <f t="shared" si="555"/>
        <v/>
      </c>
      <c r="AN121" s="191" t="str">
        <f t="shared" si="314"/>
        <v/>
      </c>
      <c r="AO121" s="192" t="str">
        <f t="shared" si="283"/>
        <v/>
      </c>
      <c r="AP121" s="193" t="str">
        <f t="shared" ref="AP121:AS121" si="556">if(isblank($A121),"",if($L121&gt;0,indirect("R"&amp;$L121&amp;"C"&amp;column(T121),0),"-"))</f>
        <v/>
      </c>
      <c r="AQ121" s="193" t="str">
        <f t="shared" si="556"/>
        <v/>
      </c>
      <c r="AR121" s="193" t="str">
        <f t="shared" si="556"/>
        <v/>
      </c>
      <c r="AS121" s="193" t="str">
        <f t="shared" si="556"/>
        <v/>
      </c>
      <c r="AT121" s="193" t="str">
        <f t="shared" si="19"/>
        <v/>
      </c>
      <c r="AU121" s="194" t="str">
        <f t="shared" si="20"/>
        <v/>
      </c>
      <c r="AV121" s="195"/>
      <c r="AW121" s="3"/>
      <c r="AX121" s="3"/>
    </row>
    <row r="122">
      <c r="A122" s="123"/>
      <c r="B122" s="185" t="str">
        <f t="shared" ref="B122:E122" si="557">if(isblank($A122),"",if(iserror(match($A122&amp;"M",X$5:X$248,0)+4),if(iserror(match($A122&amp;"M?",X$5:X$248,0)+4),"",match($A122&amp;"M?",X$5:X$248,0)+4),(match($A122&amp;"M",X$5:X$248,0)+4)))</f>
        <v/>
      </c>
      <c r="C122" s="185" t="str">
        <f t="shared" si="557"/>
        <v/>
      </c>
      <c r="D122" s="185" t="str">
        <f t="shared" si="557"/>
        <v/>
      </c>
      <c r="E122" s="185" t="str">
        <f t="shared" si="557"/>
        <v/>
      </c>
      <c r="F122" s="185" t="str">
        <f t="shared" ref="F122:I122" si="558">if(isblank($A122),"",if(iserror(match($A122&amp;"F",X$5:X$248,0)+4),if(iserror(match($A122&amp;"F?",X$5:X$248,0)+4),"",match($A122&amp;"F?",X$5:X$248,0)+4),(match($A122&amp;"F",X$5:X$248,0)+4)))</f>
        <v/>
      </c>
      <c r="G122" s="185" t="str">
        <f t="shared" si="558"/>
        <v/>
      </c>
      <c r="H122" s="185" t="str">
        <f t="shared" si="558"/>
        <v/>
      </c>
      <c r="I122" s="185" t="str">
        <f t="shared" si="558"/>
        <v/>
      </c>
      <c r="J122" s="186" t="str">
        <f t="shared" si="8"/>
        <v/>
      </c>
      <c r="K122" s="186" t="str">
        <f t="shared" si="9"/>
        <v/>
      </c>
      <c r="L122" s="186" t="str">
        <f t="shared" si="10"/>
        <v/>
      </c>
      <c r="M122" s="186" t="str">
        <f t="shared" si="11"/>
        <v/>
      </c>
      <c r="N122" s="186" t="str">
        <f t="shared" si="12"/>
        <v/>
      </c>
      <c r="O122" s="186" t="str">
        <f t="shared" si="13"/>
        <v/>
      </c>
      <c r="P122" s="187"/>
      <c r="Q122" s="187"/>
      <c r="R122" s="185" t="str">
        <f>'ID Obs'!A99</f>
        <v/>
      </c>
      <c r="S122" s="185" t="str">
        <f>'ID Obs'!C99</f>
        <v/>
      </c>
      <c r="T122" s="185" t="str">
        <f>'ID Obs'!E99</f>
        <v/>
      </c>
      <c r="U122" s="185" t="str">
        <f>'ID Obs'!F99</f>
        <v/>
      </c>
      <c r="V122" s="185" t="str">
        <f>'ID Obs'!G99</f>
        <v/>
      </c>
      <c r="W122" s="185" t="str">
        <f>'ID Obs'!H99</f>
        <v/>
      </c>
      <c r="X122" s="185" t="str">
        <f>'ID Obs'!N99&amp;$S122</f>
        <v>Nest!</v>
      </c>
      <c r="Y122" s="185" t="str">
        <f>'ID Obs'!P99&amp;$S122</f>
        <v>Nest!</v>
      </c>
      <c r="Z122" s="185" t="str">
        <f>'ID Obs'!R99&amp;$S122</f>
        <v>Nest!</v>
      </c>
      <c r="AA122" s="185" t="str">
        <f>'ID Obs'!T99&amp;$S122</f>
        <v>Nest!</v>
      </c>
      <c r="AB122" s="185" t="str">
        <f>'ID Obs'!O98</f>
        <v>Date!</v>
      </c>
      <c r="AC122" s="185" t="str">
        <f>'ID Obs'!Q98</f>
        <v>Date!</v>
      </c>
      <c r="AD122" s="185" t="str">
        <f>'ID Obs'!S98</f>
        <v>Date!</v>
      </c>
      <c r="AE122" s="185" t="str">
        <f>'ID Obs'!U98</f>
        <v>Date!</v>
      </c>
      <c r="AF122" s="188">
        <f>value('Nest Checks'!G126)</f>
        <v>120.2</v>
      </c>
      <c r="AG122" s="189" t="str">
        <f t="shared" si="14"/>
        <v/>
      </c>
      <c r="AH122" s="153"/>
      <c r="AI122" s="4"/>
      <c r="AJ122" s="191" t="str">
        <f t="shared" ref="AJ122:AM122" si="559">if(isblank($A122),"",if($J122&gt;0,indirect("R"&amp;$J122&amp;"C"&amp;column(T122),0),"-"))</f>
        <v/>
      </c>
      <c r="AK122" s="191" t="str">
        <f t="shared" si="559"/>
        <v/>
      </c>
      <c r="AL122" s="191" t="str">
        <f t="shared" si="559"/>
        <v/>
      </c>
      <c r="AM122" s="191" t="str">
        <f t="shared" si="559"/>
        <v/>
      </c>
      <c r="AN122" s="191" t="str">
        <f t="shared" si="314"/>
        <v/>
      </c>
      <c r="AO122" s="192" t="str">
        <f t="shared" si="283"/>
        <v/>
      </c>
      <c r="AP122" s="193" t="str">
        <f t="shared" ref="AP122:AS122" si="560">if(isblank($A122),"",if($L122&gt;0,indirect("R"&amp;$L122&amp;"C"&amp;column(T122),0),"-"))</f>
        <v/>
      </c>
      <c r="AQ122" s="193" t="str">
        <f t="shared" si="560"/>
        <v/>
      </c>
      <c r="AR122" s="193" t="str">
        <f t="shared" si="560"/>
        <v/>
      </c>
      <c r="AS122" s="193" t="str">
        <f t="shared" si="560"/>
        <v/>
      </c>
      <c r="AT122" s="193" t="str">
        <f t="shared" si="19"/>
        <v/>
      </c>
      <c r="AU122" s="194" t="str">
        <f t="shared" si="20"/>
        <v/>
      </c>
      <c r="AV122" s="195"/>
      <c r="AW122" s="3"/>
      <c r="AX122" s="3"/>
    </row>
    <row r="123">
      <c r="A123" s="123"/>
      <c r="B123" s="185" t="str">
        <f t="shared" ref="B123:E123" si="561">if(isblank($A123),"",if(iserror(match($A123&amp;"M",X$5:X$248,0)+4),if(iserror(match($A123&amp;"M?",X$5:X$248,0)+4),"",match($A123&amp;"M?",X$5:X$248,0)+4),(match($A123&amp;"M",X$5:X$248,0)+4)))</f>
        <v/>
      </c>
      <c r="C123" s="185" t="str">
        <f t="shared" si="561"/>
        <v/>
      </c>
      <c r="D123" s="185" t="str">
        <f t="shared" si="561"/>
        <v/>
      </c>
      <c r="E123" s="185" t="str">
        <f t="shared" si="561"/>
        <v/>
      </c>
      <c r="F123" s="185" t="str">
        <f t="shared" ref="F123:I123" si="562">if(isblank($A123),"",if(iserror(match($A123&amp;"F",X$5:X$248,0)+4),if(iserror(match($A123&amp;"F?",X$5:X$248,0)+4),"",match($A123&amp;"F?",X$5:X$248,0)+4),(match($A123&amp;"F",X$5:X$248,0)+4)))</f>
        <v/>
      </c>
      <c r="G123" s="185" t="str">
        <f t="shared" si="562"/>
        <v/>
      </c>
      <c r="H123" s="185" t="str">
        <f t="shared" si="562"/>
        <v/>
      </c>
      <c r="I123" s="185" t="str">
        <f t="shared" si="562"/>
        <v/>
      </c>
      <c r="J123" s="186" t="str">
        <f t="shared" si="8"/>
        <v/>
      </c>
      <c r="K123" s="186" t="str">
        <f t="shared" si="9"/>
        <v/>
      </c>
      <c r="L123" s="186" t="str">
        <f t="shared" si="10"/>
        <v/>
      </c>
      <c r="M123" s="186" t="str">
        <f t="shared" si="11"/>
        <v/>
      </c>
      <c r="N123" s="186" t="str">
        <f t="shared" si="12"/>
        <v/>
      </c>
      <c r="O123" s="186" t="str">
        <f t="shared" si="13"/>
        <v/>
      </c>
      <c r="P123" s="187"/>
      <c r="Q123" s="187"/>
      <c r="R123" s="185" t="str">
        <f>'ID Obs'!A100</f>
        <v/>
      </c>
      <c r="S123" s="185" t="str">
        <f>'ID Obs'!C100</f>
        <v/>
      </c>
      <c r="T123" s="185" t="str">
        <f>'ID Obs'!E100</f>
        <v/>
      </c>
      <c r="U123" s="185" t="str">
        <f>'ID Obs'!F100</f>
        <v/>
      </c>
      <c r="V123" s="185" t="str">
        <f>'ID Obs'!G100</f>
        <v/>
      </c>
      <c r="W123" s="185" t="str">
        <f>'ID Obs'!H100</f>
        <v/>
      </c>
      <c r="X123" s="185" t="str">
        <f>'ID Obs'!N100&amp;$S123</f>
        <v>Nest!</v>
      </c>
      <c r="Y123" s="185" t="str">
        <f>'ID Obs'!P100&amp;$S123</f>
        <v>Nest!</v>
      </c>
      <c r="Z123" s="185" t="str">
        <f>'ID Obs'!R100&amp;$S123</f>
        <v>Nest!</v>
      </c>
      <c r="AA123" s="185" t="str">
        <f>'ID Obs'!T100&amp;$S123</f>
        <v>Nest!</v>
      </c>
      <c r="AB123" s="185" t="str">
        <f>'ID Obs'!O99</f>
        <v>Date!</v>
      </c>
      <c r="AC123" s="185" t="str">
        <f>'ID Obs'!Q99</f>
        <v>Date!</v>
      </c>
      <c r="AD123" s="185" t="str">
        <f>'ID Obs'!S99</f>
        <v>Date!</v>
      </c>
      <c r="AE123" s="185" t="str">
        <f>'ID Obs'!U99</f>
        <v>Date!</v>
      </c>
      <c r="AF123" s="188">
        <f>value('Nest Checks'!G127)</f>
        <v>0</v>
      </c>
      <c r="AG123" s="189" t="str">
        <f t="shared" si="14"/>
        <v/>
      </c>
      <c r="AH123" s="153"/>
      <c r="AI123" s="4"/>
      <c r="AJ123" s="191" t="str">
        <f t="shared" ref="AJ123:AM123" si="563">if(isblank($A123),"",if($J123&gt;0,indirect("R"&amp;$J123&amp;"C"&amp;column(T123),0),"-"))</f>
        <v/>
      </c>
      <c r="AK123" s="191" t="str">
        <f t="shared" si="563"/>
        <v/>
      </c>
      <c r="AL123" s="191" t="str">
        <f t="shared" si="563"/>
        <v/>
      </c>
      <c r="AM123" s="191" t="str">
        <f t="shared" si="563"/>
        <v/>
      </c>
      <c r="AN123" s="191" t="str">
        <f t="shared" si="314"/>
        <v/>
      </c>
      <c r="AO123" s="192" t="str">
        <f t="shared" si="283"/>
        <v/>
      </c>
      <c r="AP123" s="193" t="str">
        <f t="shared" ref="AP123:AS123" si="564">if(isblank($A123),"",if($L123&gt;0,indirect("R"&amp;$L123&amp;"C"&amp;column(T123),0),"-"))</f>
        <v/>
      </c>
      <c r="AQ123" s="193" t="str">
        <f t="shared" si="564"/>
        <v/>
      </c>
      <c r="AR123" s="193" t="str">
        <f t="shared" si="564"/>
        <v/>
      </c>
      <c r="AS123" s="193" t="str">
        <f t="shared" si="564"/>
        <v/>
      </c>
      <c r="AT123" s="193" t="str">
        <f t="shared" si="19"/>
        <v/>
      </c>
      <c r="AU123" s="194" t="str">
        <f t="shared" si="20"/>
        <v/>
      </c>
      <c r="AV123" s="195"/>
      <c r="AW123" s="3"/>
      <c r="AX123" s="3"/>
    </row>
    <row r="124">
      <c r="A124" s="123"/>
      <c r="B124" s="185" t="str">
        <f t="shared" ref="B124:E124" si="565">if(isblank($A124),"",if(iserror(match($A124&amp;"M",X$5:X$248,0)+4),if(iserror(match($A124&amp;"M?",X$5:X$248,0)+4),"",match($A124&amp;"M?",X$5:X$248,0)+4),(match($A124&amp;"M",X$5:X$248,0)+4)))</f>
        <v/>
      </c>
      <c r="C124" s="185" t="str">
        <f t="shared" si="565"/>
        <v/>
      </c>
      <c r="D124" s="185" t="str">
        <f t="shared" si="565"/>
        <v/>
      </c>
      <c r="E124" s="185" t="str">
        <f t="shared" si="565"/>
        <v/>
      </c>
      <c r="F124" s="185" t="str">
        <f t="shared" ref="F124:I124" si="566">if(isblank($A124),"",if(iserror(match($A124&amp;"F",X$5:X$248,0)+4),if(iserror(match($A124&amp;"F?",X$5:X$248,0)+4),"",match($A124&amp;"F?",X$5:X$248,0)+4),(match($A124&amp;"F",X$5:X$248,0)+4)))</f>
        <v/>
      </c>
      <c r="G124" s="185" t="str">
        <f t="shared" si="566"/>
        <v/>
      </c>
      <c r="H124" s="185" t="str">
        <f t="shared" si="566"/>
        <v/>
      </c>
      <c r="I124" s="185" t="str">
        <f t="shared" si="566"/>
        <v/>
      </c>
      <c r="J124" s="186" t="str">
        <f t="shared" si="8"/>
        <v/>
      </c>
      <c r="K124" s="186" t="str">
        <f t="shared" si="9"/>
        <v/>
      </c>
      <c r="L124" s="186" t="str">
        <f t="shared" si="10"/>
        <v/>
      </c>
      <c r="M124" s="186" t="str">
        <f t="shared" si="11"/>
        <v/>
      </c>
      <c r="N124" s="186" t="str">
        <f t="shared" si="12"/>
        <v/>
      </c>
      <c r="O124" s="186" t="str">
        <f t="shared" si="13"/>
        <v/>
      </c>
      <c r="P124" s="187"/>
      <c r="Q124" s="187"/>
      <c r="R124" s="185" t="str">
        <f>'ID Obs'!A101</f>
        <v/>
      </c>
      <c r="S124" s="185" t="str">
        <f>'ID Obs'!C101</f>
        <v/>
      </c>
      <c r="T124" s="185" t="str">
        <f>'ID Obs'!E101</f>
        <v/>
      </c>
      <c r="U124" s="185" t="str">
        <f>'ID Obs'!F101</f>
        <v/>
      </c>
      <c r="V124" s="185" t="str">
        <f>'ID Obs'!G101</f>
        <v/>
      </c>
      <c r="W124" s="185" t="str">
        <f>'ID Obs'!H101</f>
        <v/>
      </c>
      <c r="X124" s="185" t="str">
        <f>'ID Obs'!N101&amp;$S124</f>
        <v>Nest!</v>
      </c>
      <c r="Y124" s="185" t="str">
        <f>'ID Obs'!P101&amp;$S124</f>
        <v>Nest!</v>
      </c>
      <c r="Z124" s="185" t="str">
        <f>'ID Obs'!R101&amp;$S124</f>
        <v>Nest!</v>
      </c>
      <c r="AA124" s="185" t="str">
        <f>'ID Obs'!T101&amp;$S124</f>
        <v>Nest!</v>
      </c>
      <c r="AB124" s="185" t="str">
        <f>'ID Obs'!O100</f>
        <v>Date!</v>
      </c>
      <c r="AC124" s="185" t="str">
        <f>'ID Obs'!Q100</f>
        <v>Date!</v>
      </c>
      <c r="AD124" s="185" t="str">
        <f>'ID Obs'!S100</f>
        <v>Date!</v>
      </c>
      <c r="AE124" s="185" t="str">
        <f>'ID Obs'!U100</f>
        <v>Date!</v>
      </c>
      <c r="AF124" s="188">
        <f>value('Nest Checks'!G128)</f>
        <v>122</v>
      </c>
      <c r="AG124" s="189" t="str">
        <f t="shared" si="14"/>
        <v/>
      </c>
      <c r="AH124" s="153"/>
      <c r="AI124" s="4"/>
      <c r="AJ124" s="191" t="str">
        <f t="shared" ref="AJ124:AM124" si="567">if(isblank($A124),"",if($J124&gt;0,indirect("R"&amp;$J124&amp;"C"&amp;column(T124),0),"-"))</f>
        <v/>
      </c>
      <c r="AK124" s="191" t="str">
        <f t="shared" si="567"/>
        <v/>
      </c>
      <c r="AL124" s="191" t="str">
        <f t="shared" si="567"/>
        <v/>
      </c>
      <c r="AM124" s="191" t="str">
        <f t="shared" si="567"/>
        <v/>
      </c>
      <c r="AN124" s="191" t="str">
        <f t="shared" si="314"/>
        <v/>
      </c>
      <c r="AO124" s="192" t="str">
        <f t="shared" si="283"/>
        <v/>
      </c>
      <c r="AP124" s="193" t="str">
        <f t="shared" ref="AP124:AS124" si="568">if(isblank($A124),"",if($L124&gt;0,indirect("R"&amp;$L124&amp;"C"&amp;column(T124),0),"-"))</f>
        <v/>
      </c>
      <c r="AQ124" s="193" t="str">
        <f t="shared" si="568"/>
        <v/>
      </c>
      <c r="AR124" s="193" t="str">
        <f t="shared" si="568"/>
        <v/>
      </c>
      <c r="AS124" s="193" t="str">
        <f t="shared" si="568"/>
        <v/>
      </c>
      <c r="AT124" s="193" t="str">
        <f t="shared" si="19"/>
        <v/>
      </c>
      <c r="AU124" s="194" t="str">
        <f t="shared" si="20"/>
        <v/>
      </c>
      <c r="AV124" s="195"/>
      <c r="AW124" s="3"/>
      <c r="AX124" s="3"/>
    </row>
    <row r="125">
      <c r="A125" s="123"/>
      <c r="B125" s="185" t="str">
        <f t="shared" ref="B125:E125" si="569">if(isblank($A125),"",if(iserror(match($A125&amp;"M",X$5:X$248,0)+4),if(iserror(match($A125&amp;"M?",X$5:X$248,0)+4),"",match($A125&amp;"M?",X$5:X$248,0)+4),(match($A125&amp;"M",X$5:X$248,0)+4)))</f>
        <v/>
      </c>
      <c r="C125" s="185" t="str">
        <f t="shared" si="569"/>
        <v/>
      </c>
      <c r="D125" s="185" t="str">
        <f t="shared" si="569"/>
        <v/>
      </c>
      <c r="E125" s="185" t="str">
        <f t="shared" si="569"/>
        <v/>
      </c>
      <c r="F125" s="185" t="str">
        <f t="shared" ref="F125:I125" si="570">if(isblank($A125),"",if(iserror(match($A125&amp;"F",X$5:X$248,0)+4),if(iserror(match($A125&amp;"F?",X$5:X$248,0)+4),"",match($A125&amp;"F?",X$5:X$248,0)+4),(match($A125&amp;"F",X$5:X$248,0)+4)))</f>
        <v/>
      </c>
      <c r="G125" s="185" t="str">
        <f t="shared" si="570"/>
        <v/>
      </c>
      <c r="H125" s="185" t="str">
        <f t="shared" si="570"/>
        <v/>
      </c>
      <c r="I125" s="185" t="str">
        <f t="shared" si="570"/>
        <v/>
      </c>
      <c r="J125" s="186" t="str">
        <f t="shared" si="8"/>
        <v/>
      </c>
      <c r="K125" s="186" t="str">
        <f t="shared" si="9"/>
        <v/>
      </c>
      <c r="L125" s="186" t="str">
        <f t="shared" si="10"/>
        <v/>
      </c>
      <c r="M125" s="186" t="str">
        <f t="shared" si="11"/>
        <v/>
      </c>
      <c r="N125" s="186" t="str">
        <f t="shared" si="12"/>
        <v/>
      </c>
      <c r="O125" s="186" t="str">
        <f t="shared" si="13"/>
        <v/>
      </c>
      <c r="P125" s="187"/>
      <c r="Q125" s="187"/>
      <c r="R125" s="185" t="str">
        <f>'ID Obs'!A102</f>
        <v/>
      </c>
      <c r="S125" s="185" t="str">
        <f>'ID Obs'!C102</f>
        <v/>
      </c>
      <c r="T125" s="185" t="str">
        <f>'ID Obs'!E102</f>
        <v/>
      </c>
      <c r="U125" s="185" t="str">
        <f>'ID Obs'!F102</f>
        <v/>
      </c>
      <c r="V125" s="185" t="str">
        <f>'ID Obs'!G102</f>
        <v/>
      </c>
      <c r="W125" s="185" t="str">
        <f>'ID Obs'!H102</f>
        <v/>
      </c>
      <c r="X125" s="185" t="str">
        <f>'ID Obs'!N102&amp;$S125</f>
        <v>Nest!</v>
      </c>
      <c r="Y125" s="185" t="str">
        <f>'ID Obs'!P102&amp;$S125</f>
        <v>Nest!</v>
      </c>
      <c r="Z125" s="185" t="str">
        <f>'ID Obs'!R102&amp;$S125</f>
        <v>Nest!</v>
      </c>
      <c r="AA125" s="185" t="str">
        <f>'ID Obs'!T102&amp;$S125</f>
        <v>Nest!</v>
      </c>
      <c r="AB125" s="185" t="str">
        <f>'ID Obs'!O101</f>
        <v>Date!</v>
      </c>
      <c r="AC125" s="185" t="str">
        <f>'ID Obs'!Q101</f>
        <v>Date!</v>
      </c>
      <c r="AD125" s="185" t="str">
        <f>'ID Obs'!S101</f>
        <v>Date!</v>
      </c>
      <c r="AE125" s="185" t="str">
        <f>'ID Obs'!U101</f>
        <v>Date!</v>
      </c>
      <c r="AF125" s="188">
        <f>value('Nest Checks'!G129)</f>
        <v>123</v>
      </c>
      <c r="AG125" s="189" t="str">
        <f t="shared" si="14"/>
        <v/>
      </c>
      <c r="AH125" s="153"/>
      <c r="AI125" s="4"/>
      <c r="AJ125" s="191" t="str">
        <f t="shared" ref="AJ125:AM125" si="571">if(isblank($A125),"",if($J125&gt;0,indirect("R"&amp;$J125&amp;"C"&amp;column(T125),0),"-"))</f>
        <v/>
      </c>
      <c r="AK125" s="191" t="str">
        <f t="shared" si="571"/>
        <v/>
      </c>
      <c r="AL125" s="191" t="str">
        <f t="shared" si="571"/>
        <v/>
      </c>
      <c r="AM125" s="191" t="str">
        <f t="shared" si="571"/>
        <v/>
      </c>
      <c r="AN125" s="191" t="str">
        <f t="shared" si="314"/>
        <v/>
      </c>
      <c r="AO125" s="192" t="str">
        <f t="shared" si="283"/>
        <v/>
      </c>
      <c r="AP125" s="193" t="str">
        <f t="shared" ref="AP125:AS125" si="572">if(isblank($A125),"",if($L125&gt;0,indirect("R"&amp;$L125&amp;"C"&amp;column(T125),0),"-"))</f>
        <v/>
      </c>
      <c r="AQ125" s="193" t="str">
        <f t="shared" si="572"/>
        <v/>
      </c>
      <c r="AR125" s="193" t="str">
        <f t="shared" si="572"/>
        <v/>
      </c>
      <c r="AS125" s="193" t="str">
        <f t="shared" si="572"/>
        <v/>
      </c>
      <c r="AT125" s="193" t="str">
        <f t="shared" si="19"/>
        <v/>
      </c>
      <c r="AU125" s="194" t="str">
        <f t="shared" si="20"/>
        <v/>
      </c>
      <c r="AV125" s="195"/>
      <c r="AW125" s="3"/>
      <c r="AX125" s="3"/>
    </row>
    <row r="126">
      <c r="A126" s="123"/>
      <c r="B126" s="185" t="str">
        <f t="shared" ref="B126:E126" si="573">if(isblank($A126),"",if(iserror(match($A126&amp;"M",X$5:X$248,0)+4),if(iserror(match($A126&amp;"M?",X$5:X$248,0)+4),"",match($A126&amp;"M?",X$5:X$248,0)+4),(match($A126&amp;"M",X$5:X$248,0)+4)))</f>
        <v/>
      </c>
      <c r="C126" s="185" t="str">
        <f t="shared" si="573"/>
        <v/>
      </c>
      <c r="D126" s="185" t="str">
        <f t="shared" si="573"/>
        <v/>
      </c>
      <c r="E126" s="185" t="str">
        <f t="shared" si="573"/>
        <v/>
      </c>
      <c r="F126" s="185" t="str">
        <f t="shared" ref="F126:I126" si="574">if(isblank($A126),"",if(iserror(match($A126&amp;"F",X$5:X$248,0)+4),if(iserror(match($A126&amp;"F?",X$5:X$248,0)+4),"",match($A126&amp;"F?",X$5:X$248,0)+4),(match($A126&amp;"F",X$5:X$248,0)+4)))</f>
        <v/>
      </c>
      <c r="G126" s="185" t="str">
        <f t="shared" si="574"/>
        <v/>
      </c>
      <c r="H126" s="185" t="str">
        <f t="shared" si="574"/>
        <v/>
      </c>
      <c r="I126" s="185" t="str">
        <f t="shared" si="574"/>
        <v/>
      </c>
      <c r="J126" s="186" t="str">
        <f t="shared" si="8"/>
        <v/>
      </c>
      <c r="K126" s="186" t="str">
        <f t="shared" si="9"/>
        <v/>
      </c>
      <c r="L126" s="186" t="str">
        <f t="shared" si="10"/>
        <v/>
      </c>
      <c r="M126" s="186" t="str">
        <f t="shared" si="11"/>
        <v/>
      </c>
      <c r="N126" s="186" t="str">
        <f t="shared" si="12"/>
        <v/>
      </c>
      <c r="O126" s="186" t="str">
        <f t="shared" si="13"/>
        <v/>
      </c>
      <c r="P126" s="187"/>
      <c r="Q126" s="187"/>
      <c r="R126" s="185" t="str">
        <f>'ID Obs'!A103</f>
        <v/>
      </c>
      <c r="S126" s="185" t="str">
        <f>'ID Obs'!C103</f>
        <v/>
      </c>
      <c r="T126" s="185" t="str">
        <f>'ID Obs'!E103</f>
        <v/>
      </c>
      <c r="U126" s="185" t="str">
        <f>'ID Obs'!F103</f>
        <v/>
      </c>
      <c r="V126" s="185" t="str">
        <f>'ID Obs'!G103</f>
        <v/>
      </c>
      <c r="W126" s="185" t="str">
        <f>'ID Obs'!H103</f>
        <v/>
      </c>
      <c r="X126" s="185" t="str">
        <f>'ID Obs'!N103&amp;$S126</f>
        <v>Nest!</v>
      </c>
      <c r="Y126" s="185" t="str">
        <f>'ID Obs'!P103&amp;$S126</f>
        <v>Nest!</v>
      </c>
      <c r="Z126" s="185" t="str">
        <f>'ID Obs'!R103&amp;$S126</f>
        <v>Nest!</v>
      </c>
      <c r="AA126" s="185" t="str">
        <f>'ID Obs'!T103&amp;$S126</f>
        <v>Nest!</v>
      </c>
      <c r="AB126" s="185" t="str">
        <f>'ID Obs'!O102</f>
        <v>Date!</v>
      </c>
      <c r="AC126" s="185" t="str">
        <f>'ID Obs'!Q102</f>
        <v>Date!</v>
      </c>
      <c r="AD126" s="185" t="str">
        <f>'ID Obs'!S102</f>
        <v>Date!</v>
      </c>
      <c r="AE126" s="185" t="str">
        <f>'ID Obs'!U102</f>
        <v>Date!</v>
      </c>
      <c r="AF126" s="188">
        <f>value('Nest Checks'!G130)</f>
        <v>0</v>
      </c>
      <c r="AG126" s="189" t="str">
        <f t="shared" si="14"/>
        <v/>
      </c>
      <c r="AH126" s="153"/>
      <c r="AI126" s="4"/>
      <c r="AJ126" s="191" t="str">
        <f t="shared" ref="AJ126:AM126" si="575">if(isblank($A126),"",if($J126&gt;0,indirect("R"&amp;$J126&amp;"C"&amp;column(T126),0),"-"))</f>
        <v/>
      </c>
      <c r="AK126" s="191" t="str">
        <f t="shared" si="575"/>
        <v/>
      </c>
      <c r="AL126" s="191" t="str">
        <f t="shared" si="575"/>
        <v/>
      </c>
      <c r="AM126" s="191" t="str">
        <f t="shared" si="575"/>
        <v/>
      </c>
      <c r="AN126" s="191" t="str">
        <f t="shared" si="314"/>
        <v/>
      </c>
      <c r="AO126" s="192" t="str">
        <f t="shared" si="283"/>
        <v/>
      </c>
      <c r="AP126" s="193" t="str">
        <f t="shared" ref="AP126:AS126" si="576">if(isblank($A126),"",if($L126&gt;0,indirect("R"&amp;$L126&amp;"C"&amp;column(T126),0),"-"))</f>
        <v/>
      </c>
      <c r="AQ126" s="193" t="str">
        <f t="shared" si="576"/>
        <v/>
      </c>
      <c r="AR126" s="193" t="str">
        <f t="shared" si="576"/>
        <v/>
      </c>
      <c r="AS126" s="193" t="str">
        <f t="shared" si="576"/>
        <v/>
      </c>
      <c r="AT126" s="193" t="str">
        <f t="shared" si="19"/>
        <v/>
      </c>
      <c r="AU126" s="194" t="str">
        <f t="shared" si="20"/>
        <v/>
      </c>
      <c r="AV126" s="195"/>
      <c r="AW126" s="3"/>
      <c r="AX126" s="3"/>
    </row>
    <row r="127">
      <c r="A127" s="123"/>
      <c r="B127" s="185" t="str">
        <f t="shared" ref="B127:E127" si="577">if(isblank($A127),"",if(iserror(match($A127&amp;"M",X$5:X$248,0)+4),if(iserror(match($A127&amp;"M?",X$5:X$248,0)+4),"",match($A127&amp;"M?",X$5:X$248,0)+4),(match($A127&amp;"M",X$5:X$248,0)+4)))</f>
        <v/>
      </c>
      <c r="C127" s="185" t="str">
        <f t="shared" si="577"/>
        <v/>
      </c>
      <c r="D127" s="185" t="str">
        <f t="shared" si="577"/>
        <v/>
      </c>
      <c r="E127" s="185" t="str">
        <f t="shared" si="577"/>
        <v/>
      </c>
      <c r="F127" s="185" t="str">
        <f t="shared" ref="F127:I127" si="578">if(isblank($A127),"",if(iserror(match($A127&amp;"F",X$5:X$248,0)+4),if(iserror(match($A127&amp;"F?",X$5:X$248,0)+4),"",match($A127&amp;"F?",X$5:X$248,0)+4),(match($A127&amp;"F",X$5:X$248,0)+4)))</f>
        <v/>
      </c>
      <c r="G127" s="185" t="str">
        <f t="shared" si="578"/>
        <v/>
      </c>
      <c r="H127" s="185" t="str">
        <f t="shared" si="578"/>
        <v/>
      </c>
      <c r="I127" s="185" t="str">
        <f t="shared" si="578"/>
        <v/>
      </c>
      <c r="J127" s="186" t="str">
        <f t="shared" si="8"/>
        <v/>
      </c>
      <c r="K127" s="186" t="str">
        <f t="shared" si="9"/>
        <v/>
      </c>
      <c r="L127" s="186" t="str">
        <f t="shared" si="10"/>
        <v/>
      </c>
      <c r="M127" s="186" t="str">
        <f t="shared" si="11"/>
        <v/>
      </c>
      <c r="N127" s="186" t="str">
        <f t="shared" si="12"/>
        <v/>
      </c>
      <c r="O127" s="186" t="str">
        <f t="shared" si="13"/>
        <v/>
      </c>
      <c r="P127" s="187"/>
      <c r="Q127" s="187"/>
      <c r="R127" s="185" t="str">
        <f>'ID Obs'!A104</f>
        <v/>
      </c>
      <c r="S127" s="185" t="str">
        <f>'ID Obs'!C104</f>
        <v/>
      </c>
      <c r="T127" s="185" t="str">
        <f>'ID Obs'!E104</f>
        <v/>
      </c>
      <c r="U127" s="185" t="str">
        <f>'ID Obs'!F104</f>
        <v/>
      </c>
      <c r="V127" s="185" t="str">
        <f>'ID Obs'!G104</f>
        <v/>
      </c>
      <c r="W127" s="185" t="str">
        <f>'ID Obs'!H104</f>
        <v/>
      </c>
      <c r="X127" s="185" t="str">
        <f>'ID Obs'!N104&amp;$S127</f>
        <v>Nest!</v>
      </c>
      <c r="Y127" s="185" t="str">
        <f>'ID Obs'!P104&amp;$S127</f>
        <v>Nest!</v>
      </c>
      <c r="Z127" s="185" t="str">
        <f>'ID Obs'!R104&amp;$S127</f>
        <v>Nest!</v>
      </c>
      <c r="AA127" s="185" t="str">
        <f>'ID Obs'!T104&amp;$S127</f>
        <v>Nest!</v>
      </c>
      <c r="AB127" s="185" t="str">
        <f>'ID Obs'!O103</f>
        <v>Date!</v>
      </c>
      <c r="AC127" s="185" t="str">
        <f>'ID Obs'!Q103</f>
        <v>Date!</v>
      </c>
      <c r="AD127" s="185" t="str">
        <f>'ID Obs'!S103</f>
        <v>Date!</v>
      </c>
      <c r="AE127" s="185" t="str">
        <f>'ID Obs'!U103</f>
        <v>Date!</v>
      </c>
      <c r="AF127" s="188">
        <f>value('Nest Checks'!G131)</f>
        <v>0</v>
      </c>
      <c r="AG127" s="189" t="str">
        <f t="shared" si="14"/>
        <v/>
      </c>
      <c r="AH127" s="153"/>
      <c r="AI127" s="4"/>
      <c r="AJ127" s="191" t="str">
        <f t="shared" ref="AJ127:AM127" si="579">if(isblank($A127),"",if($J127&gt;0,indirect("R"&amp;$J127&amp;"C"&amp;column(T127),0),"-"))</f>
        <v/>
      </c>
      <c r="AK127" s="191" t="str">
        <f t="shared" si="579"/>
        <v/>
      </c>
      <c r="AL127" s="191" t="str">
        <f t="shared" si="579"/>
        <v/>
      </c>
      <c r="AM127" s="191" t="str">
        <f t="shared" si="579"/>
        <v/>
      </c>
      <c r="AN127" s="191" t="str">
        <f t="shared" si="314"/>
        <v/>
      </c>
      <c r="AO127" s="192" t="str">
        <f t="shared" si="283"/>
        <v/>
      </c>
      <c r="AP127" s="193" t="str">
        <f t="shared" ref="AP127:AS127" si="580">if(isblank($A127),"",if($L127&gt;0,indirect("R"&amp;$L127&amp;"C"&amp;column(T127),0),"-"))</f>
        <v/>
      </c>
      <c r="AQ127" s="193" t="str">
        <f t="shared" si="580"/>
        <v/>
      </c>
      <c r="AR127" s="193" t="str">
        <f t="shared" si="580"/>
        <v/>
      </c>
      <c r="AS127" s="193" t="str">
        <f t="shared" si="580"/>
        <v/>
      </c>
      <c r="AT127" s="193" t="str">
        <f t="shared" si="19"/>
        <v/>
      </c>
      <c r="AU127" s="194" t="str">
        <f t="shared" si="20"/>
        <v/>
      </c>
      <c r="AV127" s="195"/>
      <c r="AW127" s="3"/>
      <c r="AX127" s="3"/>
    </row>
    <row r="128">
      <c r="A128" s="123"/>
      <c r="B128" s="185" t="str">
        <f t="shared" ref="B128:E128" si="581">if(isblank($A128),"",if(iserror(match($A128&amp;"M",X$5:X$248,0)+4),if(iserror(match($A128&amp;"M?",X$5:X$248,0)+4),"",match($A128&amp;"M?",X$5:X$248,0)+4),(match($A128&amp;"M",X$5:X$248,0)+4)))</f>
        <v/>
      </c>
      <c r="C128" s="185" t="str">
        <f t="shared" si="581"/>
        <v/>
      </c>
      <c r="D128" s="185" t="str">
        <f t="shared" si="581"/>
        <v/>
      </c>
      <c r="E128" s="185" t="str">
        <f t="shared" si="581"/>
        <v/>
      </c>
      <c r="F128" s="185" t="str">
        <f t="shared" ref="F128:I128" si="582">if(isblank($A128),"",if(iserror(match($A128&amp;"F",X$5:X$248,0)+4),if(iserror(match($A128&amp;"F?",X$5:X$248,0)+4),"",match($A128&amp;"F?",X$5:X$248,0)+4),(match($A128&amp;"F",X$5:X$248,0)+4)))</f>
        <v/>
      </c>
      <c r="G128" s="185" t="str">
        <f t="shared" si="582"/>
        <v/>
      </c>
      <c r="H128" s="185" t="str">
        <f t="shared" si="582"/>
        <v/>
      </c>
      <c r="I128" s="185" t="str">
        <f t="shared" si="582"/>
        <v/>
      </c>
      <c r="J128" s="186" t="str">
        <f t="shared" si="8"/>
        <v/>
      </c>
      <c r="K128" s="186" t="str">
        <f t="shared" si="9"/>
        <v/>
      </c>
      <c r="L128" s="186" t="str">
        <f t="shared" si="10"/>
        <v/>
      </c>
      <c r="M128" s="186" t="str">
        <f t="shared" si="11"/>
        <v/>
      </c>
      <c r="N128" s="186" t="str">
        <f t="shared" si="12"/>
        <v/>
      </c>
      <c r="O128" s="186" t="str">
        <f t="shared" si="13"/>
        <v/>
      </c>
      <c r="P128" s="187"/>
      <c r="Q128" s="187"/>
      <c r="R128" s="185" t="str">
        <f>'ID Obs'!A105</f>
        <v/>
      </c>
      <c r="S128" s="185" t="str">
        <f>'ID Obs'!C105</f>
        <v/>
      </c>
      <c r="T128" s="185" t="str">
        <f>'ID Obs'!E105</f>
        <v/>
      </c>
      <c r="U128" s="185" t="str">
        <f>'ID Obs'!F105</f>
        <v/>
      </c>
      <c r="V128" s="185" t="str">
        <f>'ID Obs'!G105</f>
        <v/>
      </c>
      <c r="W128" s="185" t="str">
        <f>'ID Obs'!H105</f>
        <v/>
      </c>
      <c r="X128" s="185" t="str">
        <f>'ID Obs'!N105&amp;$S128</f>
        <v>Nest!</v>
      </c>
      <c r="Y128" s="185" t="str">
        <f>'ID Obs'!P105&amp;$S128</f>
        <v>Nest!</v>
      </c>
      <c r="Z128" s="185" t="str">
        <f>'ID Obs'!R105&amp;$S128</f>
        <v>Nest!</v>
      </c>
      <c r="AA128" s="185" t="str">
        <f>'ID Obs'!T105&amp;$S128</f>
        <v>Nest!</v>
      </c>
      <c r="AB128" s="185" t="str">
        <f>'ID Obs'!O104</f>
        <v>Date!</v>
      </c>
      <c r="AC128" s="185" t="str">
        <f>'ID Obs'!Q104</f>
        <v>Date!</v>
      </c>
      <c r="AD128" s="185" t="str">
        <f>'ID Obs'!S104</f>
        <v>Date!</v>
      </c>
      <c r="AE128" s="185" t="str">
        <f>'ID Obs'!U104</f>
        <v>Date!</v>
      </c>
      <c r="AF128" s="188">
        <f>value('Nest Checks'!G132)</f>
        <v>0</v>
      </c>
      <c r="AG128" s="189" t="str">
        <f t="shared" si="14"/>
        <v/>
      </c>
      <c r="AH128" s="153"/>
      <c r="AI128" s="4"/>
      <c r="AJ128" s="191" t="str">
        <f t="shared" ref="AJ128:AM128" si="583">if(isblank($A128),"",if($J128&gt;0,indirect("R"&amp;$J128&amp;"C"&amp;column(T128),0),"-"))</f>
        <v/>
      </c>
      <c r="AK128" s="191" t="str">
        <f t="shared" si="583"/>
        <v/>
      </c>
      <c r="AL128" s="191" t="str">
        <f t="shared" si="583"/>
        <v/>
      </c>
      <c r="AM128" s="191" t="str">
        <f t="shared" si="583"/>
        <v/>
      </c>
      <c r="AN128" s="191" t="str">
        <f t="shared" si="314"/>
        <v/>
      </c>
      <c r="AO128" s="192" t="str">
        <f t="shared" si="283"/>
        <v/>
      </c>
      <c r="AP128" s="193" t="str">
        <f t="shared" ref="AP128:AS128" si="584">if(isblank($A128),"",if($L128&gt;0,indirect("R"&amp;$L128&amp;"C"&amp;column(T128),0),"-"))</f>
        <v/>
      </c>
      <c r="AQ128" s="193" t="str">
        <f t="shared" si="584"/>
        <v/>
      </c>
      <c r="AR128" s="193" t="str">
        <f t="shared" si="584"/>
        <v/>
      </c>
      <c r="AS128" s="193" t="str">
        <f t="shared" si="584"/>
        <v/>
      </c>
      <c r="AT128" s="193" t="str">
        <f t="shared" si="19"/>
        <v/>
      </c>
      <c r="AU128" s="194" t="str">
        <f t="shared" si="20"/>
        <v/>
      </c>
      <c r="AV128" s="195"/>
      <c r="AW128" s="3"/>
      <c r="AX128" s="3"/>
    </row>
    <row r="129">
      <c r="A129" s="123"/>
      <c r="B129" s="185" t="str">
        <f t="shared" ref="B129:E129" si="585">if(isblank($A129),"",if(iserror(match($A129&amp;"M",X$5:X$248,0)+4),if(iserror(match($A129&amp;"M?",X$5:X$248,0)+4),"",match($A129&amp;"M?",X$5:X$248,0)+4),(match($A129&amp;"M",X$5:X$248,0)+4)))</f>
        <v/>
      </c>
      <c r="C129" s="185" t="str">
        <f t="shared" si="585"/>
        <v/>
      </c>
      <c r="D129" s="185" t="str">
        <f t="shared" si="585"/>
        <v/>
      </c>
      <c r="E129" s="185" t="str">
        <f t="shared" si="585"/>
        <v/>
      </c>
      <c r="F129" s="185" t="str">
        <f t="shared" ref="F129:I129" si="586">if(isblank($A129),"",if(iserror(match($A129&amp;"F",X$5:X$248,0)+4),if(iserror(match($A129&amp;"F?",X$5:X$248,0)+4),"",match($A129&amp;"F?",X$5:X$248,0)+4),(match($A129&amp;"F",X$5:X$248,0)+4)))</f>
        <v/>
      </c>
      <c r="G129" s="185" t="str">
        <f t="shared" si="586"/>
        <v/>
      </c>
      <c r="H129" s="185" t="str">
        <f t="shared" si="586"/>
        <v/>
      </c>
      <c r="I129" s="185" t="str">
        <f t="shared" si="586"/>
        <v/>
      </c>
      <c r="J129" s="186" t="str">
        <f t="shared" si="8"/>
        <v/>
      </c>
      <c r="K129" s="186" t="str">
        <f t="shared" si="9"/>
        <v/>
      </c>
      <c r="L129" s="186" t="str">
        <f t="shared" si="10"/>
        <v/>
      </c>
      <c r="M129" s="186" t="str">
        <f t="shared" si="11"/>
        <v/>
      </c>
      <c r="N129" s="186" t="str">
        <f t="shared" si="12"/>
        <v/>
      </c>
      <c r="O129" s="186" t="str">
        <f t="shared" si="13"/>
        <v/>
      </c>
      <c r="P129" s="187"/>
      <c r="Q129" s="187"/>
      <c r="R129" s="185" t="str">
        <f>'ID Obs'!A106</f>
        <v/>
      </c>
      <c r="S129" s="185" t="str">
        <f>'ID Obs'!C106</f>
        <v/>
      </c>
      <c r="T129" s="185" t="str">
        <f>'ID Obs'!E106</f>
        <v/>
      </c>
      <c r="U129" s="185" t="str">
        <f>'ID Obs'!F106</f>
        <v/>
      </c>
      <c r="V129" s="185" t="str">
        <f>'ID Obs'!G106</f>
        <v/>
      </c>
      <c r="W129" s="185" t="str">
        <f>'ID Obs'!H106</f>
        <v/>
      </c>
      <c r="X129" s="185" t="str">
        <f>'ID Obs'!N106&amp;$S129</f>
        <v>Nest!</v>
      </c>
      <c r="Y129" s="185" t="str">
        <f>'ID Obs'!P106&amp;$S129</f>
        <v>Nest!</v>
      </c>
      <c r="Z129" s="185" t="str">
        <f>'ID Obs'!R106&amp;$S129</f>
        <v>Nest!</v>
      </c>
      <c r="AA129" s="185" t="str">
        <f>'ID Obs'!T106&amp;$S129</f>
        <v>Nest!</v>
      </c>
      <c r="AB129" s="185" t="str">
        <f>'ID Obs'!O105</f>
        <v>Date!</v>
      </c>
      <c r="AC129" s="185" t="str">
        <f>'ID Obs'!Q105</f>
        <v>Date!</v>
      </c>
      <c r="AD129" s="185" t="str">
        <f>'ID Obs'!S105</f>
        <v>Date!</v>
      </c>
      <c r="AE129" s="185" t="str">
        <f>'ID Obs'!U105</f>
        <v>Date!</v>
      </c>
      <c r="AF129" s="188">
        <f>value('Nest Checks'!G133)</f>
        <v>0</v>
      </c>
      <c r="AG129" s="189" t="str">
        <f t="shared" si="14"/>
        <v/>
      </c>
      <c r="AH129" s="153"/>
      <c r="AI129" s="4"/>
      <c r="AJ129" s="191" t="str">
        <f t="shared" ref="AJ129:AM129" si="587">if(isblank($A129),"",if($J129&gt;0,indirect("R"&amp;$J129&amp;"C"&amp;column(T129),0),"-"))</f>
        <v/>
      </c>
      <c r="AK129" s="191" t="str">
        <f t="shared" si="587"/>
        <v/>
      </c>
      <c r="AL129" s="191" t="str">
        <f t="shared" si="587"/>
        <v/>
      </c>
      <c r="AM129" s="191" t="str">
        <f t="shared" si="587"/>
        <v/>
      </c>
      <c r="AN129" s="191" t="str">
        <f t="shared" si="314"/>
        <v/>
      </c>
      <c r="AO129" s="192" t="str">
        <f t="shared" si="283"/>
        <v/>
      </c>
      <c r="AP129" s="193" t="str">
        <f t="shared" ref="AP129:AS129" si="588">if(isblank($A129),"",if($L129&gt;0,indirect("R"&amp;$L129&amp;"C"&amp;column(T129),0),"-"))</f>
        <v/>
      </c>
      <c r="AQ129" s="193" t="str">
        <f t="shared" si="588"/>
        <v/>
      </c>
      <c r="AR129" s="193" t="str">
        <f t="shared" si="588"/>
        <v/>
      </c>
      <c r="AS129" s="193" t="str">
        <f t="shared" si="588"/>
        <v/>
      </c>
      <c r="AT129" s="193" t="str">
        <f t="shared" si="19"/>
        <v/>
      </c>
      <c r="AU129" s="194" t="str">
        <f t="shared" si="20"/>
        <v/>
      </c>
      <c r="AV129" s="195"/>
      <c r="AW129" s="3"/>
      <c r="AX129" s="3"/>
    </row>
    <row r="130">
      <c r="A130" s="123"/>
      <c r="B130" s="185" t="str">
        <f t="shared" ref="B130:E130" si="589">if(isblank($A130),"",if(iserror(match($A130&amp;"M",X$5:X$248,0)+4),if(iserror(match($A130&amp;"M?",X$5:X$248,0)+4),"",match($A130&amp;"M?",X$5:X$248,0)+4),(match($A130&amp;"M",X$5:X$248,0)+4)))</f>
        <v/>
      </c>
      <c r="C130" s="185" t="str">
        <f t="shared" si="589"/>
        <v/>
      </c>
      <c r="D130" s="185" t="str">
        <f t="shared" si="589"/>
        <v/>
      </c>
      <c r="E130" s="185" t="str">
        <f t="shared" si="589"/>
        <v/>
      </c>
      <c r="F130" s="185" t="str">
        <f t="shared" ref="F130:I130" si="590">if(isblank($A130),"",if(iserror(match($A130&amp;"F",X$5:X$248,0)+4),if(iserror(match($A130&amp;"F?",X$5:X$248,0)+4),"",match($A130&amp;"F?",X$5:X$248,0)+4),(match($A130&amp;"F",X$5:X$248,0)+4)))</f>
        <v/>
      </c>
      <c r="G130" s="185" t="str">
        <f t="shared" si="590"/>
        <v/>
      </c>
      <c r="H130" s="185" t="str">
        <f t="shared" si="590"/>
        <v/>
      </c>
      <c r="I130" s="185" t="str">
        <f t="shared" si="590"/>
        <v/>
      </c>
      <c r="J130" s="186" t="str">
        <f t="shared" si="8"/>
        <v/>
      </c>
      <c r="K130" s="186" t="str">
        <f t="shared" si="9"/>
        <v/>
      </c>
      <c r="L130" s="186" t="str">
        <f t="shared" si="10"/>
        <v/>
      </c>
      <c r="M130" s="186" t="str">
        <f t="shared" si="11"/>
        <v/>
      </c>
      <c r="N130" s="186" t="str">
        <f t="shared" si="12"/>
        <v/>
      </c>
      <c r="O130" s="186" t="str">
        <f t="shared" si="13"/>
        <v/>
      </c>
      <c r="P130" s="187"/>
      <c r="Q130" s="187"/>
      <c r="R130" s="185" t="str">
        <f>'ID Obs'!A107</f>
        <v/>
      </c>
      <c r="S130" s="185" t="str">
        <f>'ID Obs'!C107</f>
        <v/>
      </c>
      <c r="T130" s="185" t="str">
        <f>'ID Obs'!E107</f>
        <v/>
      </c>
      <c r="U130" s="185" t="str">
        <f>'ID Obs'!F107</f>
        <v/>
      </c>
      <c r="V130" s="185" t="str">
        <f>'ID Obs'!G107</f>
        <v/>
      </c>
      <c r="W130" s="185" t="str">
        <f>'ID Obs'!H107</f>
        <v/>
      </c>
      <c r="X130" s="185" t="str">
        <f>'ID Obs'!N107&amp;$S130</f>
        <v>Nest!</v>
      </c>
      <c r="Y130" s="185" t="str">
        <f>'ID Obs'!P107&amp;$S130</f>
        <v>Nest!</v>
      </c>
      <c r="Z130" s="185" t="str">
        <f>'ID Obs'!R107&amp;$S130</f>
        <v>Nest!</v>
      </c>
      <c r="AA130" s="185" t="str">
        <f>'ID Obs'!T107&amp;$S130</f>
        <v>Nest!</v>
      </c>
      <c r="AB130" s="185" t="str">
        <f>'ID Obs'!O106</f>
        <v>Date!</v>
      </c>
      <c r="AC130" s="185" t="str">
        <f>'ID Obs'!Q106</f>
        <v>Date!</v>
      </c>
      <c r="AD130" s="185" t="str">
        <f>'ID Obs'!S106</f>
        <v>Date!</v>
      </c>
      <c r="AE130" s="185" t="str">
        <f>'ID Obs'!U106</f>
        <v>Date!</v>
      </c>
      <c r="AF130" s="188">
        <f>value('Nest Checks'!G134)</f>
        <v>128</v>
      </c>
      <c r="AG130" s="189" t="str">
        <f t="shared" si="14"/>
        <v/>
      </c>
      <c r="AH130" s="153"/>
      <c r="AI130" s="4"/>
      <c r="AJ130" s="191" t="str">
        <f t="shared" ref="AJ130:AM130" si="591">if(isblank($A130),"",if($J130&gt;0,indirect("R"&amp;$J130&amp;"C"&amp;column(T130),0),"-"))</f>
        <v/>
      </c>
      <c r="AK130" s="191" t="str">
        <f t="shared" si="591"/>
        <v/>
      </c>
      <c r="AL130" s="191" t="str">
        <f t="shared" si="591"/>
        <v/>
      </c>
      <c r="AM130" s="191" t="str">
        <f t="shared" si="591"/>
        <v/>
      </c>
      <c r="AN130" s="191" t="str">
        <f t="shared" si="314"/>
        <v/>
      </c>
      <c r="AO130" s="192" t="str">
        <f t="shared" si="283"/>
        <v/>
      </c>
      <c r="AP130" s="193" t="str">
        <f t="shared" ref="AP130:AS130" si="592">if(isblank($A130),"",if($L130&gt;0,indirect("R"&amp;$L130&amp;"C"&amp;column(T130),0),"-"))</f>
        <v/>
      </c>
      <c r="AQ130" s="193" t="str">
        <f t="shared" si="592"/>
        <v/>
      </c>
      <c r="AR130" s="193" t="str">
        <f t="shared" si="592"/>
        <v/>
      </c>
      <c r="AS130" s="193" t="str">
        <f t="shared" si="592"/>
        <v/>
      </c>
      <c r="AT130" s="193" t="str">
        <f t="shared" si="19"/>
        <v/>
      </c>
      <c r="AU130" s="194" t="str">
        <f t="shared" si="20"/>
        <v/>
      </c>
      <c r="AV130" s="195"/>
      <c r="AW130" s="3"/>
      <c r="AX130" s="3"/>
    </row>
    <row r="131">
      <c r="A131" s="123"/>
      <c r="B131" s="185" t="str">
        <f t="shared" ref="B131:E131" si="593">if(isblank($A131),"",if(iserror(match($A131&amp;"M",X$5:X$248,0)+4),if(iserror(match($A131&amp;"M?",X$5:X$248,0)+4),"",match($A131&amp;"M?",X$5:X$248,0)+4),(match($A131&amp;"M",X$5:X$248,0)+4)))</f>
        <v/>
      </c>
      <c r="C131" s="185" t="str">
        <f t="shared" si="593"/>
        <v/>
      </c>
      <c r="D131" s="185" t="str">
        <f t="shared" si="593"/>
        <v/>
      </c>
      <c r="E131" s="185" t="str">
        <f t="shared" si="593"/>
        <v/>
      </c>
      <c r="F131" s="185" t="str">
        <f t="shared" ref="F131:I131" si="594">if(isblank($A131),"",if(iserror(match($A131&amp;"F",X$5:X$248,0)+4),if(iserror(match($A131&amp;"F?",X$5:X$248,0)+4),"",match($A131&amp;"F?",X$5:X$248,0)+4),(match($A131&amp;"F",X$5:X$248,0)+4)))</f>
        <v/>
      </c>
      <c r="G131" s="185" t="str">
        <f t="shared" si="594"/>
        <v/>
      </c>
      <c r="H131" s="185" t="str">
        <f t="shared" si="594"/>
        <v/>
      </c>
      <c r="I131" s="185" t="str">
        <f t="shared" si="594"/>
        <v/>
      </c>
      <c r="J131" s="186" t="str">
        <f t="shared" si="8"/>
        <v/>
      </c>
      <c r="K131" s="186" t="str">
        <f t="shared" si="9"/>
        <v/>
      </c>
      <c r="L131" s="186" t="str">
        <f t="shared" si="10"/>
        <v/>
      </c>
      <c r="M131" s="186" t="str">
        <f t="shared" si="11"/>
        <v/>
      </c>
      <c r="N131" s="186" t="str">
        <f t="shared" si="12"/>
        <v/>
      </c>
      <c r="O131" s="186" t="str">
        <f t="shared" si="13"/>
        <v/>
      </c>
      <c r="P131" s="187"/>
      <c r="Q131" s="187"/>
      <c r="R131" s="185" t="str">
        <f>'ID Obs'!A108</f>
        <v/>
      </c>
      <c r="S131" s="185" t="str">
        <f>'ID Obs'!C108</f>
        <v/>
      </c>
      <c r="T131" s="185" t="str">
        <f>'ID Obs'!E108</f>
        <v/>
      </c>
      <c r="U131" s="185" t="str">
        <f>'ID Obs'!F108</f>
        <v/>
      </c>
      <c r="V131" s="185" t="str">
        <f>'ID Obs'!G108</f>
        <v/>
      </c>
      <c r="W131" s="185" t="str">
        <f>'ID Obs'!H108</f>
        <v/>
      </c>
      <c r="X131" s="185" t="str">
        <f>'ID Obs'!N108&amp;$S131</f>
        <v>Nest!</v>
      </c>
      <c r="Y131" s="185" t="str">
        <f>'ID Obs'!P108&amp;$S131</f>
        <v>Nest!</v>
      </c>
      <c r="Z131" s="185" t="str">
        <f>'ID Obs'!R108&amp;$S131</f>
        <v>Nest!</v>
      </c>
      <c r="AA131" s="185" t="str">
        <f>'ID Obs'!T108&amp;$S131</f>
        <v>Nest!</v>
      </c>
      <c r="AB131" s="185" t="str">
        <f>'ID Obs'!O107</f>
        <v>Date!</v>
      </c>
      <c r="AC131" s="185" t="str">
        <f>'ID Obs'!Q107</f>
        <v>Date!</v>
      </c>
      <c r="AD131" s="185" t="str">
        <f>'ID Obs'!S107</f>
        <v>Date!</v>
      </c>
      <c r="AE131" s="185" t="str">
        <f>'ID Obs'!U107</f>
        <v>Date!</v>
      </c>
      <c r="AF131" s="188">
        <f>value('Nest Checks'!G135)</f>
        <v>0</v>
      </c>
      <c r="AG131" s="189" t="str">
        <f t="shared" si="14"/>
        <v/>
      </c>
      <c r="AH131" s="153"/>
      <c r="AI131" s="4"/>
      <c r="AJ131" s="191" t="str">
        <f t="shared" ref="AJ131:AM131" si="595">if(isblank($A131),"",if($J131&gt;0,indirect("R"&amp;$J131&amp;"C"&amp;column(T131),0),"-"))</f>
        <v/>
      </c>
      <c r="AK131" s="191" t="str">
        <f t="shared" si="595"/>
        <v/>
      </c>
      <c r="AL131" s="191" t="str">
        <f t="shared" si="595"/>
        <v/>
      </c>
      <c r="AM131" s="191" t="str">
        <f t="shared" si="595"/>
        <v/>
      </c>
      <c r="AN131" s="191" t="str">
        <f t="shared" si="314"/>
        <v/>
      </c>
      <c r="AO131" s="192" t="str">
        <f t="shared" si="283"/>
        <v/>
      </c>
      <c r="AP131" s="193" t="str">
        <f t="shared" ref="AP131:AS131" si="596">if(isblank($A131),"",if($L131&gt;0,indirect("R"&amp;$L131&amp;"C"&amp;column(T131),0),"-"))</f>
        <v/>
      </c>
      <c r="AQ131" s="193" t="str">
        <f t="shared" si="596"/>
        <v/>
      </c>
      <c r="AR131" s="193" t="str">
        <f t="shared" si="596"/>
        <v/>
      </c>
      <c r="AS131" s="193" t="str">
        <f t="shared" si="596"/>
        <v/>
      </c>
      <c r="AT131" s="193" t="str">
        <f t="shared" si="19"/>
        <v/>
      </c>
      <c r="AU131" s="194" t="str">
        <f t="shared" si="20"/>
        <v/>
      </c>
      <c r="AV131" s="195"/>
      <c r="AW131" s="3"/>
      <c r="AX131" s="3"/>
    </row>
    <row r="132">
      <c r="A132" s="123"/>
      <c r="B132" s="185" t="str">
        <f t="shared" ref="B132:E132" si="597">if(isblank($A132),"",if(iserror(match($A132&amp;"M",X$5:X$248,0)+4),if(iserror(match($A132&amp;"M?",X$5:X$248,0)+4),"",match($A132&amp;"M?",X$5:X$248,0)+4),(match($A132&amp;"M",X$5:X$248,0)+4)))</f>
        <v/>
      </c>
      <c r="C132" s="185" t="str">
        <f t="shared" si="597"/>
        <v/>
      </c>
      <c r="D132" s="185" t="str">
        <f t="shared" si="597"/>
        <v/>
      </c>
      <c r="E132" s="185" t="str">
        <f t="shared" si="597"/>
        <v/>
      </c>
      <c r="F132" s="185" t="str">
        <f t="shared" ref="F132:I132" si="598">if(isblank($A132),"",if(iserror(match($A132&amp;"F",X$5:X$248,0)+4),if(iserror(match($A132&amp;"F?",X$5:X$248,0)+4),"",match($A132&amp;"F?",X$5:X$248,0)+4),(match($A132&amp;"F",X$5:X$248,0)+4)))</f>
        <v/>
      </c>
      <c r="G132" s="185" t="str">
        <f t="shared" si="598"/>
        <v/>
      </c>
      <c r="H132" s="185" t="str">
        <f t="shared" si="598"/>
        <v/>
      </c>
      <c r="I132" s="185" t="str">
        <f t="shared" si="598"/>
        <v/>
      </c>
      <c r="J132" s="186" t="str">
        <f t="shared" si="8"/>
        <v/>
      </c>
      <c r="K132" s="186" t="str">
        <f t="shared" si="9"/>
        <v/>
      </c>
      <c r="L132" s="186" t="str">
        <f t="shared" si="10"/>
        <v/>
      </c>
      <c r="M132" s="186" t="str">
        <f t="shared" si="11"/>
        <v/>
      </c>
      <c r="N132" s="186" t="str">
        <f t="shared" si="12"/>
        <v/>
      </c>
      <c r="O132" s="186" t="str">
        <f t="shared" si="13"/>
        <v/>
      </c>
      <c r="P132" s="187"/>
      <c r="Q132" s="187"/>
      <c r="R132" s="185" t="str">
        <f>'ID Obs'!A109</f>
        <v/>
      </c>
      <c r="S132" s="185" t="str">
        <f>'ID Obs'!C109</f>
        <v/>
      </c>
      <c r="T132" s="185" t="str">
        <f>'ID Obs'!E109</f>
        <v/>
      </c>
      <c r="U132" s="185" t="str">
        <f>'ID Obs'!F109</f>
        <v/>
      </c>
      <c r="V132" s="185" t="str">
        <f>'ID Obs'!G109</f>
        <v/>
      </c>
      <c r="W132" s="185" t="str">
        <f>'ID Obs'!H109</f>
        <v/>
      </c>
      <c r="X132" s="185" t="str">
        <f>'ID Obs'!N109&amp;$S132</f>
        <v>Nest!</v>
      </c>
      <c r="Y132" s="185" t="str">
        <f>'ID Obs'!P109&amp;$S132</f>
        <v>Nest!</v>
      </c>
      <c r="Z132" s="185" t="str">
        <f>'ID Obs'!R109&amp;$S132</f>
        <v>Nest!</v>
      </c>
      <c r="AA132" s="185" t="str">
        <f>'ID Obs'!T109&amp;$S132</f>
        <v>Nest!</v>
      </c>
      <c r="AB132" s="185" t="str">
        <f>'ID Obs'!O108</f>
        <v>Date!</v>
      </c>
      <c r="AC132" s="185" t="str">
        <f>'ID Obs'!Q108</f>
        <v>Date!</v>
      </c>
      <c r="AD132" s="185" t="str">
        <f>'ID Obs'!S108</f>
        <v>Date!</v>
      </c>
      <c r="AE132" s="185" t="str">
        <f>'ID Obs'!U108</f>
        <v>Date!</v>
      </c>
      <c r="AF132" s="188">
        <f>value('Nest Checks'!G136)</f>
        <v>0</v>
      </c>
      <c r="AG132" s="189" t="str">
        <f t="shared" si="14"/>
        <v/>
      </c>
      <c r="AH132" s="153"/>
      <c r="AI132" s="4"/>
      <c r="AJ132" s="191" t="str">
        <f t="shared" ref="AJ132:AM132" si="599">if(isblank($A132),"",if($J132&gt;0,indirect("R"&amp;$J132&amp;"C"&amp;column(T132),0),"-"))</f>
        <v/>
      </c>
      <c r="AK132" s="191" t="str">
        <f t="shared" si="599"/>
        <v/>
      </c>
      <c r="AL132" s="191" t="str">
        <f t="shared" si="599"/>
        <v/>
      </c>
      <c r="AM132" s="191" t="str">
        <f t="shared" si="599"/>
        <v/>
      </c>
      <c r="AN132" s="191" t="str">
        <f t="shared" si="314"/>
        <v/>
      </c>
      <c r="AO132" s="192" t="str">
        <f t="shared" si="283"/>
        <v/>
      </c>
      <c r="AP132" s="193" t="str">
        <f t="shared" ref="AP132:AS132" si="600">if(isblank($A132),"",if($L132&gt;0,indirect("R"&amp;$L132&amp;"C"&amp;column(T132),0),"-"))</f>
        <v/>
      </c>
      <c r="AQ132" s="193" t="str">
        <f t="shared" si="600"/>
        <v/>
      </c>
      <c r="AR132" s="193" t="str">
        <f t="shared" si="600"/>
        <v/>
      </c>
      <c r="AS132" s="193" t="str">
        <f t="shared" si="600"/>
        <v/>
      </c>
      <c r="AT132" s="193" t="str">
        <f t="shared" si="19"/>
        <v/>
      </c>
      <c r="AU132" s="194" t="str">
        <f t="shared" si="20"/>
        <v/>
      </c>
      <c r="AV132" s="195"/>
      <c r="AW132" s="3"/>
      <c r="AX132" s="3"/>
    </row>
    <row r="133">
      <c r="A133" s="123"/>
      <c r="B133" s="185" t="str">
        <f t="shared" ref="B133:E133" si="601">if(isblank($A133),"",if(iserror(match($A133&amp;"M",X$5:X$248,0)+4),if(iserror(match($A133&amp;"M?",X$5:X$248,0)+4),"",match($A133&amp;"M?",X$5:X$248,0)+4),(match($A133&amp;"M",X$5:X$248,0)+4)))</f>
        <v/>
      </c>
      <c r="C133" s="185" t="str">
        <f t="shared" si="601"/>
        <v/>
      </c>
      <c r="D133" s="185" t="str">
        <f t="shared" si="601"/>
        <v/>
      </c>
      <c r="E133" s="185" t="str">
        <f t="shared" si="601"/>
        <v/>
      </c>
      <c r="F133" s="185" t="str">
        <f t="shared" ref="F133:I133" si="602">if(isblank($A133),"",if(iserror(match($A133&amp;"F",X$5:X$248,0)+4),if(iserror(match($A133&amp;"F?",X$5:X$248,0)+4),"",match($A133&amp;"F?",X$5:X$248,0)+4),(match($A133&amp;"F",X$5:X$248,0)+4)))</f>
        <v/>
      </c>
      <c r="G133" s="185" t="str">
        <f t="shared" si="602"/>
        <v/>
      </c>
      <c r="H133" s="185" t="str">
        <f t="shared" si="602"/>
        <v/>
      </c>
      <c r="I133" s="185" t="str">
        <f t="shared" si="602"/>
        <v/>
      </c>
      <c r="J133" s="186" t="str">
        <f t="shared" si="8"/>
        <v/>
      </c>
      <c r="K133" s="186" t="str">
        <f t="shared" si="9"/>
        <v/>
      </c>
      <c r="L133" s="186" t="str">
        <f t="shared" si="10"/>
        <v/>
      </c>
      <c r="M133" s="186" t="str">
        <f t="shared" si="11"/>
        <v/>
      </c>
      <c r="N133" s="186" t="str">
        <f t="shared" si="12"/>
        <v/>
      </c>
      <c r="O133" s="186" t="str">
        <f t="shared" si="13"/>
        <v/>
      </c>
      <c r="P133" s="187"/>
      <c r="Q133" s="187"/>
      <c r="R133" s="185" t="str">
        <f>'ID Obs'!A110</f>
        <v/>
      </c>
      <c r="S133" s="185" t="str">
        <f>'ID Obs'!C110</f>
        <v/>
      </c>
      <c r="T133" s="185" t="str">
        <f>'ID Obs'!E110</f>
        <v/>
      </c>
      <c r="U133" s="185" t="str">
        <f>'ID Obs'!F110</f>
        <v/>
      </c>
      <c r="V133" s="185" t="str">
        <f>'ID Obs'!G110</f>
        <v/>
      </c>
      <c r="W133" s="185" t="str">
        <f>'ID Obs'!H110</f>
        <v/>
      </c>
      <c r="X133" s="185" t="str">
        <f>'ID Obs'!N110&amp;$S133</f>
        <v>Nest!</v>
      </c>
      <c r="Y133" s="185" t="str">
        <f>'ID Obs'!P110&amp;$S133</f>
        <v>Nest!</v>
      </c>
      <c r="Z133" s="185" t="str">
        <f>'ID Obs'!R110&amp;$S133</f>
        <v>Nest!</v>
      </c>
      <c r="AA133" s="185" t="str">
        <f>'ID Obs'!T110&amp;$S133</f>
        <v>Nest!</v>
      </c>
      <c r="AB133" s="185" t="str">
        <f>'ID Obs'!O109</f>
        <v>Date!</v>
      </c>
      <c r="AC133" s="185" t="str">
        <f>'ID Obs'!Q109</f>
        <v>Date!</v>
      </c>
      <c r="AD133" s="185" t="str">
        <f>'ID Obs'!S109</f>
        <v>Date!</v>
      </c>
      <c r="AE133" s="185" t="str">
        <f>'ID Obs'!U109</f>
        <v>Date!</v>
      </c>
      <c r="AF133" s="188">
        <f>value('Nest Checks'!G137)</f>
        <v>0</v>
      </c>
      <c r="AG133" s="189" t="str">
        <f t="shared" si="14"/>
        <v/>
      </c>
      <c r="AH133" s="153"/>
      <c r="AI133" s="4"/>
      <c r="AJ133" s="191" t="str">
        <f t="shared" ref="AJ133:AM133" si="603">if(isblank($A133),"",if($J133&gt;0,indirect("R"&amp;$J133&amp;"C"&amp;column(T133),0),"-"))</f>
        <v/>
      </c>
      <c r="AK133" s="191" t="str">
        <f t="shared" si="603"/>
        <v/>
      </c>
      <c r="AL133" s="191" t="str">
        <f t="shared" si="603"/>
        <v/>
      </c>
      <c r="AM133" s="191" t="str">
        <f t="shared" si="603"/>
        <v/>
      </c>
      <c r="AN133" s="191" t="str">
        <f t="shared" si="314"/>
        <v/>
      </c>
      <c r="AO133" s="192" t="str">
        <f t="shared" si="283"/>
        <v/>
      </c>
      <c r="AP133" s="193" t="str">
        <f t="shared" ref="AP133:AS133" si="604">if(isblank($A133),"",if($L133&gt;0,indirect("R"&amp;$L133&amp;"C"&amp;column(T133),0),"-"))</f>
        <v/>
      </c>
      <c r="AQ133" s="193" t="str">
        <f t="shared" si="604"/>
        <v/>
      </c>
      <c r="AR133" s="193" t="str">
        <f t="shared" si="604"/>
        <v/>
      </c>
      <c r="AS133" s="193" t="str">
        <f t="shared" si="604"/>
        <v/>
      </c>
      <c r="AT133" s="193" t="str">
        <f t="shared" si="19"/>
        <v/>
      </c>
      <c r="AU133" s="194" t="str">
        <f t="shared" si="20"/>
        <v/>
      </c>
      <c r="AV133" s="195"/>
      <c r="AW133" s="3"/>
      <c r="AX133" s="3"/>
    </row>
    <row r="134">
      <c r="A134" s="123"/>
      <c r="B134" s="185" t="str">
        <f t="shared" ref="B134:E134" si="605">if(isblank($A134),"",if(iserror(match($A134&amp;"M",X$5:X$248,0)+4),if(iserror(match($A134&amp;"M?",X$5:X$248,0)+4),"",match($A134&amp;"M?",X$5:X$248,0)+4),(match($A134&amp;"M",X$5:X$248,0)+4)))</f>
        <v/>
      </c>
      <c r="C134" s="185" t="str">
        <f t="shared" si="605"/>
        <v/>
      </c>
      <c r="D134" s="185" t="str">
        <f t="shared" si="605"/>
        <v/>
      </c>
      <c r="E134" s="185" t="str">
        <f t="shared" si="605"/>
        <v/>
      </c>
      <c r="F134" s="185" t="str">
        <f t="shared" ref="F134:I134" si="606">if(isblank($A134),"",if(iserror(match($A134&amp;"F",X$5:X$248,0)+4),if(iserror(match($A134&amp;"F?",X$5:X$248,0)+4),"",match($A134&amp;"F?",X$5:X$248,0)+4),(match($A134&amp;"F",X$5:X$248,0)+4)))</f>
        <v/>
      </c>
      <c r="G134" s="185" t="str">
        <f t="shared" si="606"/>
        <v/>
      </c>
      <c r="H134" s="185" t="str">
        <f t="shared" si="606"/>
        <v/>
      </c>
      <c r="I134" s="185" t="str">
        <f t="shared" si="606"/>
        <v/>
      </c>
      <c r="J134" s="186" t="str">
        <f t="shared" si="8"/>
        <v/>
      </c>
      <c r="K134" s="186" t="str">
        <f t="shared" si="9"/>
        <v/>
      </c>
      <c r="L134" s="186" t="str">
        <f t="shared" si="10"/>
        <v/>
      </c>
      <c r="M134" s="186" t="str">
        <f t="shared" si="11"/>
        <v/>
      </c>
      <c r="N134" s="186" t="str">
        <f t="shared" si="12"/>
        <v/>
      </c>
      <c r="O134" s="186" t="str">
        <f t="shared" si="13"/>
        <v/>
      </c>
      <c r="P134" s="187"/>
      <c r="Q134" s="187"/>
      <c r="R134" s="185" t="str">
        <f>'ID Obs'!A111</f>
        <v/>
      </c>
      <c r="S134" s="185" t="str">
        <f>'ID Obs'!C111</f>
        <v/>
      </c>
      <c r="T134" s="185" t="str">
        <f>'ID Obs'!E111</f>
        <v/>
      </c>
      <c r="U134" s="185" t="str">
        <f>'ID Obs'!F111</f>
        <v/>
      </c>
      <c r="V134" s="185" t="str">
        <f>'ID Obs'!G111</f>
        <v/>
      </c>
      <c r="W134" s="185" t="str">
        <f>'ID Obs'!H111</f>
        <v/>
      </c>
      <c r="X134" s="185" t="str">
        <f>'ID Obs'!N111&amp;$S134</f>
        <v>Nest!</v>
      </c>
      <c r="Y134" s="185" t="str">
        <f>'ID Obs'!P111&amp;$S134</f>
        <v>Nest!</v>
      </c>
      <c r="Z134" s="185" t="str">
        <f>'ID Obs'!R111&amp;$S134</f>
        <v>Nest!</v>
      </c>
      <c r="AA134" s="185" t="str">
        <f>'ID Obs'!T111&amp;$S134</f>
        <v>Nest!</v>
      </c>
      <c r="AB134" s="185" t="str">
        <f>'ID Obs'!O110</f>
        <v>Date!</v>
      </c>
      <c r="AC134" s="185" t="str">
        <f>'ID Obs'!Q110</f>
        <v>Date!</v>
      </c>
      <c r="AD134" s="185" t="str">
        <f>'ID Obs'!S110</f>
        <v>Date!</v>
      </c>
      <c r="AE134" s="185" t="str">
        <f>'ID Obs'!U110</f>
        <v>Date!</v>
      </c>
      <c r="AF134" s="188">
        <f>value('Nest Checks'!G138)</f>
        <v>0</v>
      </c>
      <c r="AG134" s="189" t="str">
        <f t="shared" si="14"/>
        <v/>
      </c>
      <c r="AH134" s="153"/>
      <c r="AI134" s="4"/>
      <c r="AJ134" s="191" t="str">
        <f t="shared" ref="AJ134:AM134" si="607">if(isblank($A134),"",if($J134&gt;0,indirect("R"&amp;$J134&amp;"C"&amp;column(T134),0),"-"))</f>
        <v/>
      </c>
      <c r="AK134" s="191" t="str">
        <f t="shared" si="607"/>
        <v/>
      </c>
      <c r="AL134" s="191" t="str">
        <f t="shared" si="607"/>
        <v/>
      </c>
      <c r="AM134" s="191" t="str">
        <f t="shared" si="607"/>
        <v/>
      </c>
      <c r="AN134" s="191" t="str">
        <f t="shared" si="314"/>
        <v/>
      </c>
      <c r="AO134" s="192" t="str">
        <f t="shared" si="283"/>
        <v/>
      </c>
      <c r="AP134" s="193" t="str">
        <f t="shared" ref="AP134:AS134" si="608">if(isblank($A134),"",if($L134&gt;0,indirect("R"&amp;$L134&amp;"C"&amp;column(T134),0),"-"))</f>
        <v/>
      </c>
      <c r="AQ134" s="193" t="str">
        <f t="shared" si="608"/>
        <v/>
      </c>
      <c r="AR134" s="193" t="str">
        <f t="shared" si="608"/>
        <v/>
      </c>
      <c r="AS134" s="193" t="str">
        <f t="shared" si="608"/>
        <v/>
      </c>
      <c r="AT134" s="193" t="str">
        <f t="shared" si="19"/>
        <v/>
      </c>
      <c r="AU134" s="194" t="str">
        <f t="shared" si="20"/>
        <v/>
      </c>
      <c r="AV134" s="195"/>
      <c r="AW134" s="3"/>
      <c r="AX134" s="3"/>
    </row>
    <row r="135">
      <c r="A135" s="123"/>
      <c r="B135" s="185" t="str">
        <f t="shared" ref="B135:E135" si="609">if(isblank($A135),"",if(iserror(match($A135&amp;"M",X$5:X$248,0)+4),if(iserror(match($A135&amp;"M?",X$5:X$248,0)+4),"",match($A135&amp;"M?",X$5:X$248,0)+4),(match($A135&amp;"M",X$5:X$248,0)+4)))</f>
        <v/>
      </c>
      <c r="C135" s="185" t="str">
        <f t="shared" si="609"/>
        <v/>
      </c>
      <c r="D135" s="185" t="str">
        <f t="shared" si="609"/>
        <v/>
      </c>
      <c r="E135" s="185" t="str">
        <f t="shared" si="609"/>
        <v/>
      </c>
      <c r="F135" s="185" t="str">
        <f t="shared" ref="F135:I135" si="610">if(isblank($A135),"",if(iserror(match($A135&amp;"F",X$5:X$248,0)+4),if(iserror(match($A135&amp;"F?",X$5:X$248,0)+4),"",match($A135&amp;"F?",X$5:X$248,0)+4),(match($A135&amp;"F",X$5:X$248,0)+4)))</f>
        <v/>
      </c>
      <c r="G135" s="185" t="str">
        <f t="shared" si="610"/>
        <v/>
      </c>
      <c r="H135" s="185" t="str">
        <f t="shared" si="610"/>
        <v/>
      </c>
      <c r="I135" s="185" t="str">
        <f t="shared" si="610"/>
        <v/>
      </c>
      <c r="J135" s="186" t="str">
        <f t="shared" si="8"/>
        <v/>
      </c>
      <c r="K135" s="186" t="str">
        <f t="shared" si="9"/>
        <v/>
      </c>
      <c r="L135" s="186" t="str">
        <f t="shared" si="10"/>
        <v/>
      </c>
      <c r="M135" s="186" t="str">
        <f t="shared" si="11"/>
        <v/>
      </c>
      <c r="N135" s="186" t="str">
        <f t="shared" si="12"/>
        <v/>
      </c>
      <c r="O135" s="186" t="str">
        <f t="shared" si="13"/>
        <v/>
      </c>
      <c r="P135" s="187"/>
      <c r="Q135" s="187"/>
      <c r="R135" s="185" t="str">
        <f>'ID Obs'!A112</f>
        <v/>
      </c>
      <c r="S135" s="185" t="str">
        <f>'ID Obs'!C112</f>
        <v/>
      </c>
      <c r="T135" s="185" t="str">
        <f>'ID Obs'!E112</f>
        <v/>
      </c>
      <c r="U135" s="185" t="str">
        <f>'ID Obs'!F112</f>
        <v/>
      </c>
      <c r="V135" s="185" t="str">
        <f>'ID Obs'!G112</f>
        <v/>
      </c>
      <c r="W135" s="185" t="str">
        <f>'ID Obs'!H112</f>
        <v/>
      </c>
      <c r="X135" s="185" t="str">
        <f>'ID Obs'!N112&amp;$S135</f>
        <v>Nest!</v>
      </c>
      <c r="Y135" s="185" t="str">
        <f>'ID Obs'!P112&amp;$S135</f>
        <v>Nest!</v>
      </c>
      <c r="Z135" s="185" t="str">
        <f>'ID Obs'!R112&amp;$S135</f>
        <v>Nest!</v>
      </c>
      <c r="AA135" s="185" t="str">
        <f>'ID Obs'!T112&amp;$S135</f>
        <v>Nest!</v>
      </c>
      <c r="AB135" s="185" t="str">
        <f>'ID Obs'!O111</f>
        <v>Date!</v>
      </c>
      <c r="AC135" s="185" t="str">
        <f>'ID Obs'!Q111</f>
        <v>Date!</v>
      </c>
      <c r="AD135" s="185" t="str">
        <f>'ID Obs'!S111</f>
        <v>Date!</v>
      </c>
      <c r="AE135" s="185" t="str">
        <f>'ID Obs'!U111</f>
        <v>Date!</v>
      </c>
      <c r="AF135" s="188">
        <f>value('Nest Checks'!G139)</f>
        <v>133</v>
      </c>
      <c r="AG135" s="189" t="str">
        <f t="shared" si="14"/>
        <v/>
      </c>
      <c r="AH135" s="153"/>
      <c r="AI135" s="4"/>
      <c r="AJ135" s="191" t="str">
        <f t="shared" ref="AJ135:AM135" si="611">if(isblank($A135),"",if($J135&gt;0,indirect("R"&amp;$J135&amp;"C"&amp;column(T135),0),"-"))</f>
        <v/>
      </c>
      <c r="AK135" s="191" t="str">
        <f t="shared" si="611"/>
        <v/>
      </c>
      <c r="AL135" s="191" t="str">
        <f t="shared" si="611"/>
        <v/>
      </c>
      <c r="AM135" s="191" t="str">
        <f t="shared" si="611"/>
        <v/>
      </c>
      <c r="AN135" s="191" t="str">
        <f t="shared" si="314"/>
        <v/>
      </c>
      <c r="AO135" s="192" t="str">
        <f t="shared" si="283"/>
        <v/>
      </c>
      <c r="AP135" s="193" t="str">
        <f t="shared" ref="AP135:AS135" si="612">if(isblank($A135),"",if($L135&gt;0,indirect("R"&amp;$L135&amp;"C"&amp;column(T135),0),"-"))</f>
        <v/>
      </c>
      <c r="AQ135" s="193" t="str">
        <f t="shared" si="612"/>
        <v/>
      </c>
      <c r="AR135" s="193" t="str">
        <f t="shared" si="612"/>
        <v/>
      </c>
      <c r="AS135" s="193" t="str">
        <f t="shared" si="612"/>
        <v/>
      </c>
      <c r="AT135" s="193" t="str">
        <f t="shared" si="19"/>
        <v/>
      </c>
      <c r="AU135" s="194" t="str">
        <f t="shared" si="20"/>
        <v/>
      </c>
      <c r="AV135" s="195"/>
      <c r="AW135" s="3"/>
      <c r="AX135" s="3"/>
    </row>
    <row r="136">
      <c r="A136" s="123"/>
      <c r="B136" s="185" t="str">
        <f t="shared" ref="B136:E136" si="613">if(isblank($A136),"",if(iserror(match($A136&amp;"M",X$5:X$248,0)+4),if(iserror(match($A136&amp;"M?",X$5:X$248,0)+4),"",match($A136&amp;"M?",X$5:X$248,0)+4),(match($A136&amp;"M",X$5:X$248,0)+4)))</f>
        <v/>
      </c>
      <c r="C136" s="185" t="str">
        <f t="shared" si="613"/>
        <v/>
      </c>
      <c r="D136" s="185" t="str">
        <f t="shared" si="613"/>
        <v/>
      </c>
      <c r="E136" s="185" t="str">
        <f t="shared" si="613"/>
        <v/>
      </c>
      <c r="F136" s="185" t="str">
        <f t="shared" ref="F136:I136" si="614">if(isblank($A136),"",if(iserror(match($A136&amp;"F",X$5:X$248,0)+4),if(iserror(match($A136&amp;"F?",X$5:X$248,0)+4),"",match($A136&amp;"F?",X$5:X$248,0)+4),(match($A136&amp;"F",X$5:X$248,0)+4)))</f>
        <v/>
      </c>
      <c r="G136" s="185" t="str">
        <f t="shared" si="614"/>
        <v/>
      </c>
      <c r="H136" s="185" t="str">
        <f t="shared" si="614"/>
        <v/>
      </c>
      <c r="I136" s="185" t="str">
        <f t="shared" si="614"/>
        <v/>
      </c>
      <c r="J136" s="186" t="str">
        <f t="shared" si="8"/>
        <v/>
      </c>
      <c r="K136" s="186" t="str">
        <f t="shared" si="9"/>
        <v/>
      </c>
      <c r="L136" s="186" t="str">
        <f t="shared" si="10"/>
        <v/>
      </c>
      <c r="M136" s="186" t="str">
        <f t="shared" si="11"/>
        <v/>
      </c>
      <c r="N136" s="186" t="str">
        <f t="shared" si="12"/>
        <v/>
      </c>
      <c r="O136" s="186" t="str">
        <f t="shared" si="13"/>
        <v/>
      </c>
      <c r="P136" s="187"/>
      <c r="Q136" s="187"/>
      <c r="R136" s="185" t="str">
        <f>'ID Obs'!A113</f>
        <v/>
      </c>
      <c r="S136" s="185" t="str">
        <f>'ID Obs'!C113</f>
        <v/>
      </c>
      <c r="T136" s="185" t="str">
        <f>'ID Obs'!E113</f>
        <v/>
      </c>
      <c r="U136" s="185" t="str">
        <f>'ID Obs'!F113</f>
        <v/>
      </c>
      <c r="V136" s="185" t="str">
        <f>'ID Obs'!G113</f>
        <v/>
      </c>
      <c r="W136" s="185" t="str">
        <f>'ID Obs'!H113</f>
        <v/>
      </c>
      <c r="X136" s="185" t="str">
        <f>'ID Obs'!N113&amp;$S136</f>
        <v>Nest!</v>
      </c>
      <c r="Y136" s="185" t="str">
        <f>'ID Obs'!P113&amp;$S136</f>
        <v>Nest!</v>
      </c>
      <c r="Z136" s="185" t="str">
        <f>'ID Obs'!R113&amp;$S136</f>
        <v>Nest!</v>
      </c>
      <c r="AA136" s="185" t="str">
        <f>'ID Obs'!T113&amp;$S136</f>
        <v>Nest!</v>
      </c>
      <c r="AB136" s="185" t="str">
        <f>'ID Obs'!O112</f>
        <v>Date!</v>
      </c>
      <c r="AC136" s="185" t="str">
        <f>'ID Obs'!Q112</f>
        <v>Date!</v>
      </c>
      <c r="AD136" s="185" t="str">
        <f>'ID Obs'!S112</f>
        <v>Date!</v>
      </c>
      <c r="AE136" s="185" t="str">
        <f>'ID Obs'!U112</f>
        <v>Date!</v>
      </c>
      <c r="AF136" s="188">
        <f>value('Nest Checks'!G140)</f>
        <v>0</v>
      </c>
      <c r="AG136" s="189" t="str">
        <f t="shared" si="14"/>
        <v/>
      </c>
      <c r="AH136" s="153"/>
      <c r="AI136" s="4"/>
      <c r="AJ136" s="191" t="str">
        <f t="shared" ref="AJ136:AM136" si="615">if(isblank($A136),"",if($J136&gt;0,indirect("R"&amp;$J136&amp;"C"&amp;column(T136),0),"-"))</f>
        <v/>
      </c>
      <c r="AK136" s="191" t="str">
        <f t="shared" si="615"/>
        <v/>
      </c>
      <c r="AL136" s="191" t="str">
        <f t="shared" si="615"/>
        <v/>
      </c>
      <c r="AM136" s="191" t="str">
        <f t="shared" si="615"/>
        <v/>
      </c>
      <c r="AN136" s="191" t="str">
        <f t="shared" si="314"/>
        <v/>
      </c>
      <c r="AO136" s="192" t="str">
        <f t="shared" si="283"/>
        <v/>
      </c>
      <c r="AP136" s="193" t="str">
        <f t="shared" ref="AP136:AS136" si="616">if(isblank($A136),"",if($L136&gt;0,indirect("R"&amp;$L136&amp;"C"&amp;column(T136),0),"-"))</f>
        <v/>
      </c>
      <c r="AQ136" s="193" t="str">
        <f t="shared" si="616"/>
        <v/>
      </c>
      <c r="AR136" s="193" t="str">
        <f t="shared" si="616"/>
        <v/>
      </c>
      <c r="AS136" s="193" t="str">
        <f t="shared" si="616"/>
        <v/>
      </c>
      <c r="AT136" s="193" t="str">
        <f t="shared" si="19"/>
        <v/>
      </c>
      <c r="AU136" s="194" t="str">
        <f t="shared" si="20"/>
        <v/>
      </c>
      <c r="AV136" s="195"/>
      <c r="AW136" s="3"/>
      <c r="AX136" s="3"/>
    </row>
    <row r="137">
      <c r="A137" s="123"/>
      <c r="B137" s="185" t="str">
        <f t="shared" ref="B137:E137" si="617">if(isblank($A137),"",if(iserror(match($A137&amp;"M",X$5:X$248,0)+4),if(iserror(match($A137&amp;"M?",X$5:X$248,0)+4),"",match($A137&amp;"M?",X$5:X$248,0)+4),(match($A137&amp;"M",X$5:X$248,0)+4)))</f>
        <v/>
      </c>
      <c r="C137" s="185" t="str">
        <f t="shared" si="617"/>
        <v/>
      </c>
      <c r="D137" s="185" t="str">
        <f t="shared" si="617"/>
        <v/>
      </c>
      <c r="E137" s="185" t="str">
        <f t="shared" si="617"/>
        <v/>
      </c>
      <c r="F137" s="185" t="str">
        <f t="shared" ref="F137:I137" si="618">if(isblank($A137),"",if(iserror(match($A137&amp;"F",X$5:X$248,0)+4),if(iserror(match($A137&amp;"F?",X$5:X$248,0)+4),"",match($A137&amp;"F?",X$5:X$248,0)+4),(match($A137&amp;"F",X$5:X$248,0)+4)))</f>
        <v/>
      </c>
      <c r="G137" s="185" t="str">
        <f t="shared" si="618"/>
        <v/>
      </c>
      <c r="H137" s="185" t="str">
        <f t="shared" si="618"/>
        <v/>
      </c>
      <c r="I137" s="185" t="str">
        <f t="shared" si="618"/>
        <v/>
      </c>
      <c r="J137" s="186" t="str">
        <f t="shared" si="8"/>
        <v/>
      </c>
      <c r="K137" s="186" t="str">
        <f t="shared" si="9"/>
        <v/>
      </c>
      <c r="L137" s="186" t="str">
        <f t="shared" si="10"/>
        <v/>
      </c>
      <c r="M137" s="186" t="str">
        <f t="shared" si="11"/>
        <v/>
      </c>
      <c r="N137" s="186" t="str">
        <f t="shared" si="12"/>
        <v/>
      </c>
      <c r="O137" s="186" t="str">
        <f t="shared" si="13"/>
        <v/>
      </c>
      <c r="P137" s="187"/>
      <c r="Q137" s="187"/>
      <c r="R137" s="185" t="str">
        <f>'ID Obs'!A114</f>
        <v/>
      </c>
      <c r="S137" s="185" t="str">
        <f>'ID Obs'!C114</f>
        <v/>
      </c>
      <c r="T137" s="185" t="str">
        <f>'ID Obs'!E114</f>
        <v/>
      </c>
      <c r="U137" s="185" t="str">
        <f>'ID Obs'!F114</f>
        <v/>
      </c>
      <c r="V137" s="185" t="str">
        <f>'ID Obs'!G114</f>
        <v/>
      </c>
      <c r="W137" s="185" t="str">
        <f>'ID Obs'!H114</f>
        <v/>
      </c>
      <c r="X137" s="185" t="str">
        <f>'ID Obs'!N114&amp;$S137</f>
        <v>Nest!</v>
      </c>
      <c r="Y137" s="185" t="str">
        <f>'ID Obs'!P114&amp;$S137</f>
        <v>Nest!</v>
      </c>
      <c r="Z137" s="185" t="str">
        <f>'ID Obs'!R114&amp;$S137</f>
        <v>Nest!</v>
      </c>
      <c r="AA137" s="185" t="str">
        <f>'ID Obs'!T114&amp;$S137</f>
        <v>Nest!</v>
      </c>
      <c r="AB137" s="185" t="str">
        <f>'ID Obs'!O113</f>
        <v>Date!</v>
      </c>
      <c r="AC137" s="185" t="str">
        <f>'ID Obs'!Q113</f>
        <v>Date!</v>
      </c>
      <c r="AD137" s="185" t="str">
        <f>'ID Obs'!S113</f>
        <v>Date!</v>
      </c>
      <c r="AE137" s="185" t="str">
        <f>'ID Obs'!U113</f>
        <v>Date!</v>
      </c>
      <c r="AF137" s="188">
        <f>value('Nest Checks'!G141)</f>
        <v>0</v>
      </c>
      <c r="AG137" s="189" t="str">
        <f t="shared" si="14"/>
        <v/>
      </c>
      <c r="AH137" s="153"/>
      <c r="AI137" s="4"/>
      <c r="AJ137" s="191" t="str">
        <f t="shared" ref="AJ137:AM137" si="619">if(isblank($A137),"",if($J137&gt;0,indirect("R"&amp;$J137&amp;"C"&amp;column(T137),0),"-"))</f>
        <v/>
      </c>
      <c r="AK137" s="191" t="str">
        <f t="shared" si="619"/>
        <v/>
      </c>
      <c r="AL137" s="191" t="str">
        <f t="shared" si="619"/>
        <v/>
      </c>
      <c r="AM137" s="191" t="str">
        <f t="shared" si="619"/>
        <v/>
      </c>
      <c r="AN137" s="191" t="str">
        <f t="shared" si="314"/>
        <v/>
      </c>
      <c r="AO137" s="192" t="str">
        <f t="shared" si="283"/>
        <v/>
      </c>
      <c r="AP137" s="193" t="str">
        <f t="shared" ref="AP137:AS137" si="620">if(isblank($A137),"",if($L137&gt;0,indirect("R"&amp;$L137&amp;"C"&amp;column(T137),0),"-"))</f>
        <v/>
      </c>
      <c r="AQ137" s="193" t="str">
        <f t="shared" si="620"/>
        <v/>
      </c>
      <c r="AR137" s="193" t="str">
        <f t="shared" si="620"/>
        <v/>
      </c>
      <c r="AS137" s="193" t="str">
        <f t="shared" si="620"/>
        <v/>
      </c>
      <c r="AT137" s="193" t="str">
        <f t="shared" si="19"/>
        <v/>
      </c>
      <c r="AU137" s="194" t="str">
        <f t="shared" si="20"/>
        <v/>
      </c>
      <c r="AV137" s="195"/>
      <c r="AW137" s="3"/>
      <c r="AX137" s="3"/>
    </row>
    <row r="138">
      <c r="A138" s="123"/>
      <c r="B138" s="185" t="str">
        <f t="shared" ref="B138:E138" si="621">if(isblank($A138),"",if(iserror(match($A138&amp;"M",X$5:X$248,0)+4),if(iserror(match($A138&amp;"M?",X$5:X$248,0)+4),"",match($A138&amp;"M?",X$5:X$248,0)+4),(match($A138&amp;"M",X$5:X$248,0)+4)))</f>
        <v/>
      </c>
      <c r="C138" s="185" t="str">
        <f t="shared" si="621"/>
        <v/>
      </c>
      <c r="D138" s="185" t="str">
        <f t="shared" si="621"/>
        <v/>
      </c>
      <c r="E138" s="185" t="str">
        <f t="shared" si="621"/>
        <v/>
      </c>
      <c r="F138" s="185" t="str">
        <f t="shared" ref="F138:I138" si="622">if(isblank($A138),"",if(iserror(match($A138&amp;"F",X$5:X$248,0)+4),if(iserror(match($A138&amp;"F?",X$5:X$248,0)+4),"",match($A138&amp;"F?",X$5:X$248,0)+4),(match($A138&amp;"F",X$5:X$248,0)+4)))</f>
        <v/>
      </c>
      <c r="G138" s="185" t="str">
        <f t="shared" si="622"/>
        <v/>
      </c>
      <c r="H138" s="185" t="str">
        <f t="shared" si="622"/>
        <v/>
      </c>
      <c r="I138" s="185" t="str">
        <f t="shared" si="622"/>
        <v/>
      </c>
      <c r="J138" s="186" t="str">
        <f t="shared" si="8"/>
        <v/>
      </c>
      <c r="K138" s="186" t="str">
        <f t="shared" si="9"/>
        <v/>
      </c>
      <c r="L138" s="186" t="str">
        <f t="shared" si="10"/>
        <v/>
      </c>
      <c r="M138" s="186" t="str">
        <f t="shared" si="11"/>
        <v/>
      </c>
      <c r="N138" s="186" t="str">
        <f t="shared" si="12"/>
        <v/>
      </c>
      <c r="O138" s="186" t="str">
        <f t="shared" si="13"/>
        <v/>
      </c>
      <c r="P138" s="187"/>
      <c r="Q138" s="187"/>
      <c r="R138" s="185" t="str">
        <f>'ID Obs'!A115</f>
        <v/>
      </c>
      <c r="S138" s="185" t="str">
        <f>'ID Obs'!C115</f>
        <v/>
      </c>
      <c r="T138" s="185" t="str">
        <f>'ID Obs'!E115</f>
        <v/>
      </c>
      <c r="U138" s="185" t="str">
        <f>'ID Obs'!F115</f>
        <v/>
      </c>
      <c r="V138" s="185" t="str">
        <f>'ID Obs'!G115</f>
        <v/>
      </c>
      <c r="W138" s="185" t="str">
        <f>'ID Obs'!H115</f>
        <v/>
      </c>
      <c r="X138" s="185" t="str">
        <f>'ID Obs'!N115&amp;$S138</f>
        <v>Nest!</v>
      </c>
      <c r="Y138" s="185" t="str">
        <f>'ID Obs'!P115&amp;$S138</f>
        <v>Nest!</v>
      </c>
      <c r="Z138" s="185" t="str">
        <f>'ID Obs'!R115&amp;$S138</f>
        <v>Nest!</v>
      </c>
      <c r="AA138" s="185" t="str">
        <f>'ID Obs'!T115&amp;$S138</f>
        <v>Nest!</v>
      </c>
      <c r="AB138" s="185" t="str">
        <f>'ID Obs'!O114</f>
        <v>Date!</v>
      </c>
      <c r="AC138" s="185" t="str">
        <f>'ID Obs'!Q114</f>
        <v>Date!</v>
      </c>
      <c r="AD138" s="185" t="str">
        <f>'ID Obs'!S114</f>
        <v>Date!</v>
      </c>
      <c r="AE138" s="185" t="str">
        <f>'ID Obs'!U114</f>
        <v>Date!</v>
      </c>
      <c r="AF138" s="188">
        <f>value('Nest Checks'!G142)</f>
        <v>0</v>
      </c>
      <c r="AG138" s="189" t="str">
        <f t="shared" si="14"/>
        <v/>
      </c>
      <c r="AH138" s="153"/>
      <c r="AI138" s="4"/>
      <c r="AJ138" s="191" t="str">
        <f t="shared" ref="AJ138:AM138" si="623">if(isblank($A138),"",if($J138&gt;0,indirect("R"&amp;$J138&amp;"C"&amp;column(T138),0),"-"))</f>
        <v/>
      </c>
      <c r="AK138" s="191" t="str">
        <f t="shared" si="623"/>
        <v/>
      </c>
      <c r="AL138" s="191" t="str">
        <f t="shared" si="623"/>
        <v/>
      </c>
      <c r="AM138" s="191" t="str">
        <f t="shared" si="623"/>
        <v/>
      </c>
      <c r="AN138" s="191" t="str">
        <f t="shared" si="314"/>
        <v/>
      </c>
      <c r="AO138" s="192" t="str">
        <f t="shared" si="283"/>
        <v/>
      </c>
      <c r="AP138" s="193" t="str">
        <f t="shared" ref="AP138:AS138" si="624">if(isblank($A138),"",if($L138&gt;0,indirect("R"&amp;$L138&amp;"C"&amp;column(T138),0),"-"))</f>
        <v/>
      </c>
      <c r="AQ138" s="193" t="str">
        <f t="shared" si="624"/>
        <v/>
      </c>
      <c r="AR138" s="193" t="str">
        <f t="shared" si="624"/>
        <v/>
      </c>
      <c r="AS138" s="193" t="str">
        <f t="shared" si="624"/>
        <v/>
      </c>
      <c r="AT138" s="193" t="str">
        <f t="shared" si="19"/>
        <v/>
      </c>
      <c r="AU138" s="194" t="str">
        <f t="shared" si="20"/>
        <v/>
      </c>
      <c r="AV138" s="195"/>
      <c r="AW138" s="3"/>
      <c r="AX138" s="3"/>
    </row>
    <row r="139">
      <c r="A139" s="123"/>
      <c r="B139" s="185" t="str">
        <f t="shared" ref="B139:E139" si="625">if(isblank($A139),"",if(iserror(match($A139&amp;"M",X$5:X$248,0)+4),if(iserror(match($A139&amp;"M?",X$5:X$248,0)+4),"",match($A139&amp;"M?",X$5:X$248,0)+4),(match($A139&amp;"M",X$5:X$248,0)+4)))</f>
        <v/>
      </c>
      <c r="C139" s="185" t="str">
        <f t="shared" si="625"/>
        <v/>
      </c>
      <c r="D139" s="185" t="str">
        <f t="shared" si="625"/>
        <v/>
      </c>
      <c r="E139" s="185" t="str">
        <f t="shared" si="625"/>
        <v/>
      </c>
      <c r="F139" s="185" t="str">
        <f t="shared" ref="F139:I139" si="626">if(isblank($A139),"",if(iserror(match($A139&amp;"F",X$5:X$248,0)+4),if(iserror(match($A139&amp;"F?",X$5:X$248,0)+4),"",match($A139&amp;"F?",X$5:X$248,0)+4),(match($A139&amp;"F",X$5:X$248,0)+4)))</f>
        <v/>
      </c>
      <c r="G139" s="185" t="str">
        <f t="shared" si="626"/>
        <v/>
      </c>
      <c r="H139" s="185" t="str">
        <f t="shared" si="626"/>
        <v/>
      </c>
      <c r="I139" s="185" t="str">
        <f t="shared" si="626"/>
        <v/>
      </c>
      <c r="J139" s="186" t="str">
        <f t="shared" si="8"/>
        <v/>
      </c>
      <c r="K139" s="186" t="str">
        <f t="shared" si="9"/>
        <v/>
      </c>
      <c r="L139" s="186" t="str">
        <f t="shared" si="10"/>
        <v/>
      </c>
      <c r="M139" s="186" t="str">
        <f t="shared" si="11"/>
        <v/>
      </c>
      <c r="N139" s="186" t="str">
        <f t="shared" si="12"/>
        <v/>
      </c>
      <c r="O139" s="186" t="str">
        <f t="shared" si="13"/>
        <v/>
      </c>
      <c r="P139" s="187"/>
      <c r="Q139" s="187"/>
      <c r="R139" s="185" t="str">
        <f>'ID Obs'!A116</f>
        <v/>
      </c>
      <c r="S139" s="185" t="str">
        <f>'ID Obs'!C116</f>
        <v/>
      </c>
      <c r="T139" s="185" t="str">
        <f>'ID Obs'!E116</f>
        <v/>
      </c>
      <c r="U139" s="185" t="str">
        <f>'ID Obs'!F116</f>
        <v/>
      </c>
      <c r="V139" s="185" t="str">
        <f>'ID Obs'!G116</f>
        <v/>
      </c>
      <c r="W139" s="185" t="str">
        <f>'ID Obs'!H116</f>
        <v/>
      </c>
      <c r="X139" s="185" t="str">
        <f>'ID Obs'!N116&amp;$S139</f>
        <v>Nest!</v>
      </c>
      <c r="Y139" s="185" t="str">
        <f>'ID Obs'!P116&amp;$S139</f>
        <v>Nest!</v>
      </c>
      <c r="Z139" s="185" t="str">
        <f>'ID Obs'!R116&amp;$S139</f>
        <v>Nest!</v>
      </c>
      <c r="AA139" s="185" t="str">
        <f>'ID Obs'!T116&amp;$S139</f>
        <v>Nest!</v>
      </c>
      <c r="AB139" s="185" t="str">
        <f>'ID Obs'!O115</f>
        <v>Date!</v>
      </c>
      <c r="AC139" s="185" t="str">
        <f>'ID Obs'!Q115</f>
        <v>Date!</v>
      </c>
      <c r="AD139" s="185" t="str">
        <f>'ID Obs'!S115</f>
        <v>Date!</v>
      </c>
      <c r="AE139" s="185" t="str">
        <f>'ID Obs'!U115</f>
        <v>Date!</v>
      </c>
      <c r="AF139" s="188">
        <f>value('Nest Checks'!G143)</f>
        <v>0</v>
      </c>
      <c r="AG139" s="189" t="str">
        <f t="shared" si="14"/>
        <v/>
      </c>
      <c r="AH139" s="153"/>
      <c r="AI139" s="4"/>
      <c r="AJ139" s="191" t="str">
        <f t="shared" ref="AJ139:AM139" si="627">if(isblank($A139),"",if($J139&gt;0,indirect("R"&amp;$J139&amp;"C"&amp;column(T139),0),"-"))</f>
        <v/>
      </c>
      <c r="AK139" s="191" t="str">
        <f t="shared" si="627"/>
        <v/>
      </c>
      <c r="AL139" s="191" t="str">
        <f t="shared" si="627"/>
        <v/>
      </c>
      <c r="AM139" s="191" t="str">
        <f t="shared" si="627"/>
        <v/>
      </c>
      <c r="AN139" s="191" t="str">
        <f t="shared" si="314"/>
        <v/>
      </c>
      <c r="AO139" s="192" t="str">
        <f t="shared" si="283"/>
        <v/>
      </c>
      <c r="AP139" s="193" t="str">
        <f t="shared" ref="AP139:AS139" si="628">if(isblank($A139),"",if($L139&gt;0,indirect("R"&amp;$L139&amp;"C"&amp;column(T139),0),"-"))</f>
        <v/>
      </c>
      <c r="AQ139" s="193" t="str">
        <f t="shared" si="628"/>
        <v/>
      </c>
      <c r="AR139" s="193" t="str">
        <f t="shared" si="628"/>
        <v/>
      </c>
      <c r="AS139" s="193" t="str">
        <f t="shared" si="628"/>
        <v/>
      </c>
      <c r="AT139" s="193" t="str">
        <f t="shared" si="19"/>
        <v/>
      </c>
      <c r="AU139" s="194" t="str">
        <f t="shared" si="20"/>
        <v/>
      </c>
      <c r="AV139" s="195"/>
      <c r="AW139" s="3"/>
      <c r="AX139" s="3"/>
    </row>
    <row r="140">
      <c r="A140" s="123"/>
      <c r="B140" s="185" t="str">
        <f t="shared" ref="B140:E140" si="629">if(isblank($A140),"",if(iserror(match($A140&amp;"M",X$5:X$248,0)+4),if(iserror(match($A140&amp;"M?",X$5:X$248,0)+4),"",match($A140&amp;"M?",X$5:X$248,0)+4),(match($A140&amp;"M",X$5:X$248,0)+4)))</f>
        <v/>
      </c>
      <c r="C140" s="185" t="str">
        <f t="shared" si="629"/>
        <v/>
      </c>
      <c r="D140" s="185" t="str">
        <f t="shared" si="629"/>
        <v/>
      </c>
      <c r="E140" s="185" t="str">
        <f t="shared" si="629"/>
        <v/>
      </c>
      <c r="F140" s="185" t="str">
        <f t="shared" ref="F140:I140" si="630">if(isblank($A140),"",if(iserror(match($A140&amp;"F",X$5:X$248,0)+4),if(iserror(match($A140&amp;"F?",X$5:X$248,0)+4),"",match($A140&amp;"F?",X$5:X$248,0)+4),(match($A140&amp;"F",X$5:X$248,0)+4)))</f>
        <v/>
      </c>
      <c r="G140" s="185" t="str">
        <f t="shared" si="630"/>
        <v/>
      </c>
      <c r="H140" s="185" t="str">
        <f t="shared" si="630"/>
        <v/>
      </c>
      <c r="I140" s="185" t="str">
        <f t="shared" si="630"/>
        <v/>
      </c>
      <c r="J140" s="186" t="str">
        <f t="shared" si="8"/>
        <v/>
      </c>
      <c r="K140" s="186" t="str">
        <f t="shared" si="9"/>
        <v/>
      </c>
      <c r="L140" s="186" t="str">
        <f t="shared" si="10"/>
        <v/>
      </c>
      <c r="M140" s="186" t="str">
        <f t="shared" si="11"/>
        <v/>
      </c>
      <c r="N140" s="186" t="str">
        <f t="shared" si="12"/>
        <v/>
      </c>
      <c r="O140" s="186" t="str">
        <f t="shared" si="13"/>
        <v/>
      </c>
      <c r="P140" s="187"/>
      <c r="Q140" s="187"/>
      <c r="R140" s="185" t="str">
        <f>'ID Obs'!A117</f>
        <v/>
      </c>
      <c r="S140" s="185" t="str">
        <f>'ID Obs'!C117</f>
        <v/>
      </c>
      <c r="T140" s="185" t="str">
        <f>'ID Obs'!E117</f>
        <v/>
      </c>
      <c r="U140" s="185" t="str">
        <f>'ID Obs'!F117</f>
        <v/>
      </c>
      <c r="V140" s="185" t="str">
        <f>'ID Obs'!G117</f>
        <v/>
      </c>
      <c r="W140" s="185" t="str">
        <f>'ID Obs'!H117</f>
        <v/>
      </c>
      <c r="X140" s="185" t="str">
        <f>'ID Obs'!N117&amp;$S140</f>
        <v/>
      </c>
      <c r="Y140" s="185" t="str">
        <f>'ID Obs'!P117&amp;$S140</f>
        <v/>
      </c>
      <c r="Z140" s="185" t="str">
        <f>'ID Obs'!R117&amp;$S140</f>
        <v/>
      </c>
      <c r="AA140" s="185" t="str">
        <f>'ID Obs'!T117&amp;$S140</f>
        <v/>
      </c>
      <c r="AB140" s="185" t="str">
        <f>'ID Obs'!O116</f>
        <v>Date!</v>
      </c>
      <c r="AC140" s="185" t="str">
        <f>'ID Obs'!Q116</f>
        <v>Date!</v>
      </c>
      <c r="AD140" s="185" t="str">
        <f>'ID Obs'!S116</f>
        <v>Date!</v>
      </c>
      <c r="AE140" s="185" t="str">
        <f>'ID Obs'!U116</f>
        <v>Date!</v>
      </c>
      <c r="AF140" s="188">
        <f>value('Nest Checks'!G144)</f>
        <v>0</v>
      </c>
      <c r="AG140" s="189" t="str">
        <f t="shared" si="14"/>
        <v/>
      </c>
      <c r="AH140" s="153"/>
      <c r="AI140" s="4"/>
      <c r="AJ140" s="191" t="str">
        <f t="shared" ref="AJ140:AM140" si="631">if(isblank($A140),"",if($J140&gt;0,indirect("R"&amp;$J140&amp;"C"&amp;column(T140),0),"-"))</f>
        <v/>
      </c>
      <c r="AK140" s="191" t="str">
        <f t="shared" si="631"/>
        <v/>
      </c>
      <c r="AL140" s="191" t="str">
        <f t="shared" si="631"/>
        <v/>
      </c>
      <c r="AM140" s="191" t="str">
        <f t="shared" si="631"/>
        <v/>
      </c>
      <c r="AN140" s="191" t="str">
        <f t="shared" si="314"/>
        <v/>
      </c>
      <c r="AO140" s="192" t="str">
        <f t="shared" si="283"/>
        <v/>
      </c>
      <c r="AP140" s="193" t="str">
        <f t="shared" ref="AP140:AS140" si="632">if(isblank($A140),"",if($L140&gt;0,indirect("R"&amp;$L140&amp;"C"&amp;column(T140),0),"-"))</f>
        <v/>
      </c>
      <c r="AQ140" s="193" t="str">
        <f t="shared" si="632"/>
        <v/>
      </c>
      <c r="AR140" s="193" t="str">
        <f t="shared" si="632"/>
        <v/>
      </c>
      <c r="AS140" s="193" t="str">
        <f t="shared" si="632"/>
        <v/>
      </c>
      <c r="AT140" s="193" t="str">
        <f t="shared" si="19"/>
        <v/>
      </c>
      <c r="AU140" s="194" t="str">
        <f t="shared" si="20"/>
        <v/>
      </c>
      <c r="AV140" s="195"/>
      <c r="AW140" s="3"/>
      <c r="AX140" s="3"/>
    </row>
    <row r="141">
      <c r="A141" s="123"/>
      <c r="B141" s="185" t="str">
        <f t="shared" ref="B141:E141" si="633">if(isblank($A141),"",if(iserror(match($A141&amp;"M",X$5:X$248,0)+4),if(iserror(match($A141&amp;"M?",X$5:X$248,0)+4),"",match($A141&amp;"M?",X$5:X$248,0)+4),(match($A141&amp;"M",X$5:X$248,0)+4)))</f>
        <v/>
      </c>
      <c r="C141" s="185" t="str">
        <f t="shared" si="633"/>
        <v/>
      </c>
      <c r="D141" s="185" t="str">
        <f t="shared" si="633"/>
        <v/>
      </c>
      <c r="E141" s="185" t="str">
        <f t="shared" si="633"/>
        <v/>
      </c>
      <c r="F141" s="185" t="str">
        <f t="shared" ref="F141:I141" si="634">if(isblank($A141),"",if(iserror(match($A141&amp;"F",X$5:X$248,0)+4),if(iserror(match($A141&amp;"F?",X$5:X$248,0)+4),"",match($A141&amp;"F?",X$5:X$248,0)+4),(match($A141&amp;"F",X$5:X$248,0)+4)))</f>
        <v/>
      </c>
      <c r="G141" s="185" t="str">
        <f t="shared" si="634"/>
        <v/>
      </c>
      <c r="H141" s="185" t="str">
        <f t="shared" si="634"/>
        <v/>
      </c>
      <c r="I141" s="185" t="str">
        <f t="shared" si="634"/>
        <v/>
      </c>
      <c r="J141" s="186" t="str">
        <f t="shared" si="8"/>
        <v/>
      </c>
      <c r="K141" s="186" t="str">
        <f t="shared" si="9"/>
        <v/>
      </c>
      <c r="L141" s="186" t="str">
        <f t="shared" si="10"/>
        <v/>
      </c>
      <c r="M141" s="186" t="str">
        <f t="shared" si="11"/>
        <v/>
      </c>
      <c r="N141" s="186" t="str">
        <f t="shared" si="12"/>
        <v/>
      </c>
      <c r="O141" s="186" t="str">
        <f t="shared" si="13"/>
        <v/>
      </c>
      <c r="P141" s="187"/>
      <c r="Q141" s="187"/>
      <c r="R141" s="185" t="str">
        <f>'ID Obs'!A117</f>
        <v/>
      </c>
      <c r="S141" s="185" t="str">
        <f>'ID Obs'!C117</f>
        <v/>
      </c>
      <c r="T141" s="185" t="str">
        <f>'ID Obs'!E117</f>
        <v/>
      </c>
      <c r="U141" s="185" t="str">
        <f>'ID Obs'!F117</f>
        <v/>
      </c>
      <c r="V141" s="185" t="str">
        <f>'ID Obs'!G117</f>
        <v/>
      </c>
      <c r="W141" s="185" t="str">
        <f>'ID Obs'!H117</f>
        <v/>
      </c>
      <c r="X141" s="185" t="str">
        <f>'ID Obs'!N117&amp;$S141</f>
        <v/>
      </c>
      <c r="Y141" s="185" t="str">
        <f>'ID Obs'!P117&amp;$S141</f>
        <v/>
      </c>
      <c r="Z141" s="185" t="str">
        <f>'ID Obs'!R117&amp;$S141</f>
        <v/>
      </c>
      <c r="AA141" s="185" t="str">
        <f>'ID Obs'!T117&amp;$S141</f>
        <v/>
      </c>
      <c r="AB141" s="185" t="str">
        <f>'ID Obs'!O117</f>
        <v/>
      </c>
      <c r="AC141" s="185" t="str">
        <f>'ID Obs'!Q117</f>
        <v/>
      </c>
      <c r="AD141" s="185" t="str">
        <f>'ID Obs'!S117</f>
        <v/>
      </c>
      <c r="AE141" s="185" t="str">
        <f>'ID Obs'!U117</f>
        <v/>
      </c>
      <c r="AF141" s="188">
        <f>value('Nest Checks'!G145)</f>
        <v>139</v>
      </c>
      <c r="AG141" s="189" t="str">
        <f t="shared" si="14"/>
        <v/>
      </c>
      <c r="AH141" s="153"/>
      <c r="AI141" s="4"/>
      <c r="AJ141" s="191" t="str">
        <f t="shared" ref="AJ141:AM141" si="635">if(isblank($A141),"",if($J141&gt;0,indirect("R"&amp;$J141&amp;"C"&amp;column(T141),0),"-"))</f>
        <v/>
      </c>
      <c r="AK141" s="191" t="str">
        <f t="shared" si="635"/>
        <v/>
      </c>
      <c r="AL141" s="191" t="str">
        <f t="shared" si="635"/>
        <v/>
      </c>
      <c r="AM141" s="191" t="str">
        <f t="shared" si="635"/>
        <v/>
      </c>
      <c r="AN141" s="191" t="str">
        <f t="shared" si="314"/>
        <v/>
      </c>
      <c r="AO141" s="192" t="str">
        <f t="shared" si="283"/>
        <v/>
      </c>
      <c r="AP141" s="193" t="str">
        <f t="shared" ref="AP141:AS141" si="636">if(isblank($A141),"",if($L141&gt;0,indirect("R"&amp;$L141&amp;"C"&amp;column(T141),0),"-"))</f>
        <v/>
      </c>
      <c r="AQ141" s="193" t="str">
        <f t="shared" si="636"/>
        <v/>
      </c>
      <c r="AR141" s="193" t="str">
        <f t="shared" si="636"/>
        <v/>
      </c>
      <c r="AS141" s="193" t="str">
        <f t="shared" si="636"/>
        <v/>
      </c>
      <c r="AT141" s="193" t="str">
        <f t="shared" si="19"/>
        <v/>
      </c>
      <c r="AU141" s="194" t="str">
        <f t="shared" si="20"/>
        <v/>
      </c>
      <c r="AV141" s="195"/>
      <c r="AW141" s="3"/>
      <c r="AX141" s="3"/>
    </row>
    <row r="142">
      <c r="A142" s="123"/>
      <c r="B142" s="200" t="str">
        <f t="shared" ref="B142:E142" si="637">if(isblank($A142),"",if(iserror(match($A142&amp;"M",X$5:X$248,0)+4),if(iserror(match($A142&amp;"M?",X$5:X$248,0)+4),"",match($A142&amp;"M?",X$5:X$248,0)+4),(match($A142&amp;"M",X$5:X$248,0)+4)))</f>
        <v/>
      </c>
      <c r="C142" s="200" t="str">
        <f t="shared" si="637"/>
        <v/>
      </c>
      <c r="D142" s="200" t="str">
        <f t="shared" si="637"/>
        <v/>
      </c>
      <c r="E142" s="200" t="str">
        <f t="shared" si="637"/>
        <v/>
      </c>
      <c r="F142" s="200" t="str">
        <f t="shared" ref="F142:I142" si="638">if(isblank($A142),"",if(iserror(match($A142&amp;"F",X$5:X$248,0)+4),if(iserror(match($A142&amp;"F?",X$5:X$248,0)+4),"",match($A142&amp;"F?",X$5:X$248,0)+4),(match($A142&amp;"F",X$5:X$248,0)+4)))</f>
        <v/>
      </c>
      <c r="G142" s="200" t="str">
        <f t="shared" si="638"/>
        <v/>
      </c>
      <c r="H142" s="200" t="str">
        <f t="shared" si="638"/>
        <v/>
      </c>
      <c r="I142" s="200" t="str">
        <f t="shared" si="638"/>
        <v/>
      </c>
      <c r="J142" s="201" t="str">
        <f t="shared" si="8"/>
        <v/>
      </c>
      <c r="K142" s="201" t="str">
        <f t="shared" ref="K142:K147" si="643">if(isblank(A142),"",if(J142=0,0,match(J142,B142:E142,0)+27))</f>
        <v/>
      </c>
      <c r="L142" s="201" t="str">
        <f t="shared" si="10"/>
        <v/>
      </c>
      <c r="M142" s="201" t="str">
        <f t="shared" ref="M142:M147" si="644">if(isblank(A142),"",if(L142=0,0,match(L142,F142:I142,0)+27))</f>
        <v/>
      </c>
      <c r="N142" s="201" t="str">
        <f t="shared" ref="N142:N147" si="645">if(J142&gt;0,"",if(or($AH142="Predated",$AH142="Abandoned",$AH142="Failed",$AH142="Unhatched",$AH142="Fledged"),"",("#"&amp;$A142&amp;"M")))</f>
        <v/>
      </c>
      <c r="O142" s="201" t="str">
        <f t="shared" ref="O142:O147" si="646">if(L142&gt;0,"",if(or($AH142="Predated",$AH142="Abandoned",$AH142="Failed",$AH142="Unhatched",$AH142="Fledged"),"",("#"&amp;$A142&amp;"F")))</f>
        <v/>
      </c>
      <c r="P142" s="202"/>
      <c r="Q142" s="202"/>
      <c r="R142" s="179" t="str">
        <f>'ID Obs'!A118</f>
        <v/>
      </c>
      <c r="S142" s="179" t="str">
        <f>'ID Obs'!C118</f>
        <v/>
      </c>
      <c r="T142" s="179" t="str">
        <f>'ID Obs'!E118</f>
        <v/>
      </c>
      <c r="U142" s="179" t="str">
        <f>'ID Obs'!F118</f>
        <v/>
      </c>
      <c r="V142" s="179" t="str">
        <f>'ID Obs'!G118</f>
        <v/>
      </c>
      <c r="W142" s="179" t="str">
        <f>'ID Obs'!H118</f>
        <v/>
      </c>
      <c r="X142" s="179" t="str">
        <f>'ID Obs'!N118&amp;$S142</f>
        <v/>
      </c>
      <c r="Y142" s="179" t="str">
        <f>'ID Obs'!P118&amp;$S142</f>
        <v/>
      </c>
      <c r="Z142" s="179" t="str">
        <f>'ID Obs'!R118&amp;$S142</f>
        <v/>
      </c>
      <c r="AA142" s="179" t="str">
        <f>'ID Obs'!T118&amp;$S142</f>
        <v/>
      </c>
      <c r="AB142" s="179" t="str">
        <f>'ID Obs'!O118</f>
        <v/>
      </c>
      <c r="AC142" s="179" t="str">
        <f>'ID Obs'!Q118</f>
        <v/>
      </c>
      <c r="AD142" s="179" t="str">
        <f>'ID Obs'!S118</f>
        <v/>
      </c>
      <c r="AE142" s="203" t="str">
        <f>'ID Obs'!U118</f>
        <v/>
      </c>
      <c r="AF142" s="188">
        <f>value('Nest Checks'!G146)</f>
        <v>0</v>
      </c>
      <c r="AG142" s="204" t="str">
        <f t="shared" ref="AG142:AG147" si="647">if(AF142=0,"",if(iserror(match(AF142,$A$5:$A$147,0)),AF142,""))</f>
        <v/>
      </c>
      <c r="AH142" s="153"/>
      <c r="AI142" s="4"/>
      <c r="AJ142" s="191" t="str">
        <f t="shared" ref="AJ142:AM142" si="639">if(isblank($A142),"",if($J142&gt;0,indirect("R"&amp;$J142&amp;"C"&amp;column(T142),0),"-"))</f>
        <v/>
      </c>
      <c r="AK142" s="191" t="str">
        <f t="shared" si="639"/>
        <v/>
      </c>
      <c r="AL142" s="191" t="str">
        <f t="shared" si="639"/>
        <v/>
      </c>
      <c r="AM142" s="191" t="str">
        <f t="shared" si="639"/>
        <v/>
      </c>
      <c r="AN142" s="191" t="str">
        <f t="shared" si="314"/>
        <v/>
      </c>
      <c r="AO142" s="192" t="str">
        <f t="shared" si="283"/>
        <v/>
      </c>
      <c r="AP142" s="193" t="str">
        <f t="shared" ref="AP142:AS142" si="640">if(isblank($A142),"",if($L142&gt;0,indirect("R"&amp;$L142&amp;"C"&amp;column(T142),0),"-"))</f>
        <v/>
      </c>
      <c r="AQ142" s="193" t="str">
        <f t="shared" si="640"/>
        <v/>
      </c>
      <c r="AR142" s="193" t="str">
        <f t="shared" si="640"/>
        <v/>
      </c>
      <c r="AS142" s="193" t="str">
        <f t="shared" si="640"/>
        <v/>
      </c>
      <c r="AT142" s="193" t="str">
        <f t="shared" si="19"/>
        <v/>
      </c>
      <c r="AU142" s="194" t="str">
        <f t="shared" si="20"/>
        <v/>
      </c>
      <c r="AV142" s="195"/>
      <c r="AW142" s="3"/>
      <c r="AX142" s="3"/>
    </row>
    <row r="143">
      <c r="A143" s="123"/>
      <c r="B143" s="200" t="str">
        <f t="shared" ref="B143:E143" si="641">if(isblank($A143),"",if(iserror(match($A143&amp;"M",X$5:X$248,0)+4),if(iserror(match($A143&amp;"M?",X$5:X$248,0)+4),"",match($A143&amp;"M?",X$5:X$248,0)+4),(match($A143&amp;"M",X$5:X$248,0)+4)))</f>
        <v/>
      </c>
      <c r="C143" s="200" t="str">
        <f t="shared" si="641"/>
        <v/>
      </c>
      <c r="D143" s="200" t="str">
        <f t="shared" si="641"/>
        <v/>
      </c>
      <c r="E143" s="200" t="str">
        <f t="shared" si="641"/>
        <v/>
      </c>
      <c r="F143" s="200" t="str">
        <f t="shared" ref="F143:I143" si="642">if(isblank($A143),"",if(iserror(match($A143&amp;"F",X$5:X$248,0)+4),if(iserror(match($A143&amp;"F?",X$5:X$248,0)+4),"",match($A143&amp;"F?",X$5:X$248,0)+4),(match($A143&amp;"F",X$5:X$248,0)+4)))</f>
        <v/>
      </c>
      <c r="G143" s="200" t="str">
        <f t="shared" si="642"/>
        <v/>
      </c>
      <c r="H143" s="200" t="str">
        <f t="shared" si="642"/>
        <v/>
      </c>
      <c r="I143" s="200" t="str">
        <f t="shared" si="642"/>
        <v/>
      </c>
      <c r="J143" s="201" t="str">
        <f t="shared" si="8"/>
        <v/>
      </c>
      <c r="K143" s="201" t="str">
        <f t="shared" si="643"/>
        <v/>
      </c>
      <c r="L143" s="201" t="str">
        <f t="shared" si="10"/>
        <v/>
      </c>
      <c r="M143" s="201" t="str">
        <f t="shared" si="644"/>
        <v/>
      </c>
      <c r="N143" s="201" t="str">
        <f t="shared" si="645"/>
        <v/>
      </c>
      <c r="O143" s="201" t="str">
        <f t="shared" si="646"/>
        <v/>
      </c>
      <c r="P143" s="202"/>
      <c r="Q143" s="202"/>
      <c r="R143" s="179" t="str">
        <f>'ID Obs'!A119</f>
        <v/>
      </c>
      <c r="S143" s="179" t="str">
        <f>'ID Obs'!C119</f>
        <v/>
      </c>
      <c r="T143" s="179" t="str">
        <f>'ID Obs'!E119</f>
        <v/>
      </c>
      <c r="U143" s="179" t="str">
        <f>'ID Obs'!F119</f>
        <v/>
      </c>
      <c r="V143" s="179" t="str">
        <f>'ID Obs'!G119</f>
        <v/>
      </c>
      <c r="W143" s="179" t="str">
        <f>'ID Obs'!H119</f>
        <v/>
      </c>
      <c r="X143" s="179" t="str">
        <f>'ID Obs'!N119&amp;$S143</f>
        <v/>
      </c>
      <c r="Y143" s="179" t="str">
        <f>'ID Obs'!P119&amp;$S143</f>
        <v/>
      </c>
      <c r="Z143" s="179" t="str">
        <f>'ID Obs'!R119&amp;$S143</f>
        <v/>
      </c>
      <c r="AA143" s="179" t="str">
        <f>'ID Obs'!T119&amp;$S143</f>
        <v/>
      </c>
      <c r="AB143" s="179" t="str">
        <f>'ID Obs'!O119</f>
        <v/>
      </c>
      <c r="AC143" s="179" t="str">
        <f>'ID Obs'!Q119</f>
        <v/>
      </c>
      <c r="AD143" s="179" t="str">
        <f>'ID Obs'!S119</f>
        <v/>
      </c>
      <c r="AE143" s="203" t="str">
        <f>'ID Obs'!U119</f>
        <v/>
      </c>
      <c r="AF143" s="188">
        <f>value('Nest Checks'!G147)</f>
        <v>0</v>
      </c>
      <c r="AG143" s="204" t="str">
        <f t="shared" si="647"/>
        <v/>
      </c>
      <c r="AH143" s="153"/>
      <c r="AI143" s="4"/>
      <c r="AJ143" s="191" t="str">
        <f t="shared" ref="AJ143:AM143" si="648">if(isblank($A143),"",if($J143&gt;0,indirect("R"&amp;$J143&amp;"C"&amp;column(T143),0),"-"))</f>
        <v/>
      </c>
      <c r="AK143" s="191" t="str">
        <f t="shared" si="648"/>
        <v/>
      </c>
      <c r="AL143" s="191" t="str">
        <f t="shared" si="648"/>
        <v/>
      </c>
      <c r="AM143" s="191" t="str">
        <f t="shared" si="648"/>
        <v/>
      </c>
      <c r="AN143" s="191" t="str">
        <f t="shared" si="314"/>
        <v/>
      </c>
      <c r="AO143" s="192" t="str">
        <f t="shared" si="283"/>
        <v/>
      </c>
      <c r="AP143" s="193" t="str">
        <f t="shared" ref="AP143:AS143" si="649">if(isblank($A143),"",if($L143&gt;0,indirect("R"&amp;$L143&amp;"C"&amp;column(T143),0),"-"))</f>
        <v/>
      </c>
      <c r="AQ143" s="193" t="str">
        <f t="shared" si="649"/>
        <v/>
      </c>
      <c r="AR143" s="193" t="str">
        <f t="shared" si="649"/>
        <v/>
      </c>
      <c r="AS143" s="193" t="str">
        <f t="shared" si="649"/>
        <v/>
      </c>
      <c r="AT143" s="193" t="str">
        <f t="shared" si="19"/>
        <v/>
      </c>
      <c r="AU143" s="194" t="str">
        <f t="shared" si="20"/>
        <v/>
      </c>
      <c r="AV143" s="195"/>
      <c r="AW143" s="3"/>
      <c r="AX143" s="3"/>
    </row>
    <row r="144">
      <c r="A144" s="123"/>
      <c r="B144" s="200" t="str">
        <f t="shared" ref="B144:E144" si="650">if(isblank($A144),"",if(iserror(match($A144&amp;"M",X$5:X$248,0)+4),if(iserror(match($A144&amp;"M?",X$5:X$248,0)+4),"",match($A144&amp;"M?",X$5:X$248,0)+4),(match($A144&amp;"M",X$5:X$248,0)+4)))</f>
        <v/>
      </c>
      <c r="C144" s="200" t="str">
        <f t="shared" si="650"/>
        <v/>
      </c>
      <c r="D144" s="200" t="str">
        <f t="shared" si="650"/>
        <v/>
      </c>
      <c r="E144" s="200" t="str">
        <f t="shared" si="650"/>
        <v/>
      </c>
      <c r="F144" s="200" t="str">
        <f t="shared" ref="F144:I144" si="651">if(isblank($A144),"",if(iserror(match($A144&amp;"F",X$5:X$248,0)+4),if(iserror(match($A144&amp;"F?",X$5:X$248,0)+4),"",match($A144&amp;"F?",X$5:X$248,0)+4),(match($A144&amp;"F",X$5:X$248,0)+4)))</f>
        <v/>
      </c>
      <c r="G144" s="200" t="str">
        <f t="shared" si="651"/>
        <v/>
      </c>
      <c r="H144" s="200" t="str">
        <f t="shared" si="651"/>
        <v/>
      </c>
      <c r="I144" s="200" t="str">
        <f t="shared" si="651"/>
        <v/>
      </c>
      <c r="J144" s="201" t="str">
        <f t="shared" si="8"/>
        <v/>
      </c>
      <c r="K144" s="201" t="str">
        <f t="shared" si="643"/>
        <v/>
      </c>
      <c r="L144" s="201" t="str">
        <f t="shared" si="10"/>
        <v/>
      </c>
      <c r="M144" s="201" t="str">
        <f t="shared" si="644"/>
        <v/>
      </c>
      <c r="N144" s="201" t="str">
        <f t="shared" si="645"/>
        <v/>
      </c>
      <c r="O144" s="201" t="str">
        <f t="shared" si="646"/>
        <v/>
      </c>
      <c r="P144" s="202"/>
      <c r="Q144" s="202"/>
      <c r="R144" s="179" t="str">
        <f>'ID Obs'!A120</f>
        <v/>
      </c>
      <c r="S144" s="179" t="str">
        <f>'ID Obs'!C120</f>
        <v/>
      </c>
      <c r="T144" s="179" t="str">
        <f>'ID Obs'!E120</f>
        <v/>
      </c>
      <c r="U144" s="179" t="str">
        <f>'ID Obs'!F120</f>
        <v/>
      </c>
      <c r="V144" s="179" t="str">
        <f>'ID Obs'!G120</f>
        <v/>
      </c>
      <c r="W144" s="179" t="str">
        <f>'ID Obs'!H120</f>
        <v/>
      </c>
      <c r="X144" s="179" t="str">
        <f>'ID Obs'!N120&amp;$S144</f>
        <v/>
      </c>
      <c r="Y144" s="179" t="str">
        <f>'ID Obs'!P120&amp;$S144</f>
        <v/>
      </c>
      <c r="Z144" s="179" t="str">
        <f>'ID Obs'!R120&amp;$S144</f>
        <v/>
      </c>
      <c r="AA144" s="179" t="str">
        <f>'ID Obs'!T120&amp;$S144</f>
        <v/>
      </c>
      <c r="AB144" s="179" t="str">
        <f>'ID Obs'!O120</f>
        <v/>
      </c>
      <c r="AC144" s="179" t="str">
        <f>'ID Obs'!Q120</f>
        <v/>
      </c>
      <c r="AD144" s="179" t="str">
        <f>'ID Obs'!S120</f>
        <v/>
      </c>
      <c r="AE144" s="203" t="str">
        <f>'ID Obs'!U120</f>
        <v/>
      </c>
      <c r="AF144" s="188">
        <f>value('Nest Checks'!G148)</f>
        <v>0</v>
      </c>
      <c r="AG144" s="204" t="str">
        <f t="shared" si="647"/>
        <v/>
      </c>
      <c r="AH144" s="153"/>
      <c r="AI144" s="4"/>
      <c r="AJ144" s="191" t="str">
        <f t="shared" ref="AJ144:AM144" si="652">if(isblank($A144),"",if($J144&gt;0,indirect("R"&amp;$J144&amp;"C"&amp;column(T144),0),"-"))</f>
        <v/>
      </c>
      <c r="AK144" s="191" t="str">
        <f t="shared" si="652"/>
        <v/>
      </c>
      <c r="AL144" s="191" t="str">
        <f t="shared" si="652"/>
        <v/>
      </c>
      <c r="AM144" s="191" t="str">
        <f t="shared" si="652"/>
        <v/>
      </c>
      <c r="AN144" s="191" t="str">
        <f t="shared" si="314"/>
        <v/>
      </c>
      <c r="AO144" s="192" t="str">
        <f t="shared" si="283"/>
        <v/>
      </c>
      <c r="AP144" s="193" t="str">
        <f t="shared" ref="AP144:AS144" si="653">if(isblank($A144),"",if($L144&gt;0,indirect("R"&amp;$L144&amp;"C"&amp;column(T144),0),"-"))</f>
        <v/>
      </c>
      <c r="AQ144" s="193" t="str">
        <f t="shared" si="653"/>
        <v/>
      </c>
      <c r="AR144" s="193" t="str">
        <f t="shared" si="653"/>
        <v/>
      </c>
      <c r="AS144" s="193" t="str">
        <f t="shared" si="653"/>
        <v/>
      </c>
      <c r="AT144" s="193" t="str">
        <f t="shared" si="19"/>
        <v/>
      </c>
      <c r="AU144" s="194" t="str">
        <f t="shared" si="20"/>
        <v/>
      </c>
      <c r="AV144" s="195"/>
      <c r="AW144" s="3"/>
      <c r="AX144" s="3"/>
    </row>
    <row r="145">
      <c r="A145" s="123"/>
      <c r="B145" s="200" t="str">
        <f t="shared" ref="B145:E145" si="654">if(isblank($A145),"",if(iserror(match($A145&amp;"M",X$5:X$248,0)+4),if(iserror(match($A145&amp;"M?",X$5:X$248,0)+4),"",match($A145&amp;"M?",X$5:X$248,0)+4),(match($A145&amp;"M",X$5:X$248,0)+4)))</f>
        <v/>
      </c>
      <c r="C145" s="200" t="str">
        <f t="shared" si="654"/>
        <v/>
      </c>
      <c r="D145" s="200" t="str">
        <f t="shared" si="654"/>
        <v/>
      </c>
      <c r="E145" s="200" t="str">
        <f t="shared" si="654"/>
        <v/>
      </c>
      <c r="F145" s="200" t="str">
        <f t="shared" ref="F145:I145" si="655">if(isblank($A145),"",if(iserror(match($A145&amp;"F",X$5:X$248,0)+4),if(iserror(match($A145&amp;"F?",X$5:X$248,0)+4),"",match($A145&amp;"F?",X$5:X$248,0)+4),(match($A145&amp;"F",X$5:X$248,0)+4)))</f>
        <v/>
      </c>
      <c r="G145" s="200" t="str">
        <f t="shared" si="655"/>
        <v/>
      </c>
      <c r="H145" s="200" t="str">
        <f t="shared" si="655"/>
        <v/>
      </c>
      <c r="I145" s="200" t="str">
        <f t="shared" si="655"/>
        <v/>
      </c>
      <c r="J145" s="201" t="str">
        <f t="shared" si="8"/>
        <v/>
      </c>
      <c r="K145" s="201" t="str">
        <f t="shared" si="643"/>
        <v/>
      </c>
      <c r="L145" s="201" t="str">
        <f t="shared" si="10"/>
        <v/>
      </c>
      <c r="M145" s="201" t="str">
        <f t="shared" si="644"/>
        <v/>
      </c>
      <c r="N145" s="201" t="str">
        <f t="shared" si="645"/>
        <v/>
      </c>
      <c r="O145" s="201" t="str">
        <f t="shared" si="646"/>
        <v/>
      </c>
      <c r="P145" s="202"/>
      <c r="Q145" s="202"/>
      <c r="R145" s="179" t="str">
        <f>'ID Obs'!A121</f>
        <v/>
      </c>
      <c r="S145" s="179" t="str">
        <f>'ID Obs'!C121</f>
        <v/>
      </c>
      <c r="T145" s="179" t="str">
        <f>'ID Obs'!E121</f>
        <v/>
      </c>
      <c r="U145" s="179" t="str">
        <f>'ID Obs'!F121</f>
        <v/>
      </c>
      <c r="V145" s="179" t="str">
        <f>'ID Obs'!G121</f>
        <v/>
      </c>
      <c r="W145" s="179" t="str">
        <f>'ID Obs'!H121</f>
        <v/>
      </c>
      <c r="X145" s="179" t="str">
        <f>'ID Obs'!N121&amp;$S145</f>
        <v/>
      </c>
      <c r="Y145" s="179" t="str">
        <f>'ID Obs'!P121&amp;$S145</f>
        <v/>
      </c>
      <c r="Z145" s="179" t="str">
        <f>'ID Obs'!R121&amp;$S145</f>
        <v/>
      </c>
      <c r="AA145" s="179" t="str">
        <f>'ID Obs'!T121&amp;$S145</f>
        <v/>
      </c>
      <c r="AB145" s="179" t="str">
        <f>'ID Obs'!O121</f>
        <v/>
      </c>
      <c r="AC145" s="179" t="str">
        <f>'ID Obs'!Q121</f>
        <v/>
      </c>
      <c r="AD145" s="179" t="str">
        <f>'ID Obs'!S121</f>
        <v/>
      </c>
      <c r="AE145" s="203" t="str">
        <f>'ID Obs'!U121</f>
        <v/>
      </c>
      <c r="AF145" s="188">
        <f>value('Nest Checks'!G149)</f>
        <v>0</v>
      </c>
      <c r="AG145" s="204" t="str">
        <f t="shared" si="647"/>
        <v/>
      </c>
      <c r="AH145" s="153"/>
      <c r="AI145" s="4"/>
      <c r="AJ145" s="191" t="str">
        <f t="shared" ref="AJ145:AM145" si="656">if(isblank($A145),"",if($J145&gt;0,indirect("R"&amp;$J145&amp;"C"&amp;column(T145),0),"-"))</f>
        <v/>
      </c>
      <c r="AK145" s="191" t="str">
        <f t="shared" si="656"/>
        <v/>
      </c>
      <c r="AL145" s="191" t="str">
        <f t="shared" si="656"/>
        <v/>
      </c>
      <c r="AM145" s="191" t="str">
        <f t="shared" si="656"/>
        <v/>
      </c>
      <c r="AN145" s="191" t="str">
        <f t="shared" si="314"/>
        <v/>
      </c>
      <c r="AO145" s="192" t="str">
        <f t="shared" si="283"/>
        <v/>
      </c>
      <c r="AP145" s="193" t="str">
        <f t="shared" ref="AP145:AS145" si="657">if(isblank($A145),"",if($L145&gt;0,indirect("R"&amp;$L145&amp;"C"&amp;column(T145),0),"-"))</f>
        <v/>
      </c>
      <c r="AQ145" s="193" t="str">
        <f t="shared" si="657"/>
        <v/>
      </c>
      <c r="AR145" s="193" t="str">
        <f t="shared" si="657"/>
        <v/>
      </c>
      <c r="AS145" s="193" t="str">
        <f t="shared" si="657"/>
        <v/>
      </c>
      <c r="AT145" s="193" t="str">
        <f t="shared" si="19"/>
        <v/>
      </c>
      <c r="AU145" s="194" t="str">
        <f t="shared" si="20"/>
        <v/>
      </c>
      <c r="AV145" s="195"/>
      <c r="AW145" s="3"/>
      <c r="AX145" s="3"/>
    </row>
    <row r="146">
      <c r="A146" s="123"/>
      <c r="B146" s="200" t="str">
        <f t="shared" ref="B146:E146" si="658">if(isblank($A146),"",if(iserror(match($A146&amp;"M",X$5:X$248,0)+4),if(iserror(match($A146&amp;"M?",X$5:X$248,0)+4),"",match($A146&amp;"M?",X$5:X$248,0)+4),(match($A146&amp;"M",X$5:X$248,0)+4)))</f>
        <v/>
      </c>
      <c r="C146" s="200" t="str">
        <f t="shared" si="658"/>
        <v/>
      </c>
      <c r="D146" s="200" t="str">
        <f t="shared" si="658"/>
        <v/>
      </c>
      <c r="E146" s="200" t="str">
        <f t="shared" si="658"/>
        <v/>
      </c>
      <c r="F146" s="200" t="str">
        <f t="shared" ref="F146:I146" si="659">if(isblank($A146),"",if(iserror(match($A146&amp;"F",X$5:X$248,0)+4),if(iserror(match($A146&amp;"F?",X$5:X$248,0)+4),"",match($A146&amp;"F?",X$5:X$248,0)+4),(match($A146&amp;"F",X$5:X$248,0)+4)))</f>
        <v/>
      </c>
      <c r="G146" s="200" t="str">
        <f t="shared" si="659"/>
        <v/>
      </c>
      <c r="H146" s="200" t="str">
        <f t="shared" si="659"/>
        <v/>
      </c>
      <c r="I146" s="200" t="str">
        <f t="shared" si="659"/>
        <v/>
      </c>
      <c r="J146" s="201" t="str">
        <f t="shared" si="8"/>
        <v/>
      </c>
      <c r="K146" s="201" t="str">
        <f t="shared" si="643"/>
        <v/>
      </c>
      <c r="L146" s="201" t="str">
        <f t="shared" si="10"/>
        <v/>
      </c>
      <c r="M146" s="201" t="str">
        <f t="shared" si="644"/>
        <v/>
      </c>
      <c r="N146" s="201" t="str">
        <f t="shared" si="645"/>
        <v/>
      </c>
      <c r="O146" s="201" t="str">
        <f t="shared" si="646"/>
        <v/>
      </c>
      <c r="P146" s="202"/>
      <c r="Q146" s="202"/>
      <c r="R146" s="179" t="str">
        <f>'ID Obs'!A122</f>
        <v/>
      </c>
      <c r="S146" s="179" t="str">
        <f>'ID Obs'!C122</f>
        <v/>
      </c>
      <c r="T146" s="179" t="str">
        <f>'ID Obs'!E122</f>
        <v/>
      </c>
      <c r="U146" s="179" t="str">
        <f>'ID Obs'!F122</f>
        <v/>
      </c>
      <c r="V146" s="179" t="str">
        <f>'ID Obs'!G122</f>
        <v/>
      </c>
      <c r="W146" s="179" t="str">
        <f>'ID Obs'!H122</f>
        <v/>
      </c>
      <c r="X146" s="179" t="str">
        <f>'ID Obs'!N122&amp;$S146</f>
        <v/>
      </c>
      <c r="Y146" s="179" t="str">
        <f>'ID Obs'!P122&amp;$S146</f>
        <v/>
      </c>
      <c r="Z146" s="179" t="str">
        <f>'ID Obs'!R122&amp;$S146</f>
        <v/>
      </c>
      <c r="AA146" s="179" t="str">
        <f>'ID Obs'!T122&amp;$S146</f>
        <v/>
      </c>
      <c r="AB146" s="179" t="str">
        <f>'ID Obs'!O122</f>
        <v/>
      </c>
      <c r="AC146" s="179" t="str">
        <f>'ID Obs'!Q122</f>
        <v/>
      </c>
      <c r="AD146" s="179" t="str">
        <f>'ID Obs'!S122</f>
        <v/>
      </c>
      <c r="AE146" s="203" t="str">
        <f>'ID Obs'!U122</f>
        <v/>
      </c>
      <c r="AF146" s="188">
        <f>value('Nest Checks'!G150)</f>
        <v>0</v>
      </c>
      <c r="AG146" s="204" t="str">
        <f t="shared" si="647"/>
        <v/>
      </c>
      <c r="AH146" s="153"/>
      <c r="AI146" s="4"/>
      <c r="AJ146" s="191" t="str">
        <f t="shared" ref="AJ146:AM146" si="660">if(isblank($A146),"",if($J146&gt;0,indirect("R"&amp;$J146&amp;"C"&amp;column(T146),0),"-"))</f>
        <v/>
      </c>
      <c r="AK146" s="191" t="str">
        <f t="shared" si="660"/>
        <v/>
      </c>
      <c r="AL146" s="191" t="str">
        <f t="shared" si="660"/>
        <v/>
      </c>
      <c r="AM146" s="191" t="str">
        <f t="shared" si="660"/>
        <v/>
      </c>
      <c r="AN146" s="191" t="str">
        <f t="shared" si="314"/>
        <v/>
      </c>
      <c r="AO146" s="192" t="str">
        <f t="shared" si="283"/>
        <v/>
      </c>
      <c r="AP146" s="193" t="str">
        <f t="shared" ref="AP146:AS146" si="661">if(isblank($A146),"",if($L146&gt;0,indirect("R"&amp;$L146&amp;"C"&amp;column(T146),0),"-"))</f>
        <v/>
      </c>
      <c r="AQ146" s="193" t="str">
        <f t="shared" si="661"/>
        <v/>
      </c>
      <c r="AR146" s="193" t="str">
        <f t="shared" si="661"/>
        <v/>
      </c>
      <c r="AS146" s="193" t="str">
        <f t="shared" si="661"/>
        <v/>
      </c>
      <c r="AT146" s="193" t="str">
        <f t="shared" si="19"/>
        <v/>
      </c>
      <c r="AU146" s="194" t="str">
        <f t="shared" si="20"/>
        <v/>
      </c>
      <c r="AV146" s="195"/>
      <c r="AW146" s="3"/>
      <c r="AX146" s="3"/>
    </row>
    <row r="147">
      <c r="A147" s="123"/>
      <c r="B147" s="200" t="str">
        <f t="shared" ref="B147:E147" si="662">if(isblank($A147),"",if(iserror(match($A147&amp;"M",X$5:X$248,0)+4),if(iserror(match($A147&amp;"M?",X$5:X$248,0)+4),"",match($A147&amp;"M?",X$5:X$248,0)+4),(match($A147&amp;"M",X$5:X$248,0)+4)))</f>
        <v/>
      </c>
      <c r="C147" s="200" t="str">
        <f t="shared" si="662"/>
        <v/>
      </c>
      <c r="D147" s="200" t="str">
        <f t="shared" si="662"/>
        <v/>
      </c>
      <c r="E147" s="200" t="str">
        <f t="shared" si="662"/>
        <v/>
      </c>
      <c r="F147" s="200" t="str">
        <f t="shared" ref="F147:I147" si="663">if(isblank($A147),"",if(iserror(match($A147&amp;"F",X$5:X$248,0)+4),if(iserror(match($A147&amp;"F?",X$5:X$248,0)+4),"",match($A147&amp;"F?",X$5:X$248,0)+4),(match($A147&amp;"F",X$5:X$248,0)+4)))</f>
        <v/>
      </c>
      <c r="G147" s="200" t="str">
        <f t="shared" si="663"/>
        <v/>
      </c>
      <c r="H147" s="200" t="str">
        <f t="shared" si="663"/>
        <v/>
      </c>
      <c r="I147" s="200" t="str">
        <f t="shared" si="663"/>
        <v/>
      </c>
      <c r="J147" s="201" t="str">
        <f t="shared" si="8"/>
        <v/>
      </c>
      <c r="K147" s="201" t="str">
        <f t="shared" si="643"/>
        <v/>
      </c>
      <c r="L147" s="201" t="str">
        <f t="shared" si="10"/>
        <v/>
      </c>
      <c r="M147" s="201" t="str">
        <f t="shared" si="644"/>
        <v/>
      </c>
      <c r="N147" s="201" t="str">
        <f t="shared" si="645"/>
        <v/>
      </c>
      <c r="O147" s="201" t="str">
        <f t="shared" si="646"/>
        <v/>
      </c>
      <c r="P147" s="202"/>
      <c r="Q147" s="202"/>
      <c r="R147" s="179" t="str">
        <f>'ID Obs'!A123</f>
        <v/>
      </c>
      <c r="S147" s="179" t="str">
        <f>'ID Obs'!C123</f>
        <v/>
      </c>
      <c r="T147" s="179" t="str">
        <f>'ID Obs'!E123</f>
        <v/>
      </c>
      <c r="U147" s="179" t="str">
        <f>'ID Obs'!F123</f>
        <v/>
      </c>
      <c r="V147" s="179" t="str">
        <f>'ID Obs'!G123</f>
        <v/>
      </c>
      <c r="W147" s="179" t="str">
        <f>'ID Obs'!H123</f>
        <v/>
      </c>
      <c r="X147" s="179" t="str">
        <f>'ID Obs'!N123&amp;$S147</f>
        <v/>
      </c>
      <c r="Y147" s="179" t="str">
        <f>'ID Obs'!P123&amp;$S147</f>
        <v/>
      </c>
      <c r="Z147" s="179" t="str">
        <f>'ID Obs'!R123&amp;$S147</f>
        <v/>
      </c>
      <c r="AA147" s="179" t="str">
        <f>'ID Obs'!T123&amp;$S147</f>
        <v/>
      </c>
      <c r="AB147" s="179" t="str">
        <f>'ID Obs'!O123</f>
        <v/>
      </c>
      <c r="AC147" s="179" t="str">
        <f>'ID Obs'!Q123</f>
        <v/>
      </c>
      <c r="AD147" s="179" t="str">
        <f>'ID Obs'!S123</f>
        <v/>
      </c>
      <c r="AE147" s="203" t="str">
        <f>'ID Obs'!U123</f>
        <v/>
      </c>
      <c r="AF147" s="188">
        <f>value('Nest Checks'!G151)</f>
        <v>145</v>
      </c>
      <c r="AG147" s="204" t="str">
        <f t="shared" si="647"/>
        <v/>
      </c>
      <c r="AH147" s="153"/>
      <c r="AI147" s="4"/>
      <c r="AJ147" s="191" t="str">
        <f t="shared" ref="AJ147:AM147" si="664">if(isblank($A147),"",if($J147&gt;0,indirect("R"&amp;$J147&amp;"C"&amp;column(T147),0),"-"))</f>
        <v/>
      </c>
      <c r="AK147" s="191" t="str">
        <f t="shared" si="664"/>
        <v/>
      </c>
      <c r="AL147" s="191" t="str">
        <f t="shared" si="664"/>
        <v/>
      </c>
      <c r="AM147" s="191" t="str">
        <f t="shared" si="664"/>
        <v/>
      </c>
      <c r="AN147" s="191" t="str">
        <f t="shared" si="314"/>
        <v/>
      </c>
      <c r="AO147" s="192" t="str">
        <f t="shared" si="283"/>
        <v/>
      </c>
      <c r="AP147" s="193" t="str">
        <f t="shared" ref="AP147:AS147" si="665">if(isblank($A147),"",if($L147&gt;0,indirect("R"&amp;$L147&amp;"C"&amp;column(T147),0),"-"))</f>
        <v/>
      </c>
      <c r="AQ147" s="193" t="str">
        <f t="shared" si="665"/>
        <v/>
      </c>
      <c r="AR147" s="193" t="str">
        <f t="shared" si="665"/>
        <v/>
      </c>
      <c r="AS147" s="193" t="str">
        <f t="shared" si="665"/>
        <v/>
      </c>
      <c r="AT147" s="193" t="str">
        <f t="shared" si="19"/>
        <v/>
      </c>
      <c r="AU147" s="194" t="str">
        <f t="shared" si="20"/>
        <v/>
      </c>
      <c r="AV147" s="195"/>
      <c r="AW147" s="3"/>
      <c r="AX147" s="3"/>
    </row>
  </sheetData>
  <autoFilter ref="$A$4:$AV$147"/>
  <mergeCells count="9">
    <mergeCell ref="AJ3:AO3"/>
    <mergeCell ref="AP3:AU3"/>
    <mergeCell ref="AH1:AI1"/>
    <mergeCell ref="AK1:AL1"/>
    <mergeCell ref="AN1:AO1"/>
    <mergeCell ref="AQ1:AR1"/>
    <mergeCell ref="AU1:AV1"/>
    <mergeCell ref="AW2:AX2"/>
    <mergeCell ref="AF3:AG3"/>
  </mergeCells>
  <conditionalFormatting sqref="A5:A147">
    <cfRule type="containsBlanks" dxfId="5" priority="1">
      <formula>LEN(TRIM(A5))=0</formula>
    </cfRule>
  </conditionalFormatting>
  <conditionalFormatting sqref="AK1:AL1">
    <cfRule type="containsBlanks" dxfId="5" priority="2">
      <formula>LEN(TRIM(AK1))=0</formula>
    </cfRule>
  </conditionalFormatting>
  <conditionalFormatting sqref="AP1">
    <cfRule type="expression" dxfId="0" priority="3">
      <formula>AND(ISNUMBER(AP1),TRUNC(AP1)&lt;TODAY()-6)</formula>
    </cfRule>
  </conditionalFormatting>
  <conditionalFormatting sqref="AP1">
    <cfRule type="containsBlanks" dxfId="5" priority="4">
      <formula>LEN(TRIM(AP1))=0</formula>
    </cfRule>
  </conditionalFormatting>
  <dataValidations>
    <dataValidation type="list" allowBlank="1" showInputMessage="1" showErrorMessage="1" prompt="&lt;strong&gt;validation&lt;/strong&gt; Click and enter a value from the list of items" sqref="AH5:AH147">
      <formula1>"Failed,Fledged,Fell,Predated,Unhatched,Abandoned"</formula1>
    </dataValidation>
    <dataValidation type="decimal" operator="greaterThan" allowBlank="1" showDropDown="1" showInputMessage="1" showErrorMessage="1" prompt="Must be nest # or #.#" sqref="A5:A147">
      <formula1>0.0</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6.5"/>
    <col customWidth="1" min="2" max="2" width="18.63"/>
    <col customWidth="1" min="3" max="3" width="23.88"/>
    <col customWidth="1" min="4" max="4" width="36.13"/>
    <col customWidth="1" min="5" max="13" width="15.13"/>
    <col customWidth="1" min="14" max="14" width="14.13"/>
    <col customWidth="1" min="15" max="16" width="7.5"/>
    <col customWidth="1" min="17" max="17" width="7.63"/>
    <col customWidth="1" min="18" max="18" width="7.5"/>
    <col customWidth="1" min="19" max="19" width="9.25"/>
    <col customWidth="1" min="20" max="21" width="7.5"/>
    <col customWidth="1" min="22" max="22" width="15.13"/>
    <col customWidth="1" min="23" max="23" width="15.38"/>
    <col customWidth="1" min="24" max="30" width="7.75"/>
    <col customWidth="1" min="31" max="162" width="15.13"/>
  </cols>
  <sheetData>
    <row r="1">
      <c r="A1" s="74"/>
      <c r="B1" s="4"/>
      <c r="C1" s="205" t="s">
        <v>336</v>
      </c>
      <c r="D1" s="86"/>
      <c r="E1" s="162"/>
      <c r="F1" s="162"/>
      <c r="G1" s="162"/>
      <c r="H1" s="162"/>
      <c r="I1" s="162"/>
      <c r="J1" s="162"/>
      <c r="K1" s="162"/>
      <c r="L1" s="162"/>
    </row>
    <row r="2">
      <c r="A2" s="206" t="s">
        <v>337</v>
      </c>
      <c r="B2" s="207" t="s">
        <v>338</v>
      </c>
      <c r="C2" s="208">
        <v>4.0</v>
      </c>
      <c r="D2" s="209" t="s">
        <v>339</v>
      </c>
      <c r="E2" s="160"/>
      <c r="F2" s="160"/>
      <c r="G2" s="160"/>
      <c r="H2" s="160"/>
      <c r="I2" s="160"/>
      <c r="J2" s="160"/>
      <c r="K2" s="160"/>
      <c r="L2" s="70"/>
      <c r="M2" s="210"/>
      <c r="U2" s="211"/>
      <c r="V2" s="211"/>
      <c r="W2" s="211"/>
      <c r="X2" s="211"/>
      <c r="Y2" s="211"/>
      <c r="Z2" s="211"/>
      <c r="AA2" s="211"/>
      <c r="AB2" s="211"/>
      <c r="AC2" s="211"/>
      <c r="AD2" s="211"/>
      <c r="AE2" s="211"/>
      <c r="AF2" s="211"/>
      <c r="AG2" s="211"/>
      <c r="AH2" s="211"/>
      <c r="AI2" s="211"/>
      <c r="AJ2" s="211"/>
      <c r="AK2" s="211"/>
      <c r="AL2" s="211"/>
      <c r="AM2" s="211"/>
      <c r="AN2" s="211"/>
      <c r="AO2" s="211"/>
      <c r="AP2" s="211"/>
      <c r="AQ2" s="211"/>
      <c r="AR2" s="211"/>
      <c r="AS2" s="211"/>
      <c r="AT2" s="211"/>
      <c r="AU2" s="211"/>
      <c r="AV2" s="211"/>
      <c r="AW2" s="211"/>
      <c r="AX2" s="211"/>
      <c r="AY2" s="211"/>
      <c r="AZ2" s="211"/>
      <c r="BA2" s="211"/>
      <c r="BB2" s="211"/>
      <c r="BC2" s="211"/>
      <c r="BD2" s="211"/>
      <c r="BE2" s="211"/>
      <c r="BF2" s="211"/>
      <c r="BG2" s="211"/>
      <c r="BH2" s="211"/>
      <c r="BI2" s="211"/>
      <c r="BJ2" s="211"/>
      <c r="BK2" s="211"/>
      <c r="BL2" s="211"/>
      <c r="BM2" s="211"/>
      <c r="BN2" s="211"/>
      <c r="BO2" s="211"/>
      <c r="BP2" s="211"/>
      <c r="BQ2" s="211"/>
      <c r="BR2" s="211"/>
      <c r="BS2" s="211"/>
      <c r="BT2" s="211"/>
      <c r="BU2" s="211"/>
      <c r="BV2" s="211"/>
      <c r="BW2" s="211"/>
      <c r="BX2" s="211"/>
      <c r="BY2" s="211"/>
      <c r="BZ2" s="211"/>
      <c r="CA2" s="211"/>
      <c r="CB2" s="211"/>
      <c r="CC2" s="211"/>
      <c r="CD2" s="211"/>
      <c r="CE2" s="211"/>
      <c r="CF2" s="211"/>
      <c r="CG2" s="211"/>
      <c r="CH2" s="211"/>
      <c r="CI2" s="211"/>
      <c r="CJ2" s="211"/>
      <c r="CK2" s="211"/>
      <c r="CL2" s="211"/>
      <c r="CM2" s="211"/>
      <c r="CN2" s="211"/>
      <c r="CO2" s="211"/>
      <c r="CP2" s="211"/>
      <c r="CQ2" s="211"/>
      <c r="CR2" s="211"/>
      <c r="CS2" s="211"/>
      <c r="CT2" s="211"/>
      <c r="CU2" s="211"/>
      <c r="CV2" s="211"/>
      <c r="CW2" s="211"/>
      <c r="CX2" s="211"/>
      <c r="CY2" s="211"/>
      <c r="CZ2" s="211"/>
      <c r="DA2" s="211"/>
      <c r="DB2" s="211"/>
      <c r="DC2" s="211"/>
      <c r="DD2" s="211"/>
      <c r="DE2" s="211"/>
      <c r="DF2" s="211"/>
      <c r="DG2" s="211"/>
      <c r="DH2" s="211"/>
      <c r="DI2" s="211"/>
      <c r="DJ2" s="211"/>
      <c r="DK2" s="211"/>
      <c r="DL2" s="211"/>
      <c r="DM2" s="211"/>
      <c r="DN2" s="211"/>
      <c r="DO2" s="211"/>
      <c r="DP2" s="211"/>
      <c r="DQ2" s="211"/>
      <c r="DR2" s="211"/>
      <c r="DS2" s="211"/>
      <c r="DT2" s="211"/>
      <c r="DU2" s="211"/>
      <c r="DV2" s="211"/>
      <c r="DW2" s="211"/>
      <c r="DX2" s="211"/>
      <c r="DY2" s="211"/>
      <c r="DZ2" s="211"/>
      <c r="EA2" s="211"/>
      <c r="EB2" s="211"/>
      <c r="EC2" s="211"/>
      <c r="ED2" s="211"/>
      <c r="EE2" s="211"/>
      <c r="EF2" s="211"/>
      <c r="EG2" s="211"/>
      <c r="EH2" s="211"/>
      <c r="EI2" s="211"/>
      <c r="EJ2" s="211"/>
      <c r="EK2" s="211"/>
      <c r="EL2" s="211"/>
      <c r="EM2" s="211"/>
      <c r="EN2" s="211"/>
      <c r="EO2" s="211"/>
      <c r="EP2" s="211"/>
      <c r="EQ2" s="211"/>
      <c r="ER2" s="211"/>
      <c r="ES2" s="211"/>
      <c r="ET2" s="211"/>
      <c r="EU2" s="211"/>
      <c r="EV2" s="211"/>
      <c r="EW2" s="211"/>
      <c r="EX2" s="211"/>
      <c r="EY2" s="211"/>
      <c r="EZ2" s="211"/>
      <c r="FA2" s="211"/>
      <c r="FB2" s="211"/>
      <c r="FC2" s="211"/>
      <c r="FD2" s="211"/>
      <c r="FE2" s="211"/>
      <c r="FF2" s="211"/>
    </row>
    <row r="3">
      <c r="A3" s="212" t="str">
        <f t="array" ref="A3:A549">sort(C3:C549, B3:B549,TRUE)</f>
        <v>#61: X on 16-Jun</v>
      </c>
      <c r="B3" s="213" t="str">
        <f t="shared" ref="B3:B151" si="1">if(C3="","",datevalue(right(C3,6)))</f>
        <v/>
      </c>
      <c r="C3" s="214" t="str">
        <f t="array" ref="C3:C500">if(D3:D500="","",if(datevalue(right(D3:D500,6))&gt;=(today()-C2),D3:D500,""))</f>
        <v/>
      </c>
      <c r="D3" s="215" t="str">
        <f>'Nest Checks'!N7</f>
        <v/>
      </c>
      <c r="L3" s="159"/>
      <c r="M3" s="158"/>
      <c r="U3" s="211"/>
      <c r="V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c r="BA3" s="211"/>
      <c r="BB3" s="211"/>
      <c r="BC3" s="211"/>
      <c r="BD3" s="211"/>
      <c r="BE3" s="211"/>
      <c r="BF3" s="211"/>
      <c r="BG3" s="211"/>
      <c r="BH3" s="211"/>
      <c r="BI3" s="211"/>
      <c r="BJ3" s="211"/>
      <c r="BK3" s="211"/>
      <c r="BL3" s="211"/>
      <c r="BM3" s="211"/>
      <c r="BN3" s="211"/>
      <c r="BO3" s="211"/>
      <c r="BP3" s="211"/>
      <c r="BQ3" s="211"/>
      <c r="BR3" s="211"/>
      <c r="BS3" s="211"/>
      <c r="BT3" s="211"/>
      <c r="BU3" s="211"/>
      <c r="BV3" s="211"/>
      <c r="BW3" s="211"/>
      <c r="BX3" s="211"/>
      <c r="BY3" s="211"/>
      <c r="BZ3" s="211"/>
      <c r="CA3" s="211"/>
      <c r="CB3" s="211"/>
      <c r="CC3" s="211"/>
      <c r="CD3" s="211"/>
      <c r="CE3" s="211"/>
      <c r="CF3" s="211"/>
      <c r="CG3" s="211"/>
      <c r="CH3" s="211"/>
      <c r="CI3" s="211"/>
      <c r="CJ3" s="211"/>
      <c r="CK3" s="211"/>
      <c r="CL3" s="211"/>
      <c r="CM3" s="211"/>
      <c r="CN3" s="211"/>
      <c r="CO3" s="211"/>
      <c r="CP3" s="211"/>
      <c r="CQ3" s="211"/>
      <c r="CR3" s="211"/>
      <c r="CS3" s="211"/>
      <c r="CT3" s="211"/>
      <c r="CU3" s="211"/>
      <c r="CV3" s="211"/>
      <c r="CW3" s="211"/>
      <c r="CX3" s="211"/>
      <c r="CY3" s="211"/>
      <c r="CZ3" s="211"/>
      <c r="DA3" s="211"/>
      <c r="DB3" s="211"/>
      <c r="DC3" s="211"/>
      <c r="DD3" s="211"/>
      <c r="DE3" s="211"/>
      <c r="DF3" s="211"/>
      <c r="DG3" s="211"/>
      <c r="DH3" s="211"/>
      <c r="DI3" s="211"/>
      <c r="DJ3" s="211"/>
      <c r="DK3" s="211"/>
      <c r="DL3" s="211"/>
      <c r="DM3" s="211"/>
      <c r="DN3" s="211"/>
      <c r="DO3" s="211"/>
      <c r="DP3" s="211"/>
      <c r="DQ3" s="211"/>
      <c r="DR3" s="211"/>
      <c r="DS3" s="211"/>
      <c r="DT3" s="211"/>
      <c r="DU3" s="211"/>
      <c r="DV3" s="211"/>
      <c r="DW3" s="211"/>
      <c r="DX3" s="211"/>
      <c r="DY3" s="211"/>
      <c r="DZ3" s="211"/>
      <c r="EA3" s="211"/>
      <c r="EB3" s="211"/>
      <c r="EC3" s="211"/>
      <c r="ED3" s="211"/>
      <c r="EE3" s="211"/>
      <c r="EF3" s="211"/>
      <c r="EG3" s="211"/>
      <c r="EH3" s="211"/>
      <c r="EI3" s="211"/>
      <c r="EJ3" s="211"/>
      <c r="EK3" s="211"/>
      <c r="EL3" s="211"/>
      <c r="EM3" s="211"/>
      <c r="EN3" s="211"/>
      <c r="EO3" s="211"/>
      <c r="EP3" s="211"/>
      <c r="EQ3" s="211"/>
      <c r="ER3" s="211"/>
      <c r="ES3" s="211"/>
      <c r="ET3" s="211"/>
      <c r="EU3" s="211"/>
      <c r="EV3" s="211"/>
      <c r="EW3" s="211"/>
      <c r="EX3" s="211"/>
      <c r="EY3" s="211"/>
      <c r="EZ3" s="211"/>
      <c r="FA3" s="211"/>
      <c r="FB3" s="211"/>
      <c r="FC3" s="211"/>
      <c r="FD3" s="211"/>
      <c r="FE3" s="211"/>
      <c r="FF3" s="211"/>
    </row>
    <row r="4">
      <c r="A4" s="216" t="s">
        <v>340</v>
      </c>
      <c r="B4" s="213" t="str">
        <f t="shared" si="1"/>
        <v/>
      </c>
      <c r="C4" s="217" t="s">
        <v>331</v>
      </c>
      <c r="D4" s="215" t="str">
        <f>'Nest Checks'!N8</f>
        <v/>
      </c>
      <c r="L4" s="159"/>
      <c r="M4" s="158"/>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c r="AV4" s="211"/>
      <c r="AW4" s="211"/>
      <c r="AX4" s="211"/>
      <c r="AY4" s="211"/>
      <c r="AZ4" s="211"/>
      <c r="BA4" s="211"/>
      <c r="BB4" s="211"/>
      <c r="BC4" s="211"/>
      <c r="BD4" s="211"/>
      <c r="BE4" s="211"/>
      <c r="BF4" s="211"/>
      <c r="BG4" s="211"/>
      <c r="BH4" s="211"/>
      <c r="BI4" s="211"/>
      <c r="BJ4" s="211"/>
      <c r="BK4" s="211"/>
      <c r="BL4" s="211"/>
      <c r="BM4" s="211"/>
      <c r="BN4" s="211"/>
      <c r="BO4" s="211"/>
      <c r="BP4" s="211"/>
      <c r="BQ4" s="211"/>
      <c r="BR4" s="211"/>
      <c r="BS4" s="211"/>
      <c r="BT4" s="211"/>
      <c r="BU4" s="211"/>
      <c r="BV4" s="211"/>
      <c r="BW4" s="211"/>
      <c r="BX4" s="211"/>
      <c r="BY4" s="211"/>
      <c r="BZ4" s="211"/>
      <c r="CA4" s="211"/>
      <c r="CB4" s="211"/>
      <c r="CC4" s="211"/>
      <c r="CD4" s="211"/>
      <c r="CE4" s="211"/>
      <c r="CF4" s="211"/>
      <c r="CG4" s="211"/>
      <c r="CH4" s="211"/>
      <c r="CI4" s="211"/>
      <c r="CJ4" s="211"/>
      <c r="CK4" s="211"/>
      <c r="CL4" s="211"/>
      <c r="CM4" s="211"/>
      <c r="CN4" s="211"/>
      <c r="CO4" s="211"/>
      <c r="CP4" s="211"/>
      <c r="CQ4" s="211"/>
      <c r="CR4" s="211"/>
      <c r="CS4" s="211"/>
      <c r="CT4" s="211"/>
      <c r="CU4" s="211"/>
      <c r="CV4" s="211"/>
      <c r="CW4" s="211"/>
      <c r="CX4" s="211"/>
      <c r="CY4" s="211"/>
      <c r="CZ4" s="211"/>
      <c r="DA4" s="211"/>
      <c r="DB4" s="211"/>
      <c r="DC4" s="211"/>
      <c r="DD4" s="211"/>
      <c r="DE4" s="211"/>
      <c r="DF4" s="211"/>
      <c r="DG4" s="211"/>
      <c r="DH4" s="211"/>
      <c r="DI4" s="211"/>
      <c r="DJ4" s="211"/>
      <c r="DK4" s="211"/>
      <c r="DL4" s="211"/>
      <c r="DM4" s="211"/>
      <c r="DN4" s="211"/>
      <c r="DO4" s="211"/>
      <c r="DP4" s="211"/>
      <c r="DQ4" s="211"/>
      <c r="DR4" s="211"/>
      <c r="DS4" s="211"/>
      <c r="DT4" s="211"/>
      <c r="DU4" s="211"/>
      <c r="DV4" s="211"/>
      <c r="DW4" s="211"/>
      <c r="DX4" s="211"/>
      <c r="DY4" s="211"/>
      <c r="DZ4" s="211"/>
      <c r="EA4" s="211"/>
      <c r="EB4" s="211"/>
      <c r="EC4" s="211"/>
      <c r="ED4" s="211"/>
      <c r="EE4" s="211"/>
      <c r="EF4" s="211"/>
      <c r="EG4" s="211"/>
      <c r="EH4" s="211"/>
      <c r="EI4" s="211"/>
      <c r="EJ4" s="211"/>
      <c r="EK4" s="211"/>
      <c r="EL4" s="211"/>
      <c r="EM4" s="211"/>
      <c r="EN4" s="211"/>
      <c r="EO4" s="211"/>
      <c r="EP4" s="211"/>
      <c r="EQ4" s="211"/>
      <c r="ER4" s="211"/>
      <c r="ES4" s="211"/>
      <c r="ET4" s="211"/>
      <c r="EU4" s="211"/>
      <c r="EV4" s="211"/>
      <c r="EW4" s="211"/>
      <c r="EX4" s="211"/>
      <c r="EY4" s="211"/>
      <c r="EZ4" s="211"/>
      <c r="FA4" s="211"/>
      <c r="FB4" s="211"/>
      <c r="FC4" s="211"/>
      <c r="FD4" s="211"/>
      <c r="FE4" s="211"/>
      <c r="FF4" s="211"/>
    </row>
    <row r="5">
      <c r="A5" s="216" t="s">
        <v>341</v>
      </c>
      <c r="B5" s="213" t="str">
        <f t="shared" si="1"/>
        <v/>
      </c>
      <c r="C5" s="217" t="s">
        <v>331</v>
      </c>
      <c r="D5" s="215" t="str">
        <f>'Nest Checks'!N9</f>
        <v/>
      </c>
      <c r="L5" s="159"/>
      <c r="M5" s="158"/>
    </row>
    <row r="6">
      <c r="A6" s="216" t="s">
        <v>342</v>
      </c>
      <c r="B6" s="213">
        <f t="shared" si="1"/>
        <v>45534</v>
      </c>
      <c r="C6" s="217" t="s">
        <v>343</v>
      </c>
      <c r="D6" s="215" t="str">
        <f>'Nest Checks'!N10</f>
        <v>#4: X on 30-Aug</v>
      </c>
      <c r="M6" s="218"/>
      <c r="N6" s="219"/>
      <c r="O6" s="220" t="str">
        <f>text(N11,"dd-mmm")</f>
        <v>03-Jun</v>
      </c>
      <c r="P6" s="221" t="str">
        <f t="shared" ref="P6:U6" si="2">text(O6+1,"dd-mmm")</f>
        <v>04-Jun</v>
      </c>
      <c r="Q6" s="221" t="str">
        <f t="shared" si="2"/>
        <v>05-Jun</v>
      </c>
      <c r="R6" s="221" t="str">
        <f t="shared" si="2"/>
        <v>06-Jun</v>
      </c>
      <c r="S6" s="221" t="str">
        <f t="shared" si="2"/>
        <v>07-Jun</v>
      </c>
      <c r="T6" s="221" t="str">
        <f t="shared" si="2"/>
        <v>08-Jun</v>
      </c>
      <c r="U6" s="221" t="str">
        <f t="shared" si="2"/>
        <v>09-Jun</v>
      </c>
      <c r="V6" s="222"/>
      <c r="W6" s="223"/>
      <c r="X6" s="224" t="str">
        <f>text($N$12,"dd-mmm")</f>
        <v>10-Jun</v>
      </c>
      <c r="Y6" s="225" t="str">
        <f t="shared" ref="Y6:AD6" si="3">text(X6+1,"dd-mmm")</f>
        <v>11-Jun</v>
      </c>
      <c r="Z6" s="225" t="str">
        <f t="shared" si="3"/>
        <v>12-Jun</v>
      </c>
      <c r="AA6" s="225" t="str">
        <f t="shared" si="3"/>
        <v>13-Jun</v>
      </c>
      <c r="AB6" s="225" t="str">
        <f t="shared" si="3"/>
        <v>14-Jun</v>
      </c>
      <c r="AC6" s="225" t="str">
        <f t="shared" si="3"/>
        <v>15-Jun</v>
      </c>
      <c r="AD6" s="225" t="str">
        <f t="shared" si="3"/>
        <v>16-Jun</v>
      </c>
    </row>
    <row r="7">
      <c r="A7" s="216" t="s">
        <v>344</v>
      </c>
      <c r="B7" s="213" t="str">
        <f t="shared" si="1"/>
        <v/>
      </c>
      <c r="C7" s="217" t="s">
        <v>331</v>
      </c>
      <c r="D7" s="217" t="str">
        <f>'Nest Checks'!N11</f>
        <v/>
      </c>
      <c r="E7" s="226" t="s">
        <v>345</v>
      </c>
      <c r="F7" s="227" t="s">
        <v>346</v>
      </c>
      <c r="G7" s="227" t="s">
        <v>347</v>
      </c>
      <c r="H7" s="228" t="s">
        <v>348</v>
      </c>
      <c r="I7" s="227" t="s">
        <v>349</v>
      </c>
      <c r="J7" s="227" t="s">
        <v>350</v>
      </c>
      <c r="K7" s="227" t="s">
        <v>351</v>
      </c>
      <c r="L7" s="227" t="s">
        <v>352</v>
      </c>
      <c r="M7" s="229" t="s">
        <v>353</v>
      </c>
      <c r="N7" s="219" t="s">
        <v>354</v>
      </c>
      <c r="O7" s="219" t="s">
        <v>355</v>
      </c>
      <c r="P7" s="219" t="s">
        <v>356</v>
      </c>
      <c r="Q7" s="219" t="s">
        <v>357</v>
      </c>
      <c r="R7" s="219" t="s">
        <v>358</v>
      </c>
      <c r="S7" s="219" t="s">
        <v>359</v>
      </c>
      <c r="T7" s="219" t="s">
        <v>360</v>
      </c>
      <c r="U7" s="219" t="s">
        <v>361</v>
      </c>
      <c r="V7" s="222"/>
      <c r="W7" s="223"/>
      <c r="X7" s="223" t="s">
        <v>355</v>
      </c>
      <c r="Y7" s="223" t="s">
        <v>356</v>
      </c>
      <c r="Z7" s="223" t="s">
        <v>357</v>
      </c>
      <c r="AA7" s="223" t="s">
        <v>358</v>
      </c>
      <c r="AB7" s="223" t="s">
        <v>359</v>
      </c>
      <c r="AC7" s="223" t="s">
        <v>360</v>
      </c>
      <c r="AD7" s="223" t="s">
        <v>361</v>
      </c>
    </row>
    <row r="8">
      <c r="A8" s="216" t="s">
        <v>362</v>
      </c>
      <c r="B8" s="213">
        <f t="shared" si="1"/>
        <v>45539</v>
      </c>
      <c r="C8" s="217" t="s">
        <v>363</v>
      </c>
      <c r="D8" s="217" t="str">
        <f>'Nest Checks'!N12</f>
        <v>#6: X on 04-Sep</v>
      </c>
      <c r="E8" s="230" t="str">
        <f>'ID Obs'!B1</f>
        <v>CHR</v>
      </c>
      <c r="F8" s="231" t="str">
        <f>'ID Obs'!B2</f>
        <v/>
      </c>
      <c r="G8" s="231" t="str">
        <f>'Active Nests'!AK1</f>
        <v/>
      </c>
      <c r="H8" s="231">
        <f>'ID Obs'!I2</f>
        <v>63</v>
      </c>
      <c r="I8" s="231">
        <f>'ID Obs'!I1</f>
        <v>74</v>
      </c>
      <c r="J8" s="231">
        <f>'ID Obs'!M1</f>
        <v>13</v>
      </c>
      <c r="K8" s="232" t="str">
        <f>'Active Nests'!AP1</f>
        <v/>
      </c>
      <c r="L8" s="231">
        <f>'Active Nests'!AS1</f>
        <v>60</v>
      </c>
      <c r="M8" s="233">
        <f>'Nest Checks'!D2</f>
        <v>44803</v>
      </c>
      <c r="N8" s="221" t="str">
        <f>if('ID Obs'!AD4="",'Active Nests'!Q2,'Active Nests'!Q2&amp;"Still Unb?: "&amp;'ID Obs'!AD4)</f>
        <v/>
      </c>
      <c r="O8" s="221" t="str">
        <f t="array" ref="O8">if(O9=0,"-----",concatenate(indirect(O10,1)))</f>
        <v>-----</v>
      </c>
      <c r="P8" s="221" t="str">
        <f t="array" ref="P8">if(P9=0,"-----",concatenate(indirect(P10,1)))</f>
        <v>-----</v>
      </c>
      <c r="Q8" s="221" t="str">
        <f t="array" ref="Q8">if(Q9=0,"-----",concatenate(indirect(Q10,1)))</f>
        <v>-----</v>
      </c>
      <c r="R8" s="221" t="str">
        <f t="array" ref="R8">if(R9=0,"-----",concatenate(indirect(R10,1)))</f>
        <v>-----</v>
      </c>
      <c r="S8" s="221" t="str">
        <f t="array" ref="S8">if(S9=0,"-----",concatenate(indirect(S10,1)))</f>
        <v>-----</v>
      </c>
      <c r="T8" s="221" t="str">
        <f t="array" ref="T8">if(T9=0,"-----",concatenate(indirect(T10,1)))</f>
        <v>-----</v>
      </c>
      <c r="U8" s="221" t="str">
        <f t="array" ref="U8">if(U9=0,"-----",concatenate(indirect(U10,1)))</f>
        <v>-----</v>
      </c>
      <c r="V8" s="222"/>
      <c r="W8" s="223"/>
      <c r="X8" s="225" t="str">
        <f t="array" ref="X8">if(X9=0,"-----",concatenate(indirect(X10,1)))</f>
        <v>-----</v>
      </c>
      <c r="Y8" s="225" t="str">
        <f t="array" ref="Y8">if(Y9=0,"-----",concatenate(indirect(Y10,1)))</f>
        <v>-----</v>
      </c>
      <c r="Z8" s="225" t="str">
        <f t="array" ref="Z8">if(Z9=0,"-----",concatenate(indirect(Z10,1)))</f>
        <v>-----</v>
      </c>
      <c r="AA8" s="225" t="str">
        <f t="array" ref="AA8">if(AA9=0,"-----",concatenate(indirect(AA10,1)))</f>
        <v>-----</v>
      </c>
      <c r="AB8" s="225" t="str">
        <f t="array" ref="AB8">if(AB9=0,"-----",concatenate(indirect(AB10,1)))</f>
        <v>-----</v>
      </c>
      <c r="AC8" s="225" t="str">
        <f t="array" ref="AC8">if(AC9=0,"-----",concatenate(indirect(AC10,1)))</f>
        <v>-----</v>
      </c>
      <c r="AD8" s="225" t="str">
        <f t="array" ref="AD8">if(AD9=0,"-----",concatenate(indirect(AD10,1)))</f>
        <v>#61: X </v>
      </c>
    </row>
    <row r="9">
      <c r="A9" s="216" t="s">
        <v>364</v>
      </c>
      <c r="B9" s="213">
        <f t="shared" si="1"/>
        <v>45478</v>
      </c>
      <c r="C9" s="217" t="s">
        <v>365</v>
      </c>
      <c r="D9" s="215" t="str">
        <f>'Nest Checks'!N13</f>
        <v>#7: X on 05-Jul</v>
      </c>
      <c r="L9" s="159"/>
      <c r="M9" s="234"/>
      <c r="N9" s="222" t="s">
        <v>366</v>
      </c>
      <c r="O9" s="235">
        <f t="array" ref="O9">sum(if(iserror(O11:O961),0,if(O11:O961="",0,1)))</f>
        <v>0</v>
      </c>
      <c r="P9" s="235">
        <f t="array" ref="P9">sum(if(iserror(P11:P961),0,if(P11:P961="",0,1)))</f>
        <v>0</v>
      </c>
      <c r="Q9" s="235">
        <f t="array" ref="Q9">sum(if(iserror(Q11:Q961),0,if(Q11:Q961="",0,1)))</f>
        <v>0</v>
      </c>
      <c r="R9" s="235">
        <f t="array" ref="R9">sum(if(iserror(R11:R961),0,if(R11:R961="",0,1)))</f>
        <v>0</v>
      </c>
      <c r="S9" s="235">
        <f t="array" ref="S9">sum(if(iserror(S11:S961),0,if(S11:S961="",0,1)))</f>
        <v>0</v>
      </c>
      <c r="T9" s="235">
        <f t="array" ref="T9">sum(if(iserror(T11:T961),0,if(T11:T961="",0,1)))</f>
        <v>0</v>
      </c>
      <c r="U9" s="235">
        <f t="array" ref="U9">sum(if(iserror(U11:U961),0,if(U11:U961="",0,1)))</f>
        <v>0</v>
      </c>
      <c r="V9" s="222"/>
      <c r="W9" s="222" t="s">
        <v>366</v>
      </c>
      <c r="X9" s="235">
        <f t="array" ref="X9">sum(if(iserror(X11:X961),0,if(X11:X961="",0,1)))</f>
        <v>0</v>
      </c>
      <c r="Y9" s="235">
        <f t="array" ref="Y9">sum(if(iserror(Y11:Y961),0,if(Y11:Y961="",0,1)))</f>
        <v>0</v>
      </c>
      <c r="Z9" s="235">
        <f t="array" ref="Z9">sum(if(iserror(Z11:Z961),0,if(Z11:Z961="",0,1)))</f>
        <v>0</v>
      </c>
      <c r="AA9" s="235">
        <f t="array" ref="AA9">sum(if(iserror(AA11:AA961),0,if(AA11:AA961="",0,1)))</f>
        <v>0</v>
      </c>
      <c r="AB9" s="235">
        <f t="array" ref="AB9">sum(if(iserror(AB11:AB961),0,if(AB11:AB961="",0,1)))</f>
        <v>0</v>
      </c>
      <c r="AC9" s="235">
        <f t="array" ref="AC9">sum(if(iserror(AC11:AC961),0,if(AC11:AC961="",0,1)))</f>
        <v>0</v>
      </c>
      <c r="AD9" s="235">
        <f t="array" ref="AD9">sum(if(iserror(AD11:AD961),0,if(AD11:AD961="",0,1)))</f>
        <v>1</v>
      </c>
    </row>
    <row r="10">
      <c r="A10" s="216" t="s">
        <v>367</v>
      </c>
      <c r="B10" s="213" t="str">
        <f t="shared" si="1"/>
        <v/>
      </c>
      <c r="C10" s="217" t="s">
        <v>331</v>
      </c>
      <c r="D10" s="215" t="str">
        <f>'Nest Checks'!N14</f>
        <v/>
      </c>
      <c r="L10" s="159"/>
      <c r="M10" s="234"/>
      <c r="N10" s="222" t="s">
        <v>368</v>
      </c>
      <c r="O10" s="236" t="str">
        <f>"o11:o"&amp;10+O9</f>
        <v>o11:o10</v>
      </c>
      <c r="P10" s="236" t="str">
        <f>"p11:p"&amp;10+P9</f>
        <v>p11:p10</v>
      </c>
      <c r="Q10" s="236" t="str">
        <f>"q11:q"&amp;10+Q9</f>
        <v>q11:q10</v>
      </c>
      <c r="R10" s="236" t="str">
        <f>"r11:r"&amp;10+R9</f>
        <v>r11:r10</v>
      </c>
      <c r="S10" s="236" t="str">
        <f>"s11:s"&amp;10+S9</f>
        <v>s11:s10</v>
      </c>
      <c r="T10" s="236" t="str">
        <f>"t11:t"&amp;10+T9</f>
        <v>t11:t10</v>
      </c>
      <c r="U10" s="236" t="str">
        <f>"u11:u"&amp;10+U9</f>
        <v>u11:u10</v>
      </c>
      <c r="V10" s="222"/>
      <c r="W10" s="222" t="s">
        <v>368</v>
      </c>
      <c r="X10" s="236" t="str">
        <f>"x11:x"&amp;10+X9</f>
        <v>x11:x10</v>
      </c>
      <c r="Y10" s="236" t="str">
        <f>"y11:y"&amp;10+Y9</f>
        <v>y11:y10</v>
      </c>
      <c r="Z10" s="236" t="str">
        <f>"z11:z"&amp;10+Z9</f>
        <v>z11:z10</v>
      </c>
      <c r="AA10" s="236" t="str">
        <f>"aa11:aa"&amp;10+AA9</f>
        <v>aa11:aa10</v>
      </c>
      <c r="AB10" s="236" t="str">
        <f>"ab11:ab"&amp;10+AB9</f>
        <v>ab11:ab10</v>
      </c>
      <c r="AC10" s="236" t="str">
        <f>"ac11:ac"&amp;10+AC9</f>
        <v>ac11:ac10</v>
      </c>
      <c r="AD10" s="236" t="str">
        <f>"ad11:ad"&amp;10+AD9</f>
        <v>ad11:ad11</v>
      </c>
    </row>
    <row r="11">
      <c r="A11" s="216" t="s">
        <v>369</v>
      </c>
      <c r="B11" s="213">
        <f t="shared" si="1"/>
        <v>45534</v>
      </c>
      <c r="C11" s="217" t="s">
        <v>370</v>
      </c>
      <c r="D11" s="215" t="str">
        <f>'Nest Checks'!N15</f>
        <v>#9: X on 30-Aug</v>
      </c>
      <c r="L11" s="159"/>
      <c r="M11" s="234" t="s">
        <v>371</v>
      </c>
      <c r="N11" s="237" t="str">
        <f>if(N14&lt;&gt;1,N15-(N14-1),N15)</f>
        <v>03-Jun</v>
      </c>
      <c r="O11" s="236" t="str">
        <f t="array" ref="O11:O508">sort(if(right($D$3:$D$500,6)=O6,left($D$3:$D$500,find(" on",$D$3:$D$500)),""),1,FALSE)</f>
        <v/>
      </c>
      <c r="P11" s="236" t="str">
        <f t="array" ref="P11:P508">sort(if(right($D$3:$D$500,6)=P6,left($D$3:$D$500,find(" on",$D$3:$D$500)),""),1,FALSE)</f>
        <v/>
      </c>
      <c r="Q11" s="236" t="str">
        <f t="array" ref="Q11:Q508">sort(if(right($D$3:$D$500,6)=Q6,left($D$3:$D$500,find(" on",$D$3:$D$500)),""),1,FALSE)</f>
        <v/>
      </c>
      <c r="R11" s="236" t="str">
        <f t="array" ref="R11:R508">sort(if(right($D$3:$D$500,6)=R6,left($D$3:$D$500,find(" on",$D$3:$D$500)),""),1,FALSE)</f>
        <v/>
      </c>
      <c r="S11" s="236" t="str">
        <f t="array" ref="S11:S508">sort(if(right($D$3:$D$500,6)=S6,left($D$3:$D$500,find(" on",$D$3:$D$500)),""),1,FALSE)</f>
        <v/>
      </c>
      <c r="T11" s="236" t="str">
        <f t="array" ref="T11:T508">sort(if(right($D$3:$D$500,6)=T6,left($D$3:$D$500,find(" on",$D$3:$D$500)),""),1,FALSE)</f>
        <v/>
      </c>
      <c r="U11" s="236" t="str">
        <f t="array" ref="U11:U508">sort(if(right($D$3:$D$500,6)=U6,left($D$3:$D$500,find(" on",$D$3:$D$500)),""),1,FALSE)</f>
        <v/>
      </c>
      <c r="V11" s="222"/>
      <c r="W11" s="238"/>
      <c r="X11" s="236" t="str">
        <f t="array" ref="X11:X508">sort(if(right($D$3:$D$500,6)=X6,left($D$3:$D$500,find(" on",$D$3:$D$500)),""),1,FALSE)</f>
        <v/>
      </c>
      <c r="Y11" s="236" t="str">
        <f t="array" ref="Y11:Y508">sort(if(right($D$3:$D$500,6)=Y6,left($D$3:$D$500,find(" on",$D$3:$D$500)),""),1,FALSE)</f>
        <v/>
      </c>
      <c r="Z11" s="236" t="str">
        <f t="array" ref="Z11:Z508">sort(if(right($D$3:$D$500,6)=Z6,left($D$3:$D$500,find(" on",$D$3:$D$500)),""),1,FALSE)</f>
        <v/>
      </c>
      <c r="AA11" s="236" t="str">
        <f t="array" ref="AA11:AA508">sort(if(right($D$3:$D$500,6)=AA6,left($D$3:$D$500,find(" on",$D$3:$D$500)),""),1,FALSE)</f>
        <v/>
      </c>
      <c r="AB11" s="236" t="str">
        <f t="array" ref="AB11:AB508">sort(if(right($D$3:$D$500,6)=AB6,left($D$3:$D$500,find(" on",$D$3:$D$500)),""),1,FALSE)</f>
        <v/>
      </c>
      <c r="AC11" s="236" t="str">
        <f t="array" ref="AC11:AC508">sort(if(right($D$3:$D$500,6)=AC6,left($D$3:$D$500,find(" on",$D$3:$D$500)),""),1,FALSE)</f>
        <v/>
      </c>
      <c r="AD11" s="236" t="str">
        <f t="array" ref="AD11:AD508">sort(if(right($D$3:$D$500,6)=AD6,left($D$3:$D$500,find(" on",$D$3:$D$500)),""),1,FALSE)</f>
        <v>#61: X </v>
      </c>
    </row>
    <row r="12">
      <c r="A12" s="216" t="s">
        <v>365</v>
      </c>
      <c r="B12" s="213" t="str">
        <f t="shared" si="1"/>
        <v/>
      </c>
      <c r="C12" s="217" t="s">
        <v>331</v>
      </c>
      <c r="D12" s="215" t="str">
        <f>'Nest Checks'!N16</f>
        <v/>
      </c>
      <c r="L12" s="159"/>
      <c r="M12" s="234" t="s">
        <v>372</v>
      </c>
      <c r="N12" s="239">
        <f>N11+7</f>
        <v>45453</v>
      </c>
      <c r="O12" s="236" t="s">
        <v>331</v>
      </c>
      <c r="P12" s="236" t="s">
        <v>331</v>
      </c>
      <c r="Q12" s="236" t="s">
        <v>331</v>
      </c>
      <c r="R12" s="236" t="s">
        <v>331</v>
      </c>
      <c r="S12" s="236" t="s">
        <v>331</v>
      </c>
      <c r="T12" s="236" t="s">
        <v>331</v>
      </c>
      <c r="U12" s="236" t="s">
        <v>331</v>
      </c>
      <c r="V12" s="222"/>
      <c r="W12" s="222"/>
      <c r="X12" s="236" t="s">
        <v>331</v>
      </c>
      <c r="Y12" s="236" t="s">
        <v>331</v>
      </c>
      <c r="Z12" s="236" t="s">
        <v>331</v>
      </c>
      <c r="AA12" s="236" t="s">
        <v>331</v>
      </c>
      <c r="AB12" s="236" t="s">
        <v>331</v>
      </c>
      <c r="AC12" s="236" t="s">
        <v>331</v>
      </c>
      <c r="AD12" s="236" t="s">
        <v>331</v>
      </c>
    </row>
    <row r="13">
      <c r="A13" s="216" t="s">
        <v>373</v>
      </c>
      <c r="B13" s="213">
        <f t="shared" si="1"/>
        <v>45506</v>
      </c>
      <c r="C13" s="217" t="s">
        <v>374</v>
      </c>
      <c r="D13" s="215" t="str">
        <f>'Nest Checks'!N17</f>
        <v>#11: X on 02-Aug</v>
      </c>
      <c r="L13" s="159"/>
      <c r="M13" s="158"/>
      <c r="O13" s="240" t="s">
        <v>331</v>
      </c>
      <c r="P13" s="240" t="s">
        <v>331</v>
      </c>
      <c r="Q13" s="240" t="s">
        <v>331</v>
      </c>
      <c r="R13" s="240" t="s">
        <v>331</v>
      </c>
      <c r="S13" s="240" t="s">
        <v>331</v>
      </c>
      <c r="T13" s="240" t="s">
        <v>331</v>
      </c>
      <c r="U13" s="240" t="s">
        <v>331</v>
      </c>
      <c r="X13" s="240" t="s">
        <v>331</v>
      </c>
      <c r="Y13" s="240" t="s">
        <v>331</v>
      </c>
      <c r="Z13" s="240" t="s">
        <v>331</v>
      </c>
      <c r="AA13" s="240" t="s">
        <v>331</v>
      </c>
      <c r="AB13" s="240" t="s">
        <v>331</v>
      </c>
      <c r="AC13" s="240" t="s">
        <v>331</v>
      </c>
      <c r="AD13" s="240" t="s">
        <v>331</v>
      </c>
    </row>
    <row r="14">
      <c r="A14" s="216" t="s">
        <v>375</v>
      </c>
      <c r="B14" s="213">
        <f t="shared" si="1"/>
        <v>45516</v>
      </c>
      <c r="C14" s="217" t="s">
        <v>376</v>
      </c>
      <c r="D14" s="215" t="str">
        <f>'Nest Checks'!N18</f>
        <v>#12: X on 12-Aug</v>
      </c>
      <c r="L14" s="159"/>
      <c r="M14" s="241" t="s">
        <v>377</v>
      </c>
      <c r="N14" s="242">
        <f>weekday(N15,2)</f>
        <v>1</v>
      </c>
      <c r="O14" s="240" t="s">
        <v>331</v>
      </c>
      <c r="P14" s="240" t="s">
        <v>331</v>
      </c>
      <c r="Q14" s="240" t="s">
        <v>331</v>
      </c>
      <c r="R14" s="240" t="s">
        <v>331</v>
      </c>
      <c r="S14" s="240" t="s">
        <v>331</v>
      </c>
      <c r="T14" s="240" t="s">
        <v>331</v>
      </c>
      <c r="U14" s="240" t="s">
        <v>331</v>
      </c>
      <c r="X14" s="240" t="s">
        <v>331</v>
      </c>
      <c r="Y14" s="240" t="s">
        <v>331</v>
      </c>
      <c r="Z14" s="240" t="s">
        <v>331</v>
      </c>
      <c r="AA14" s="240" t="s">
        <v>331</v>
      </c>
      <c r="AB14" s="240" t="s">
        <v>331</v>
      </c>
      <c r="AC14" s="240" t="s">
        <v>331</v>
      </c>
      <c r="AD14" s="240" t="s">
        <v>331</v>
      </c>
    </row>
    <row r="15">
      <c r="A15" s="216" t="s">
        <v>378</v>
      </c>
      <c r="B15" s="213" t="str">
        <f t="shared" si="1"/>
        <v/>
      </c>
      <c r="C15" s="217" t="s">
        <v>331</v>
      </c>
      <c r="D15" s="215" t="str">
        <f>'Nest Checks'!N19</f>
        <v/>
      </c>
      <c r="M15" s="243" t="s">
        <v>379</v>
      </c>
      <c r="N15" s="242" t="str">
        <f>text(today(),"dd-mmm")</f>
        <v>03-Jun</v>
      </c>
      <c r="O15" s="240" t="s">
        <v>331</v>
      </c>
      <c r="P15" s="240" t="s">
        <v>331</v>
      </c>
      <c r="Q15" s="240" t="s">
        <v>331</v>
      </c>
      <c r="R15" s="240" t="s">
        <v>331</v>
      </c>
      <c r="S15" s="240" t="s">
        <v>331</v>
      </c>
      <c r="T15" s="240" t="s">
        <v>331</v>
      </c>
      <c r="U15" s="240" t="s">
        <v>331</v>
      </c>
      <c r="X15" s="240" t="s">
        <v>331</v>
      </c>
      <c r="Y15" s="240" t="s">
        <v>331</v>
      </c>
      <c r="Z15" s="240" t="s">
        <v>331</v>
      </c>
      <c r="AA15" s="240" t="s">
        <v>331</v>
      </c>
      <c r="AB15" s="240" t="s">
        <v>331</v>
      </c>
      <c r="AC15" s="240" t="s">
        <v>331</v>
      </c>
      <c r="AD15" s="240" t="s">
        <v>331</v>
      </c>
    </row>
    <row r="16">
      <c r="A16" s="216" t="s">
        <v>380</v>
      </c>
      <c r="B16" s="213" t="str">
        <f t="shared" si="1"/>
        <v/>
      </c>
      <c r="C16" s="217" t="s">
        <v>331</v>
      </c>
      <c r="D16" s="215" t="str">
        <f>'Nest Checks'!N20</f>
        <v/>
      </c>
      <c r="L16" s="159"/>
      <c r="M16" s="158"/>
      <c r="O16" s="240" t="s">
        <v>331</v>
      </c>
      <c r="P16" s="240" t="s">
        <v>331</v>
      </c>
      <c r="Q16" s="240" t="s">
        <v>331</v>
      </c>
      <c r="R16" s="240" t="s">
        <v>331</v>
      </c>
      <c r="S16" s="240" t="s">
        <v>331</v>
      </c>
      <c r="T16" s="240" t="s">
        <v>331</v>
      </c>
      <c r="U16" s="240" t="s">
        <v>331</v>
      </c>
      <c r="X16" s="240" t="s">
        <v>331</v>
      </c>
      <c r="Y16" s="240" t="s">
        <v>331</v>
      </c>
      <c r="Z16" s="240" t="s">
        <v>331</v>
      </c>
      <c r="AA16" s="240" t="s">
        <v>331</v>
      </c>
      <c r="AB16" s="240" t="s">
        <v>331</v>
      </c>
      <c r="AC16" s="240" t="s">
        <v>331</v>
      </c>
      <c r="AD16" s="240" t="s">
        <v>331</v>
      </c>
    </row>
    <row r="17">
      <c r="A17" s="216" t="s">
        <v>381</v>
      </c>
      <c r="B17" s="213" t="str">
        <f t="shared" si="1"/>
        <v/>
      </c>
      <c r="C17" s="217" t="s">
        <v>331</v>
      </c>
      <c r="D17" s="215" t="str">
        <f>'Nest Checks'!N21</f>
        <v/>
      </c>
      <c r="L17" s="159"/>
      <c r="M17" s="158"/>
      <c r="N17" s="244"/>
      <c r="O17" s="240" t="s">
        <v>331</v>
      </c>
      <c r="P17" s="240" t="s">
        <v>331</v>
      </c>
      <c r="Q17" s="240" t="s">
        <v>331</v>
      </c>
      <c r="R17" s="240" t="s">
        <v>331</v>
      </c>
      <c r="S17" s="240" t="s">
        <v>331</v>
      </c>
      <c r="T17" s="240" t="s">
        <v>331</v>
      </c>
      <c r="U17" s="240" t="s">
        <v>331</v>
      </c>
      <c r="X17" s="240" t="s">
        <v>331</v>
      </c>
      <c r="Y17" s="240" t="s">
        <v>331</v>
      </c>
      <c r="Z17" s="240" t="s">
        <v>331</v>
      </c>
      <c r="AA17" s="240" t="s">
        <v>331</v>
      </c>
      <c r="AB17" s="240" t="s">
        <v>331</v>
      </c>
      <c r="AC17" s="240" t="s">
        <v>331</v>
      </c>
      <c r="AD17" s="240" t="s">
        <v>331</v>
      </c>
    </row>
    <row r="18">
      <c r="A18" s="216" t="s">
        <v>382</v>
      </c>
      <c r="B18" s="213">
        <f t="shared" si="1"/>
        <v>45521</v>
      </c>
      <c r="C18" s="217" t="s">
        <v>383</v>
      </c>
      <c r="D18" s="215" t="str">
        <f>'Nest Checks'!N22</f>
        <v>#16: X on 17-Aug</v>
      </c>
      <c r="L18" s="159"/>
      <c r="M18" s="158"/>
      <c r="O18" s="240" t="s">
        <v>331</v>
      </c>
      <c r="P18" s="240" t="s">
        <v>331</v>
      </c>
      <c r="Q18" s="240" t="s">
        <v>331</v>
      </c>
      <c r="R18" s="240" t="s">
        <v>331</v>
      </c>
      <c r="S18" s="240" t="s">
        <v>331</v>
      </c>
      <c r="T18" s="240" t="s">
        <v>331</v>
      </c>
      <c r="U18" s="240" t="s">
        <v>331</v>
      </c>
      <c r="X18" s="240" t="s">
        <v>331</v>
      </c>
      <c r="Y18" s="240" t="s">
        <v>331</v>
      </c>
      <c r="Z18" s="240" t="s">
        <v>331</v>
      </c>
      <c r="AA18" s="240" t="s">
        <v>331</v>
      </c>
      <c r="AB18" s="240" t="s">
        <v>331</v>
      </c>
      <c r="AC18" s="240" t="s">
        <v>331</v>
      </c>
      <c r="AD18" s="240" t="s">
        <v>331</v>
      </c>
    </row>
    <row r="19">
      <c r="A19" s="216" t="s">
        <v>384</v>
      </c>
      <c r="B19" s="213" t="str">
        <f t="shared" si="1"/>
        <v/>
      </c>
      <c r="C19" s="217" t="s">
        <v>331</v>
      </c>
      <c r="D19" s="215" t="str">
        <f>'Nest Checks'!N23</f>
        <v/>
      </c>
      <c r="L19" s="159"/>
      <c r="M19" s="158"/>
      <c r="O19" s="240" t="s">
        <v>331</v>
      </c>
      <c r="P19" s="240" t="s">
        <v>331</v>
      </c>
      <c r="Q19" s="240" t="s">
        <v>331</v>
      </c>
      <c r="R19" s="240" t="s">
        <v>331</v>
      </c>
      <c r="S19" s="240" t="s">
        <v>331</v>
      </c>
      <c r="T19" s="240" t="s">
        <v>331</v>
      </c>
      <c r="U19" s="240" t="s">
        <v>331</v>
      </c>
      <c r="X19" s="240" t="s">
        <v>331</v>
      </c>
      <c r="Y19" s="240" t="s">
        <v>331</v>
      </c>
      <c r="Z19" s="240" t="s">
        <v>331</v>
      </c>
      <c r="AA19" s="240" t="s">
        <v>331</v>
      </c>
      <c r="AB19" s="240" t="s">
        <v>331</v>
      </c>
      <c r="AC19" s="240" t="s">
        <v>331</v>
      </c>
      <c r="AD19" s="240" t="s">
        <v>331</v>
      </c>
    </row>
    <row r="20">
      <c r="A20" s="216" t="s">
        <v>385</v>
      </c>
      <c r="B20" s="213" t="str">
        <f t="shared" si="1"/>
        <v/>
      </c>
      <c r="C20" s="217" t="s">
        <v>331</v>
      </c>
      <c r="D20" s="215" t="str">
        <f>'Nest Checks'!N24</f>
        <v/>
      </c>
      <c r="L20" s="159"/>
      <c r="M20" s="158"/>
      <c r="O20" s="240" t="s">
        <v>331</v>
      </c>
      <c r="P20" s="240" t="s">
        <v>331</v>
      </c>
      <c r="Q20" s="240" t="s">
        <v>331</v>
      </c>
      <c r="R20" s="240" t="s">
        <v>331</v>
      </c>
      <c r="S20" s="240" t="s">
        <v>331</v>
      </c>
      <c r="T20" s="240" t="s">
        <v>331</v>
      </c>
      <c r="U20" s="240" t="s">
        <v>331</v>
      </c>
      <c r="X20" s="240" t="s">
        <v>331</v>
      </c>
      <c r="Y20" s="240" t="s">
        <v>331</v>
      </c>
      <c r="Z20" s="240" t="s">
        <v>331</v>
      </c>
      <c r="AA20" s="240" t="s">
        <v>331</v>
      </c>
      <c r="AB20" s="240" t="s">
        <v>331</v>
      </c>
      <c r="AC20" s="240" t="s">
        <v>331</v>
      </c>
      <c r="AD20" s="240" t="s">
        <v>331</v>
      </c>
    </row>
    <row r="21">
      <c r="A21" s="216" t="s">
        <v>386</v>
      </c>
      <c r="B21" s="213">
        <f t="shared" si="1"/>
        <v>45539</v>
      </c>
      <c r="C21" s="217" t="s">
        <v>387</v>
      </c>
      <c r="D21" s="215" t="str">
        <f>'Nest Checks'!N25</f>
        <v>#19: X on 04-Sep</v>
      </c>
      <c r="L21" s="159"/>
      <c r="M21" s="158"/>
      <c r="O21" s="240" t="s">
        <v>331</v>
      </c>
      <c r="P21" s="240" t="s">
        <v>331</v>
      </c>
      <c r="Q21" s="240" t="s">
        <v>331</v>
      </c>
      <c r="R21" s="240" t="s">
        <v>331</v>
      </c>
      <c r="S21" s="240" t="s">
        <v>331</v>
      </c>
      <c r="T21" s="240" t="s">
        <v>331</v>
      </c>
      <c r="U21" s="240" t="s">
        <v>331</v>
      </c>
      <c r="X21" s="240" t="s">
        <v>331</v>
      </c>
      <c r="Y21" s="240" t="s">
        <v>331</v>
      </c>
      <c r="Z21" s="240" t="s">
        <v>331</v>
      </c>
      <c r="AA21" s="240" t="s">
        <v>331</v>
      </c>
      <c r="AB21" s="240" t="s">
        <v>331</v>
      </c>
      <c r="AC21" s="240" t="s">
        <v>331</v>
      </c>
      <c r="AD21" s="240" t="s">
        <v>331</v>
      </c>
    </row>
    <row r="22">
      <c r="A22" s="216" t="s">
        <v>388</v>
      </c>
      <c r="B22" s="213">
        <f t="shared" si="1"/>
        <v>45474</v>
      </c>
      <c r="C22" s="217" t="s">
        <v>362</v>
      </c>
      <c r="D22" s="215" t="str">
        <f>'Nest Checks'!N26</f>
        <v>#20: X on 01-Jul</v>
      </c>
      <c r="L22" s="159"/>
      <c r="M22" s="158"/>
      <c r="O22" s="240" t="s">
        <v>331</v>
      </c>
      <c r="P22" s="240" t="s">
        <v>331</v>
      </c>
      <c r="Q22" s="240" t="s">
        <v>331</v>
      </c>
      <c r="R22" s="240" t="s">
        <v>331</v>
      </c>
      <c r="S22" s="240" t="s">
        <v>331</v>
      </c>
      <c r="T22" s="240" t="s">
        <v>331</v>
      </c>
      <c r="U22" s="240" t="s">
        <v>331</v>
      </c>
      <c r="X22" s="240" t="s">
        <v>331</v>
      </c>
      <c r="Y22" s="240" t="s">
        <v>331</v>
      </c>
      <c r="Z22" s="240" t="s">
        <v>331</v>
      </c>
      <c r="AA22" s="240" t="s">
        <v>331</v>
      </c>
      <c r="AB22" s="240" t="s">
        <v>331</v>
      </c>
      <c r="AC22" s="240" t="s">
        <v>331</v>
      </c>
      <c r="AD22" s="240" t="s">
        <v>331</v>
      </c>
    </row>
    <row r="23">
      <c r="A23" s="216" t="s">
        <v>389</v>
      </c>
      <c r="B23" s="213">
        <f t="shared" si="1"/>
        <v>45521</v>
      </c>
      <c r="C23" s="217" t="s">
        <v>390</v>
      </c>
      <c r="D23" s="215" t="str">
        <f>'Nest Checks'!N27</f>
        <v>#21: X on 17-Aug</v>
      </c>
      <c r="L23" s="159"/>
      <c r="M23" s="158"/>
      <c r="O23" s="240" t="s">
        <v>331</v>
      </c>
      <c r="P23" s="240" t="s">
        <v>331</v>
      </c>
      <c r="Q23" s="240" t="s">
        <v>331</v>
      </c>
      <c r="R23" s="240" t="s">
        <v>331</v>
      </c>
      <c r="S23" s="240" t="s">
        <v>331</v>
      </c>
      <c r="T23" s="240" t="s">
        <v>331</v>
      </c>
      <c r="U23" s="240" t="s">
        <v>331</v>
      </c>
      <c r="X23" s="240" t="s">
        <v>331</v>
      </c>
      <c r="Y23" s="240" t="s">
        <v>331</v>
      </c>
      <c r="Z23" s="240" t="s">
        <v>331</v>
      </c>
      <c r="AA23" s="240" t="s">
        <v>331</v>
      </c>
      <c r="AB23" s="240" t="s">
        <v>331</v>
      </c>
      <c r="AC23" s="240" t="s">
        <v>331</v>
      </c>
      <c r="AD23" s="240" t="s">
        <v>331</v>
      </c>
    </row>
    <row r="24">
      <c r="A24" s="216" t="s">
        <v>391</v>
      </c>
      <c r="B24" s="213" t="str">
        <f t="shared" si="1"/>
        <v/>
      </c>
      <c r="C24" s="217" t="s">
        <v>331</v>
      </c>
      <c r="D24" s="215" t="str">
        <f>'Nest Checks'!N28</f>
        <v/>
      </c>
      <c r="L24" s="159"/>
      <c r="M24" s="158"/>
      <c r="O24" s="240" t="s">
        <v>331</v>
      </c>
      <c r="P24" s="240" t="s">
        <v>331</v>
      </c>
      <c r="Q24" s="240" t="s">
        <v>331</v>
      </c>
      <c r="R24" s="240" t="s">
        <v>331</v>
      </c>
      <c r="S24" s="240" t="s">
        <v>331</v>
      </c>
      <c r="T24" s="240" t="s">
        <v>331</v>
      </c>
      <c r="U24" s="240" t="s">
        <v>331</v>
      </c>
      <c r="X24" s="240" t="s">
        <v>331</v>
      </c>
      <c r="Y24" s="240" t="s">
        <v>331</v>
      </c>
      <c r="Z24" s="240" t="s">
        <v>331</v>
      </c>
      <c r="AA24" s="240" t="s">
        <v>331</v>
      </c>
      <c r="AB24" s="240" t="s">
        <v>331</v>
      </c>
      <c r="AC24" s="240" t="s">
        <v>331</v>
      </c>
      <c r="AD24" s="240" t="s">
        <v>331</v>
      </c>
    </row>
    <row r="25">
      <c r="A25" s="216" t="s">
        <v>392</v>
      </c>
      <c r="B25" s="213" t="str">
        <f t="shared" si="1"/>
        <v/>
      </c>
      <c r="C25" s="217" t="s">
        <v>331</v>
      </c>
      <c r="D25" s="215" t="str">
        <f>'Nest Checks'!N29</f>
        <v/>
      </c>
      <c r="L25" s="159"/>
      <c r="M25" s="158"/>
      <c r="O25" s="240" t="s">
        <v>331</v>
      </c>
      <c r="P25" s="240" t="s">
        <v>331</v>
      </c>
      <c r="Q25" s="240" t="s">
        <v>331</v>
      </c>
      <c r="R25" s="240" t="s">
        <v>331</v>
      </c>
      <c r="S25" s="240" t="s">
        <v>331</v>
      </c>
      <c r="T25" s="240" t="s">
        <v>331</v>
      </c>
      <c r="U25" s="240" t="s">
        <v>331</v>
      </c>
      <c r="X25" s="240" t="s">
        <v>331</v>
      </c>
      <c r="Y25" s="240" t="s">
        <v>331</v>
      </c>
      <c r="Z25" s="240" t="s">
        <v>331</v>
      </c>
      <c r="AA25" s="240" t="s">
        <v>331</v>
      </c>
      <c r="AB25" s="240" t="s">
        <v>331</v>
      </c>
      <c r="AC25" s="240" t="s">
        <v>331</v>
      </c>
      <c r="AD25" s="240" t="s">
        <v>331</v>
      </c>
    </row>
    <row r="26">
      <c r="A26" s="216" t="s">
        <v>393</v>
      </c>
      <c r="B26" s="213" t="str">
        <f t="shared" si="1"/>
        <v/>
      </c>
      <c r="C26" s="217" t="s">
        <v>331</v>
      </c>
      <c r="D26" s="215" t="str">
        <f>'Nest Checks'!N30</f>
        <v/>
      </c>
      <c r="L26" s="159"/>
      <c r="M26" s="158"/>
      <c r="O26" s="240" t="s">
        <v>331</v>
      </c>
      <c r="P26" s="240" t="s">
        <v>331</v>
      </c>
      <c r="Q26" s="240" t="s">
        <v>331</v>
      </c>
      <c r="R26" s="240" t="s">
        <v>331</v>
      </c>
      <c r="S26" s="240" t="s">
        <v>331</v>
      </c>
      <c r="T26" s="240" t="s">
        <v>331</v>
      </c>
      <c r="U26" s="240" t="s">
        <v>331</v>
      </c>
      <c r="X26" s="240" t="s">
        <v>331</v>
      </c>
      <c r="Y26" s="240" t="s">
        <v>331</v>
      </c>
      <c r="Z26" s="240" t="s">
        <v>331</v>
      </c>
      <c r="AA26" s="240" t="s">
        <v>331</v>
      </c>
      <c r="AB26" s="240" t="s">
        <v>331</v>
      </c>
      <c r="AC26" s="240" t="s">
        <v>331</v>
      </c>
      <c r="AD26" s="240" t="s">
        <v>331</v>
      </c>
    </row>
    <row r="27">
      <c r="A27" s="216" t="s">
        <v>394</v>
      </c>
      <c r="B27" s="213">
        <f t="shared" si="1"/>
        <v>45485</v>
      </c>
      <c r="C27" s="217" t="s">
        <v>381</v>
      </c>
      <c r="D27" s="215" t="str">
        <f>'Nest Checks'!N31</f>
        <v>#25: X on 12-Jul</v>
      </c>
      <c r="L27" s="159"/>
      <c r="M27" s="158"/>
      <c r="O27" s="240" t="s">
        <v>331</v>
      </c>
      <c r="P27" s="240" t="s">
        <v>331</v>
      </c>
      <c r="Q27" s="240" t="s">
        <v>331</v>
      </c>
      <c r="R27" s="240" t="s">
        <v>331</v>
      </c>
      <c r="S27" s="240" t="s">
        <v>331</v>
      </c>
      <c r="T27" s="240" t="s">
        <v>331</v>
      </c>
      <c r="U27" s="240" t="s">
        <v>331</v>
      </c>
      <c r="X27" s="240" t="s">
        <v>331</v>
      </c>
      <c r="Y27" s="240" t="s">
        <v>331</v>
      </c>
      <c r="Z27" s="240" t="s">
        <v>331</v>
      </c>
      <c r="AA27" s="240" t="s">
        <v>331</v>
      </c>
      <c r="AB27" s="240" t="s">
        <v>331</v>
      </c>
      <c r="AC27" s="240" t="s">
        <v>331</v>
      </c>
      <c r="AD27" s="240" t="s">
        <v>331</v>
      </c>
    </row>
    <row r="28">
      <c r="A28" s="216" t="s">
        <v>395</v>
      </c>
      <c r="B28" s="213" t="str">
        <f t="shared" si="1"/>
        <v/>
      </c>
      <c r="C28" s="217" t="s">
        <v>331</v>
      </c>
      <c r="D28" s="215" t="str">
        <f>'Nest Checks'!N32</f>
        <v/>
      </c>
      <c r="L28" s="159"/>
      <c r="M28" s="158"/>
      <c r="O28" s="240" t="s">
        <v>331</v>
      </c>
      <c r="P28" s="240" t="s">
        <v>331</v>
      </c>
      <c r="Q28" s="240" t="s">
        <v>331</v>
      </c>
      <c r="R28" s="240" t="s">
        <v>331</v>
      </c>
      <c r="S28" s="240" t="s">
        <v>331</v>
      </c>
      <c r="T28" s="240" t="s">
        <v>331</v>
      </c>
      <c r="U28" s="240" t="s">
        <v>331</v>
      </c>
      <c r="X28" s="240" t="s">
        <v>331</v>
      </c>
      <c r="Y28" s="240" t="s">
        <v>331</v>
      </c>
      <c r="Z28" s="240" t="s">
        <v>331</v>
      </c>
      <c r="AA28" s="240" t="s">
        <v>331</v>
      </c>
      <c r="AB28" s="240" t="s">
        <v>331</v>
      </c>
      <c r="AC28" s="240" t="s">
        <v>331</v>
      </c>
      <c r="AD28" s="240" t="s">
        <v>331</v>
      </c>
    </row>
    <row r="29">
      <c r="A29" s="216" t="s">
        <v>396</v>
      </c>
      <c r="B29" s="213">
        <f t="shared" si="1"/>
        <v>45521</v>
      </c>
      <c r="C29" s="217" t="s">
        <v>397</v>
      </c>
      <c r="D29" s="215" t="str">
        <f>'Nest Checks'!N33</f>
        <v>#27: X on 17-Aug</v>
      </c>
      <c r="L29" s="159"/>
      <c r="M29" s="158"/>
      <c r="O29" s="240" t="s">
        <v>331</v>
      </c>
      <c r="P29" s="240" t="s">
        <v>331</v>
      </c>
      <c r="Q29" s="240" t="s">
        <v>331</v>
      </c>
      <c r="R29" s="240" t="s">
        <v>331</v>
      </c>
      <c r="S29" s="240" t="s">
        <v>331</v>
      </c>
      <c r="T29" s="240" t="s">
        <v>331</v>
      </c>
      <c r="U29" s="240" t="s">
        <v>331</v>
      </c>
      <c r="X29" s="240" t="s">
        <v>331</v>
      </c>
      <c r="Y29" s="240" t="s">
        <v>331</v>
      </c>
      <c r="Z29" s="240" t="s">
        <v>331</v>
      </c>
      <c r="AA29" s="240" t="s">
        <v>331</v>
      </c>
      <c r="AB29" s="240" t="s">
        <v>331</v>
      </c>
      <c r="AC29" s="240" t="s">
        <v>331</v>
      </c>
      <c r="AD29" s="240" t="s">
        <v>331</v>
      </c>
    </row>
    <row r="30">
      <c r="A30" s="216" t="s">
        <v>374</v>
      </c>
      <c r="B30" s="213" t="str">
        <f t="shared" si="1"/>
        <v/>
      </c>
      <c r="C30" s="217" t="s">
        <v>331</v>
      </c>
      <c r="D30" s="215" t="str">
        <f>'Nest Checks'!N34</f>
        <v/>
      </c>
      <c r="L30" s="159"/>
      <c r="M30" s="158"/>
      <c r="O30" s="240" t="s">
        <v>331</v>
      </c>
      <c r="P30" s="240" t="s">
        <v>331</v>
      </c>
      <c r="Q30" s="240" t="s">
        <v>331</v>
      </c>
      <c r="R30" s="240" t="s">
        <v>331</v>
      </c>
      <c r="S30" s="240" t="s">
        <v>331</v>
      </c>
      <c r="T30" s="240" t="s">
        <v>331</v>
      </c>
      <c r="U30" s="240" t="s">
        <v>331</v>
      </c>
      <c r="X30" s="240" t="s">
        <v>331</v>
      </c>
      <c r="Y30" s="240" t="s">
        <v>331</v>
      </c>
      <c r="Z30" s="240" t="s">
        <v>331</v>
      </c>
      <c r="AA30" s="240" t="s">
        <v>331</v>
      </c>
      <c r="AB30" s="240" t="s">
        <v>331</v>
      </c>
      <c r="AC30" s="240" t="s">
        <v>331</v>
      </c>
      <c r="AD30" s="240" t="s">
        <v>331</v>
      </c>
    </row>
    <row r="31">
      <c r="A31" s="216" t="s">
        <v>398</v>
      </c>
      <c r="B31" s="213">
        <f t="shared" si="1"/>
        <v>45471</v>
      </c>
      <c r="C31" s="217" t="s">
        <v>344</v>
      </c>
      <c r="D31" s="215" t="str">
        <f>'Nest Checks'!N35</f>
        <v>#29: X on 28-Jun</v>
      </c>
      <c r="L31" s="159"/>
      <c r="M31" s="158"/>
      <c r="O31" s="240" t="s">
        <v>331</v>
      </c>
      <c r="P31" s="240" t="s">
        <v>331</v>
      </c>
      <c r="Q31" s="240" t="s">
        <v>331</v>
      </c>
      <c r="R31" s="240" t="s">
        <v>331</v>
      </c>
      <c r="S31" s="240" t="s">
        <v>331</v>
      </c>
      <c r="T31" s="240" t="s">
        <v>331</v>
      </c>
      <c r="U31" s="240" t="s">
        <v>331</v>
      </c>
      <c r="X31" s="240" t="s">
        <v>331</v>
      </c>
      <c r="Y31" s="240" t="s">
        <v>331</v>
      </c>
      <c r="Z31" s="240" t="s">
        <v>331</v>
      </c>
      <c r="AA31" s="240" t="s">
        <v>331</v>
      </c>
      <c r="AB31" s="240" t="s">
        <v>331</v>
      </c>
      <c r="AC31" s="240" t="s">
        <v>331</v>
      </c>
      <c r="AD31" s="240" t="s">
        <v>331</v>
      </c>
    </row>
    <row r="32">
      <c r="A32" s="216" t="s">
        <v>399</v>
      </c>
      <c r="B32" s="213" t="str">
        <f t="shared" si="1"/>
        <v/>
      </c>
      <c r="C32" s="217" t="s">
        <v>331</v>
      </c>
      <c r="D32" s="215" t="str">
        <f>'Nest Checks'!N36</f>
        <v/>
      </c>
      <c r="L32" s="159"/>
      <c r="M32" s="158"/>
      <c r="O32" s="240" t="s">
        <v>331</v>
      </c>
      <c r="P32" s="240" t="s">
        <v>331</v>
      </c>
      <c r="Q32" s="240" t="s">
        <v>331</v>
      </c>
      <c r="R32" s="240" t="s">
        <v>331</v>
      </c>
      <c r="S32" s="240" t="s">
        <v>331</v>
      </c>
      <c r="T32" s="240" t="s">
        <v>331</v>
      </c>
      <c r="U32" s="240" t="s">
        <v>331</v>
      </c>
      <c r="X32" s="240" t="s">
        <v>331</v>
      </c>
      <c r="Y32" s="240" t="s">
        <v>331</v>
      </c>
      <c r="Z32" s="240" t="s">
        <v>331</v>
      </c>
      <c r="AA32" s="240" t="s">
        <v>331</v>
      </c>
      <c r="AB32" s="240" t="s">
        <v>331</v>
      </c>
      <c r="AC32" s="240" t="s">
        <v>331</v>
      </c>
      <c r="AD32" s="240" t="s">
        <v>331</v>
      </c>
    </row>
    <row r="33">
      <c r="A33" s="216" t="s">
        <v>376</v>
      </c>
      <c r="B33" s="213" t="str">
        <f t="shared" si="1"/>
        <v/>
      </c>
      <c r="C33" s="217" t="s">
        <v>331</v>
      </c>
      <c r="D33" s="215" t="str">
        <f>'Nest Checks'!N37</f>
        <v/>
      </c>
      <c r="L33" s="159"/>
      <c r="M33" s="158"/>
      <c r="O33" s="240" t="s">
        <v>331</v>
      </c>
      <c r="P33" s="240" t="s">
        <v>331</v>
      </c>
      <c r="Q33" s="240" t="s">
        <v>331</v>
      </c>
      <c r="R33" s="240" t="s">
        <v>331</v>
      </c>
      <c r="S33" s="240" t="s">
        <v>331</v>
      </c>
      <c r="T33" s="240" t="s">
        <v>331</v>
      </c>
      <c r="U33" s="240" t="s">
        <v>331</v>
      </c>
      <c r="X33" s="240" t="s">
        <v>331</v>
      </c>
      <c r="Y33" s="240" t="s">
        <v>331</v>
      </c>
      <c r="Z33" s="240" t="s">
        <v>331</v>
      </c>
      <c r="AA33" s="240" t="s">
        <v>331</v>
      </c>
      <c r="AB33" s="240" t="s">
        <v>331</v>
      </c>
      <c r="AC33" s="240" t="s">
        <v>331</v>
      </c>
      <c r="AD33" s="240" t="s">
        <v>331</v>
      </c>
    </row>
    <row r="34">
      <c r="A34" s="216" t="s">
        <v>400</v>
      </c>
      <c r="B34" s="213">
        <f t="shared" si="1"/>
        <v>45543</v>
      </c>
      <c r="C34" s="217" t="s">
        <v>401</v>
      </c>
      <c r="D34" s="215" t="str">
        <f>'Nest Checks'!N38</f>
        <v>#32: 12 on 08-Sep</v>
      </c>
      <c r="L34" s="159"/>
      <c r="M34" s="158"/>
      <c r="O34" s="240" t="s">
        <v>331</v>
      </c>
      <c r="P34" s="240" t="s">
        <v>331</v>
      </c>
      <c r="Q34" s="240" t="s">
        <v>331</v>
      </c>
      <c r="R34" s="240" t="s">
        <v>331</v>
      </c>
      <c r="S34" s="240" t="s">
        <v>331</v>
      </c>
      <c r="T34" s="240" t="s">
        <v>331</v>
      </c>
      <c r="U34" s="240" t="s">
        <v>331</v>
      </c>
      <c r="X34" s="240" t="s">
        <v>331</v>
      </c>
      <c r="Y34" s="240" t="s">
        <v>331</v>
      </c>
      <c r="Z34" s="240" t="s">
        <v>331</v>
      </c>
      <c r="AA34" s="240" t="s">
        <v>331</v>
      </c>
      <c r="AB34" s="240" t="s">
        <v>331</v>
      </c>
      <c r="AC34" s="240" t="s">
        <v>331</v>
      </c>
      <c r="AD34" s="240" t="s">
        <v>331</v>
      </c>
    </row>
    <row r="35">
      <c r="A35" s="216" t="s">
        <v>402</v>
      </c>
      <c r="B35" s="213">
        <f t="shared" si="1"/>
        <v>45499</v>
      </c>
      <c r="C35" s="217" t="s">
        <v>393</v>
      </c>
      <c r="D35" s="215" t="str">
        <f>'Nest Checks'!N39</f>
        <v>#33: X on 26-Jul</v>
      </c>
      <c r="L35" s="159"/>
      <c r="M35" s="158"/>
      <c r="O35" s="240" t="s">
        <v>331</v>
      </c>
      <c r="P35" s="240" t="s">
        <v>331</v>
      </c>
      <c r="Q35" s="240" t="s">
        <v>331</v>
      </c>
      <c r="R35" s="240" t="s">
        <v>331</v>
      </c>
      <c r="S35" s="240" t="s">
        <v>331</v>
      </c>
      <c r="T35" s="240" t="s">
        <v>331</v>
      </c>
      <c r="U35" s="240" t="s">
        <v>331</v>
      </c>
      <c r="X35" s="240" t="s">
        <v>331</v>
      </c>
      <c r="Y35" s="240" t="s">
        <v>331</v>
      </c>
      <c r="Z35" s="240" t="s">
        <v>331</v>
      </c>
      <c r="AA35" s="240" t="s">
        <v>331</v>
      </c>
      <c r="AB35" s="240" t="s">
        <v>331</v>
      </c>
      <c r="AC35" s="240" t="s">
        <v>331</v>
      </c>
      <c r="AD35" s="240" t="s">
        <v>331</v>
      </c>
    </row>
    <row r="36">
      <c r="A36" s="216" t="s">
        <v>403</v>
      </c>
      <c r="B36" s="213" t="str">
        <f t="shared" si="1"/>
        <v/>
      </c>
      <c r="C36" s="217" t="s">
        <v>331</v>
      </c>
      <c r="D36" s="215" t="str">
        <f>'Nest Checks'!N40</f>
        <v/>
      </c>
      <c r="L36" s="159"/>
      <c r="M36" s="158"/>
      <c r="O36" s="240" t="s">
        <v>331</v>
      </c>
      <c r="P36" s="240" t="s">
        <v>331</v>
      </c>
      <c r="Q36" s="240" t="s">
        <v>331</v>
      </c>
      <c r="R36" s="240" t="s">
        <v>331</v>
      </c>
      <c r="S36" s="240" t="s">
        <v>331</v>
      </c>
      <c r="T36" s="240" t="s">
        <v>331</v>
      </c>
      <c r="U36" s="240" t="s">
        <v>331</v>
      </c>
      <c r="X36" s="240" t="s">
        <v>331</v>
      </c>
      <c r="Y36" s="240" t="s">
        <v>331</v>
      </c>
      <c r="Z36" s="240" t="s">
        <v>331</v>
      </c>
      <c r="AA36" s="240" t="s">
        <v>331</v>
      </c>
      <c r="AB36" s="240" t="s">
        <v>331</v>
      </c>
      <c r="AC36" s="240" t="s">
        <v>331</v>
      </c>
      <c r="AD36" s="240" t="s">
        <v>331</v>
      </c>
    </row>
    <row r="37">
      <c r="A37" s="216" t="s">
        <v>383</v>
      </c>
      <c r="B37" s="213" t="str">
        <f t="shared" si="1"/>
        <v/>
      </c>
      <c r="C37" s="217" t="s">
        <v>331</v>
      </c>
      <c r="D37" s="215" t="str">
        <f>'Nest Checks'!N41</f>
        <v/>
      </c>
      <c r="L37" s="159"/>
      <c r="M37" s="158"/>
      <c r="O37" s="240" t="s">
        <v>331</v>
      </c>
      <c r="P37" s="240" t="s">
        <v>331</v>
      </c>
      <c r="Q37" s="240" t="s">
        <v>331</v>
      </c>
      <c r="R37" s="240" t="s">
        <v>331</v>
      </c>
      <c r="S37" s="240" t="s">
        <v>331</v>
      </c>
      <c r="T37" s="240" t="s">
        <v>331</v>
      </c>
      <c r="U37" s="240" t="s">
        <v>331</v>
      </c>
      <c r="X37" s="240" t="s">
        <v>331</v>
      </c>
      <c r="Y37" s="240" t="s">
        <v>331</v>
      </c>
      <c r="Z37" s="240" t="s">
        <v>331</v>
      </c>
      <c r="AA37" s="240" t="s">
        <v>331</v>
      </c>
      <c r="AB37" s="240" t="s">
        <v>331</v>
      </c>
      <c r="AC37" s="240" t="s">
        <v>331</v>
      </c>
      <c r="AD37" s="240" t="s">
        <v>331</v>
      </c>
    </row>
    <row r="38">
      <c r="A38" s="216" t="s">
        <v>390</v>
      </c>
      <c r="B38" s="213">
        <f t="shared" si="1"/>
        <v>45486</v>
      </c>
      <c r="C38" s="217" t="s">
        <v>386</v>
      </c>
      <c r="D38" s="215" t="str">
        <f>'Nest Checks'!N42</f>
        <v>#36: CI on 13-Jul</v>
      </c>
      <c r="L38" s="159"/>
      <c r="M38" s="158"/>
      <c r="O38" s="240" t="s">
        <v>331</v>
      </c>
      <c r="P38" s="240" t="s">
        <v>331</v>
      </c>
      <c r="Q38" s="240" t="s">
        <v>331</v>
      </c>
      <c r="R38" s="240" t="s">
        <v>331</v>
      </c>
      <c r="S38" s="240" t="s">
        <v>331</v>
      </c>
      <c r="T38" s="240" t="s">
        <v>331</v>
      </c>
      <c r="U38" s="240" t="s">
        <v>331</v>
      </c>
      <c r="X38" s="240" t="s">
        <v>331</v>
      </c>
      <c r="Y38" s="240" t="s">
        <v>331</v>
      </c>
      <c r="Z38" s="240" t="s">
        <v>331</v>
      </c>
      <c r="AA38" s="240" t="s">
        <v>331</v>
      </c>
      <c r="AB38" s="240" t="s">
        <v>331</v>
      </c>
      <c r="AC38" s="240" t="s">
        <v>331</v>
      </c>
      <c r="AD38" s="240" t="s">
        <v>331</v>
      </c>
    </row>
    <row r="39">
      <c r="A39" s="216" t="s">
        <v>397</v>
      </c>
      <c r="B39" s="213">
        <f t="shared" si="1"/>
        <v>45474</v>
      </c>
      <c r="C39" s="217" t="s">
        <v>364</v>
      </c>
      <c r="D39" s="215" t="str">
        <f>'Nest Checks'!N43</f>
        <v>#37: X on 01-Jul</v>
      </c>
      <c r="L39" s="159"/>
      <c r="M39" s="158"/>
      <c r="O39" s="240" t="s">
        <v>331</v>
      </c>
      <c r="P39" s="240" t="s">
        <v>331</v>
      </c>
      <c r="Q39" s="240" t="s">
        <v>331</v>
      </c>
      <c r="R39" s="240" t="s">
        <v>331</v>
      </c>
      <c r="S39" s="240" t="s">
        <v>331</v>
      </c>
      <c r="T39" s="240" t="s">
        <v>331</v>
      </c>
      <c r="U39" s="240" t="s">
        <v>331</v>
      </c>
      <c r="X39" s="240" t="s">
        <v>331</v>
      </c>
      <c r="Y39" s="240" t="s">
        <v>331</v>
      </c>
      <c r="Z39" s="240" t="s">
        <v>331</v>
      </c>
      <c r="AA39" s="240" t="s">
        <v>331</v>
      </c>
      <c r="AB39" s="240" t="s">
        <v>331</v>
      </c>
      <c r="AC39" s="240" t="s">
        <v>331</v>
      </c>
      <c r="AD39" s="240" t="s">
        <v>331</v>
      </c>
    </row>
    <row r="40">
      <c r="A40" s="216" t="s">
        <v>404</v>
      </c>
      <c r="B40" s="213" t="str">
        <f t="shared" si="1"/>
        <v/>
      </c>
      <c r="C40" s="217" t="s">
        <v>331</v>
      </c>
      <c r="D40" s="215" t="str">
        <f>'Nest Checks'!N44</f>
        <v/>
      </c>
      <c r="L40" s="159"/>
      <c r="M40" s="158"/>
      <c r="O40" s="240" t="s">
        <v>331</v>
      </c>
      <c r="P40" s="240" t="s">
        <v>331</v>
      </c>
      <c r="Q40" s="240" t="s">
        <v>331</v>
      </c>
      <c r="R40" s="240" t="s">
        <v>331</v>
      </c>
      <c r="S40" s="240" t="s">
        <v>331</v>
      </c>
      <c r="T40" s="240" t="s">
        <v>331</v>
      </c>
      <c r="U40" s="240" t="s">
        <v>331</v>
      </c>
      <c r="X40" s="240" t="s">
        <v>331</v>
      </c>
      <c r="Y40" s="240" t="s">
        <v>331</v>
      </c>
      <c r="Z40" s="240" t="s">
        <v>331</v>
      </c>
      <c r="AA40" s="240" t="s">
        <v>331</v>
      </c>
      <c r="AB40" s="240" t="s">
        <v>331</v>
      </c>
      <c r="AC40" s="240" t="s">
        <v>331</v>
      </c>
      <c r="AD40" s="240" t="s">
        <v>331</v>
      </c>
    </row>
    <row r="41">
      <c r="A41" s="216" t="s">
        <v>405</v>
      </c>
      <c r="B41" s="213">
        <f t="shared" si="1"/>
        <v>45534</v>
      </c>
      <c r="C41" s="217" t="s">
        <v>406</v>
      </c>
      <c r="D41" s="215" t="str">
        <f>'Nest Checks'!N45</f>
        <v>#39: X on 30-Aug</v>
      </c>
      <c r="L41" s="159"/>
      <c r="M41" s="158"/>
      <c r="O41" s="240" t="s">
        <v>331</v>
      </c>
      <c r="P41" s="240" t="s">
        <v>331</v>
      </c>
      <c r="Q41" s="240" t="s">
        <v>331</v>
      </c>
      <c r="R41" s="240" t="s">
        <v>331</v>
      </c>
      <c r="S41" s="240" t="s">
        <v>331</v>
      </c>
      <c r="T41" s="240" t="s">
        <v>331</v>
      </c>
      <c r="U41" s="240" t="s">
        <v>331</v>
      </c>
      <c r="X41" s="240" t="s">
        <v>331</v>
      </c>
      <c r="Y41" s="240" t="s">
        <v>331</v>
      </c>
      <c r="Z41" s="240" t="s">
        <v>331</v>
      </c>
      <c r="AA41" s="240" t="s">
        <v>331</v>
      </c>
      <c r="AB41" s="240" t="s">
        <v>331</v>
      </c>
      <c r="AC41" s="240" t="s">
        <v>331</v>
      </c>
      <c r="AD41" s="240" t="s">
        <v>331</v>
      </c>
    </row>
    <row r="42">
      <c r="A42" s="216" t="s">
        <v>407</v>
      </c>
      <c r="B42" s="213" t="str">
        <f t="shared" si="1"/>
        <v/>
      </c>
      <c r="C42" s="217" t="s">
        <v>331</v>
      </c>
      <c r="D42" s="215" t="str">
        <f>'Nest Checks'!N46</f>
        <v/>
      </c>
      <c r="L42" s="159"/>
      <c r="M42" s="158"/>
      <c r="O42" s="240" t="s">
        <v>331</v>
      </c>
      <c r="P42" s="240" t="s">
        <v>331</v>
      </c>
      <c r="Q42" s="240" t="s">
        <v>331</v>
      </c>
      <c r="R42" s="240" t="s">
        <v>331</v>
      </c>
      <c r="S42" s="240" t="s">
        <v>331</v>
      </c>
      <c r="T42" s="240" t="s">
        <v>331</v>
      </c>
      <c r="U42" s="240" t="s">
        <v>331</v>
      </c>
      <c r="X42" s="240" t="s">
        <v>331</v>
      </c>
      <c r="Y42" s="240" t="s">
        <v>331</v>
      </c>
      <c r="Z42" s="240" t="s">
        <v>331</v>
      </c>
      <c r="AA42" s="240" t="s">
        <v>331</v>
      </c>
      <c r="AB42" s="240" t="s">
        <v>331</v>
      </c>
      <c r="AC42" s="240" t="s">
        <v>331</v>
      </c>
      <c r="AD42" s="240" t="s">
        <v>331</v>
      </c>
    </row>
    <row r="43">
      <c r="A43" s="216" t="s">
        <v>408</v>
      </c>
      <c r="B43" s="213" t="str">
        <f t="shared" si="1"/>
        <v/>
      </c>
      <c r="C43" s="217" t="s">
        <v>331</v>
      </c>
      <c r="D43" s="215" t="str">
        <f>'Nest Checks'!N47</f>
        <v/>
      </c>
      <c r="L43" s="159"/>
      <c r="M43" s="158"/>
      <c r="O43" s="240" t="s">
        <v>331</v>
      </c>
      <c r="P43" s="240" t="s">
        <v>331</v>
      </c>
      <c r="Q43" s="240" t="s">
        <v>331</v>
      </c>
      <c r="R43" s="240" t="s">
        <v>331</v>
      </c>
      <c r="S43" s="240" t="s">
        <v>331</v>
      </c>
      <c r="T43" s="240" t="s">
        <v>331</v>
      </c>
      <c r="U43" s="240" t="s">
        <v>331</v>
      </c>
      <c r="X43" s="240" t="s">
        <v>331</v>
      </c>
      <c r="Y43" s="240" t="s">
        <v>331</v>
      </c>
      <c r="Z43" s="240" t="s">
        <v>331</v>
      </c>
      <c r="AA43" s="240" t="s">
        <v>331</v>
      </c>
      <c r="AB43" s="240" t="s">
        <v>331</v>
      </c>
      <c r="AC43" s="240" t="s">
        <v>331</v>
      </c>
      <c r="AD43" s="240" t="s">
        <v>331</v>
      </c>
    </row>
    <row r="44">
      <c r="A44" s="216" t="s">
        <v>409</v>
      </c>
      <c r="B44" s="213" t="str">
        <f t="shared" si="1"/>
        <v/>
      </c>
      <c r="C44" s="217" t="s">
        <v>331</v>
      </c>
      <c r="D44" s="215" t="str">
        <f>'Nest Checks'!N48</f>
        <v/>
      </c>
      <c r="L44" s="159"/>
      <c r="M44" s="158"/>
      <c r="O44" s="240" t="s">
        <v>331</v>
      </c>
      <c r="P44" s="240" t="s">
        <v>331</v>
      </c>
      <c r="Q44" s="240" t="s">
        <v>331</v>
      </c>
      <c r="R44" s="240" t="s">
        <v>331</v>
      </c>
      <c r="S44" s="240" t="s">
        <v>331</v>
      </c>
      <c r="T44" s="240" t="s">
        <v>331</v>
      </c>
      <c r="U44" s="240" t="s">
        <v>331</v>
      </c>
      <c r="X44" s="240" t="s">
        <v>331</v>
      </c>
      <c r="Y44" s="240" t="s">
        <v>331</v>
      </c>
      <c r="Z44" s="240" t="s">
        <v>331</v>
      </c>
      <c r="AA44" s="240" t="s">
        <v>331</v>
      </c>
      <c r="AB44" s="240" t="s">
        <v>331</v>
      </c>
      <c r="AC44" s="240" t="s">
        <v>331</v>
      </c>
      <c r="AD44" s="240" t="s">
        <v>331</v>
      </c>
    </row>
    <row r="45">
      <c r="A45" s="216" t="s">
        <v>410</v>
      </c>
      <c r="B45" s="213">
        <f t="shared" si="1"/>
        <v>45481</v>
      </c>
      <c r="C45" s="217" t="s">
        <v>375</v>
      </c>
      <c r="D45" s="215" t="str">
        <f>'Nest Checks'!N49</f>
        <v>#43: X on 08-Jul</v>
      </c>
      <c r="L45" s="159"/>
      <c r="M45" s="158"/>
      <c r="O45" s="240" t="s">
        <v>331</v>
      </c>
      <c r="P45" s="240" t="s">
        <v>331</v>
      </c>
      <c r="Q45" s="240" t="s">
        <v>331</v>
      </c>
      <c r="R45" s="240" t="s">
        <v>331</v>
      </c>
      <c r="S45" s="240" t="s">
        <v>331</v>
      </c>
      <c r="T45" s="240" t="s">
        <v>331</v>
      </c>
      <c r="U45" s="240" t="s">
        <v>331</v>
      </c>
      <c r="X45" s="240" t="s">
        <v>331</v>
      </c>
      <c r="Y45" s="240" t="s">
        <v>331</v>
      </c>
      <c r="Z45" s="240" t="s">
        <v>331</v>
      </c>
      <c r="AA45" s="240" t="s">
        <v>331</v>
      </c>
      <c r="AB45" s="240" t="s">
        <v>331</v>
      </c>
      <c r="AC45" s="240" t="s">
        <v>331</v>
      </c>
      <c r="AD45" s="240" t="s">
        <v>331</v>
      </c>
    </row>
    <row r="46">
      <c r="A46" s="216" t="s">
        <v>411</v>
      </c>
      <c r="B46" s="213" t="str">
        <f t="shared" si="1"/>
        <v/>
      </c>
      <c r="C46" s="217" t="s">
        <v>331</v>
      </c>
      <c r="D46" s="215" t="str">
        <f>'Nest Checks'!N50</f>
        <v/>
      </c>
      <c r="L46" s="159"/>
      <c r="M46" s="158"/>
      <c r="O46" s="240" t="s">
        <v>331</v>
      </c>
      <c r="P46" s="240" t="s">
        <v>331</v>
      </c>
      <c r="Q46" s="240" t="s">
        <v>331</v>
      </c>
      <c r="R46" s="240" t="s">
        <v>331</v>
      </c>
      <c r="S46" s="240" t="s">
        <v>331</v>
      </c>
      <c r="T46" s="240" t="s">
        <v>331</v>
      </c>
      <c r="U46" s="240" t="s">
        <v>331</v>
      </c>
      <c r="X46" s="240" t="s">
        <v>331</v>
      </c>
      <c r="Y46" s="240" t="s">
        <v>331</v>
      </c>
      <c r="Z46" s="240" t="s">
        <v>331</v>
      </c>
      <c r="AA46" s="240" t="s">
        <v>331</v>
      </c>
      <c r="AB46" s="240" t="s">
        <v>331</v>
      </c>
      <c r="AC46" s="240" t="s">
        <v>331</v>
      </c>
      <c r="AD46" s="240" t="s">
        <v>331</v>
      </c>
    </row>
    <row r="47">
      <c r="A47" s="216" t="s">
        <v>412</v>
      </c>
      <c r="B47" s="213">
        <f t="shared" si="1"/>
        <v>45516</v>
      </c>
      <c r="C47" s="217" t="s">
        <v>400</v>
      </c>
      <c r="D47" s="215" t="str">
        <f>'Nest Checks'!N51</f>
        <v>#45: X on 12-Aug</v>
      </c>
      <c r="L47" s="159"/>
      <c r="M47" s="158"/>
      <c r="O47" s="240" t="s">
        <v>331</v>
      </c>
      <c r="P47" s="240" t="s">
        <v>331</v>
      </c>
      <c r="Q47" s="240" t="s">
        <v>331</v>
      </c>
      <c r="R47" s="240" t="s">
        <v>331</v>
      </c>
      <c r="S47" s="240" t="s">
        <v>331</v>
      </c>
      <c r="T47" s="240" t="s">
        <v>331</v>
      </c>
      <c r="U47" s="240" t="s">
        <v>331</v>
      </c>
      <c r="X47" s="240" t="s">
        <v>331</v>
      </c>
      <c r="Y47" s="240" t="s">
        <v>331</v>
      </c>
      <c r="Z47" s="240" t="s">
        <v>331</v>
      </c>
      <c r="AA47" s="240" t="s">
        <v>331</v>
      </c>
      <c r="AB47" s="240" t="s">
        <v>331</v>
      </c>
      <c r="AC47" s="240" t="s">
        <v>331</v>
      </c>
      <c r="AD47" s="240" t="s">
        <v>331</v>
      </c>
    </row>
    <row r="48">
      <c r="A48" s="216" t="s">
        <v>343</v>
      </c>
      <c r="B48" s="213" t="str">
        <f t="shared" si="1"/>
        <v/>
      </c>
      <c r="C48" s="217" t="s">
        <v>331</v>
      </c>
      <c r="D48" s="215" t="str">
        <f>'Nest Checks'!N52</f>
        <v/>
      </c>
      <c r="L48" s="159"/>
      <c r="M48" s="158"/>
      <c r="O48" s="240" t="s">
        <v>331</v>
      </c>
      <c r="P48" s="240" t="s">
        <v>331</v>
      </c>
      <c r="Q48" s="240" t="s">
        <v>331</v>
      </c>
      <c r="R48" s="240" t="s">
        <v>331</v>
      </c>
      <c r="S48" s="240" t="s">
        <v>331</v>
      </c>
      <c r="T48" s="240" t="s">
        <v>331</v>
      </c>
      <c r="U48" s="240" t="s">
        <v>331</v>
      </c>
      <c r="X48" s="240" t="s">
        <v>331</v>
      </c>
      <c r="Y48" s="240" t="s">
        <v>331</v>
      </c>
      <c r="Z48" s="240" t="s">
        <v>331</v>
      </c>
      <c r="AA48" s="240" t="s">
        <v>331</v>
      </c>
      <c r="AB48" s="240" t="s">
        <v>331</v>
      </c>
      <c r="AC48" s="240" t="s">
        <v>331</v>
      </c>
      <c r="AD48" s="240" t="s">
        <v>331</v>
      </c>
    </row>
    <row r="49">
      <c r="A49" s="216" t="s">
        <v>370</v>
      </c>
      <c r="B49" s="213" t="str">
        <f t="shared" si="1"/>
        <v/>
      </c>
      <c r="C49" s="217" t="s">
        <v>331</v>
      </c>
      <c r="D49" s="215" t="str">
        <f>'Nest Checks'!N53</f>
        <v/>
      </c>
      <c r="L49" s="159"/>
      <c r="M49" s="158"/>
      <c r="O49" s="240" t="s">
        <v>331</v>
      </c>
      <c r="P49" s="240" t="s">
        <v>331</v>
      </c>
      <c r="Q49" s="240" t="s">
        <v>331</v>
      </c>
      <c r="R49" s="240" t="s">
        <v>331</v>
      </c>
      <c r="S49" s="240" t="s">
        <v>331</v>
      </c>
      <c r="T49" s="240" t="s">
        <v>331</v>
      </c>
      <c r="U49" s="240" t="s">
        <v>331</v>
      </c>
      <c r="X49" s="240" t="s">
        <v>331</v>
      </c>
      <c r="Y49" s="240" t="s">
        <v>331</v>
      </c>
      <c r="Z49" s="240" t="s">
        <v>331</v>
      </c>
      <c r="AA49" s="240" t="s">
        <v>331</v>
      </c>
      <c r="AB49" s="240" t="s">
        <v>331</v>
      </c>
      <c r="AC49" s="240" t="s">
        <v>331</v>
      </c>
      <c r="AD49" s="240" t="s">
        <v>331</v>
      </c>
    </row>
    <row r="50">
      <c r="A50" s="216" t="s">
        <v>406</v>
      </c>
      <c r="B50" s="213" t="str">
        <f t="shared" si="1"/>
        <v/>
      </c>
      <c r="C50" s="217" t="s">
        <v>331</v>
      </c>
      <c r="D50" s="215" t="str">
        <f>'Nest Checks'!N54</f>
        <v/>
      </c>
      <c r="L50" s="159"/>
      <c r="M50" s="158"/>
      <c r="O50" s="240" t="s">
        <v>331</v>
      </c>
      <c r="P50" s="240" t="s">
        <v>331</v>
      </c>
      <c r="Q50" s="240" t="s">
        <v>331</v>
      </c>
      <c r="R50" s="240" t="s">
        <v>331</v>
      </c>
      <c r="S50" s="240" t="s">
        <v>331</v>
      </c>
      <c r="T50" s="240" t="s">
        <v>331</v>
      </c>
      <c r="U50" s="240" t="s">
        <v>331</v>
      </c>
      <c r="X50" s="240" t="s">
        <v>331</v>
      </c>
      <c r="Y50" s="240" t="s">
        <v>331</v>
      </c>
      <c r="Z50" s="240" t="s">
        <v>331</v>
      </c>
      <c r="AA50" s="240" t="s">
        <v>331</v>
      </c>
      <c r="AB50" s="240" t="s">
        <v>331</v>
      </c>
      <c r="AC50" s="240" t="s">
        <v>331</v>
      </c>
      <c r="AD50" s="240" t="s">
        <v>331</v>
      </c>
    </row>
    <row r="51">
      <c r="A51" s="216" t="s">
        <v>413</v>
      </c>
      <c r="B51" s="213" t="str">
        <f t="shared" si="1"/>
        <v/>
      </c>
      <c r="C51" s="217" t="s">
        <v>331</v>
      </c>
      <c r="D51" s="215" t="str">
        <f>'Nest Checks'!N55</f>
        <v/>
      </c>
      <c r="L51" s="159"/>
      <c r="M51" s="158"/>
      <c r="O51" s="240" t="s">
        <v>331</v>
      </c>
      <c r="P51" s="240" t="s">
        <v>331</v>
      </c>
      <c r="Q51" s="240" t="s">
        <v>331</v>
      </c>
      <c r="R51" s="240" t="s">
        <v>331</v>
      </c>
      <c r="S51" s="240" t="s">
        <v>331</v>
      </c>
      <c r="T51" s="240" t="s">
        <v>331</v>
      </c>
      <c r="U51" s="240" t="s">
        <v>331</v>
      </c>
      <c r="X51" s="240" t="s">
        <v>331</v>
      </c>
      <c r="Y51" s="240" t="s">
        <v>331</v>
      </c>
      <c r="Z51" s="240" t="s">
        <v>331</v>
      </c>
      <c r="AA51" s="240" t="s">
        <v>331</v>
      </c>
      <c r="AB51" s="240" t="s">
        <v>331</v>
      </c>
      <c r="AC51" s="240" t="s">
        <v>331</v>
      </c>
      <c r="AD51" s="240" t="s">
        <v>331</v>
      </c>
    </row>
    <row r="52">
      <c r="A52" s="216" t="s">
        <v>363</v>
      </c>
      <c r="B52" s="213" t="str">
        <f t="shared" si="1"/>
        <v/>
      </c>
      <c r="C52" s="217" t="s">
        <v>331</v>
      </c>
      <c r="D52" s="215" t="str">
        <f>'Nest Checks'!N56</f>
        <v/>
      </c>
      <c r="L52" s="159"/>
      <c r="M52" s="158"/>
      <c r="O52" s="240" t="s">
        <v>331</v>
      </c>
      <c r="P52" s="240" t="s">
        <v>331</v>
      </c>
      <c r="Q52" s="240" t="s">
        <v>331</v>
      </c>
      <c r="R52" s="240" t="s">
        <v>331</v>
      </c>
      <c r="S52" s="240" t="s">
        <v>331</v>
      </c>
      <c r="T52" s="240" t="s">
        <v>331</v>
      </c>
      <c r="U52" s="240" t="s">
        <v>331</v>
      </c>
      <c r="X52" s="240" t="s">
        <v>331</v>
      </c>
      <c r="Y52" s="240" t="s">
        <v>331</v>
      </c>
      <c r="Z52" s="240" t="s">
        <v>331</v>
      </c>
      <c r="AA52" s="240" t="s">
        <v>331</v>
      </c>
      <c r="AB52" s="240" t="s">
        <v>331</v>
      </c>
      <c r="AC52" s="240" t="s">
        <v>331</v>
      </c>
      <c r="AD52" s="240" t="s">
        <v>331</v>
      </c>
    </row>
    <row r="53">
      <c r="A53" s="216" t="s">
        <v>387</v>
      </c>
      <c r="B53" s="213" t="str">
        <f t="shared" si="1"/>
        <v/>
      </c>
      <c r="C53" s="217" t="s">
        <v>331</v>
      </c>
      <c r="D53" s="215" t="str">
        <f>'Nest Checks'!N57</f>
        <v/>
      </c>
      <c r="L53" s="159"/>
      <c r="M53" s="158"/>
      <c r="O53" s="240" t="s">
        <v>331</v>
      </c>
      <c r="P53" s="240" t="s">
        <v>331</v>
      </c>
      <c r="Q53" s="240" t="s">
        <v>331</v>
      </c>
      <c r="R53" s="240" t="s">
        <v>331</v>
      </c>
      <c r="S53" s="240" t="s">
        <v>331</v>
      </c>
      <c r="T53" s="240" t="s">
        <v>331</v>
      </c>
      <c r="U53" s="240" t="s">
        <v>331</v>
      </c>
      <c r="X53" s="240" t="s">
        <v>331</v>
      </c>
      <c r="Y53" s="240" t="s">
        <v>331</v>
      </c>
      <c r="Z53" s="240" t="s">
        <v>331</v>
      </c>
      <c r="AA53" s="240" t="s">
        <v>331</v>
      </c>
      <c r="AB53" s="240" t="s">
        <v>331</v>
      </c>
      <c r="AC53" s="240" t="s">
        <v>331</v>
      </c>
      <c r="AD53" s="240" t="s">
        <v>331</v>
      </c>
    </row>
    <row r="54">
      <c r="A54" s="216" t="s">
        <v>414</v>
      </c>
      <c r="B54" s="213">
        <f t="shared" si="1"/>
        <v>45521</v>
      </c>
      <c r="C54" s="217" t="s">
        <v>404</v>
      </c>
      <c r="D54" s="215" t="str">
        <f>'Nest Checks'!N58</f>
        <v>#52: X on 17-Aug</v>
      </c>
      <c r="L54" s="159"/>
      <c r="M54" s="158"/>
      <c r="O54" s="240" t="s">
        <v>331</v>
      </c>
      <c r="P54" s="240" t="s">
        <v>331</v>
      </c>
      <c r="Q54" s="240" t="s">
        <v>331</v>
      </c>
      <c r="R54" s="240" t="s">
        <v>331</v>
      </c>
      <c r="S54" s="240" t="s">
        <v>331</v>
      </c>
      <c r="T54" s="240" t="s">
        <v>331</v>
      </c>
      <c r="U54" s="240" t="s">
        <v>331</v>
      </c>
      <c r="X54" s="240" t="s">
        <v>331</v>
      </c>
      <c r="Y54" s="240" t="s">
        <v>331</v>
      </c>
      <c r="Z54" s="240" t="s">
        <v>331</v>
      </c>
      <c r="AA54" s="240" t="s">
        <v>331</v>
      </c>
      <c r="AB54" s="240" t="s">
        <v>331</v>
      </c>
      <c r="AC54" s="240" t="s">
        <v>331</v>
      </c>
      <c r="AD54" s="240" t="s">
        <v>331</v>
      </c>
    </row>
    <row r="55">
      <c r="A55" s="216" t="s">
        <v>415</v>
      </c>
      <c r="B55" s="213" t="str">
        <f t="shared" si="1"/>
        <v/>
      </c>
      <c r="C55" s="217" t="s">
        <v>331</v>
      </c>
      <c r="D55" s="215" t="str">
        <f>'Nest Checks'!N59</f>
        <v/>
      </c>
      <c r="L55" s="159"/>
      <c r="M55" s="158"/>
      <c r="O55" s="240" t="s">
        <v>331</v>
      </c>
      <c r="P55" s="240" t="s">
        <v>331</v>
      </c>
      <c r="Q55" s="240" t="s">
        <v>331</v>
      </c>
      <c r="R55" s="240" t="s">
        <v>331</v>
      </c>
      <c r="S55" s="240" t="s">
        <v>331</v>
      </c>
      <c r="T55" s="240" t="s">
        <v>331</v>
      </c>
      <c r="U55" s="240" t="s">
        <v>331</v>
      </c>
      <c r="X55" s="240" t="s">
        <v>331</v>
      </c>
      <c r="Y55" s="240" t="s">
        <v>331</v>
      </c>
      <c r="Z55" s="240" t="s">
        <v>331</v>
      </c>
      <c r="AA55" s="240" t="s">
        <v>331</v>
      </c>
      <c r="AB55" s="240" t="s">
        <v>331</v>
      </c>
      <c r="AC55" s="240" t="s">
        <v>331</v>
      </c>
      <c r="AD55" s="240" t="s">
        <v>331</v>
      </c>
    </row>
    <row r="56">
      <c r="A56" s="216" t="s">
        <v>401</v>
      </c>
      <c r="B56" s="213">
        <f t="shared" si="1"/>
        <v>45509</v>
      </c>
      <c r="C56" s="217" t="s">
        <v>398</v>
      </c>
      <c r="D56" s="215" t="str">
        <f>'Nest Checks'!N60</f>
        <v>#54: X on 05-Aug</v>
      </c>
      <c r="L56" s="159"/>
      <c r="M56" s="158"/>
      <c r="O56" s="240" t="s">
        <v>331</v>
      </c>
      <c r="P56" s="240" t="s">
        <v>331</v>
      </c>
      <c r="Q56" s="240" t="s">
        <v>331</v>
      </c>
      <c r="R56" s="240" t="s">
        <v>331</v>
      </c>
      <c r="S56" s="240" t="s">
        <v>331</v>
      </c>
      <c r="T56" s="240" t="s">
        <v>331</v>
      </c>
      <c r="U56" s="240" t="s">
        <v>331</v>
      </c>
      <c r="X56" s="240" t="s">
        <v>331</v>
      </c>
      <c r="Y56" s="240" t="s">
        <v>331</v>
      </c>
      <c r="Z56" s="240" t="s">
        <v>331</v>
      </c>
      <c r="AA56" s="240" t="s">
        <v>331</v>
      </c>
      <c r="AB56" s="240" t="s">
        <v>331</v>
      </c>
      <c r="AC56" s="240" t="s">
        <v>331</v>
      </c>
      <c r="AD56" s="240" t="s">
        <v>331</v>
      </c>
    </row>
    <row r="57">
      <c r="A57" s="216" t="s">
        <v>416</v>
      </c>
      <c r="B57" s="213" t="str">
        <f t="shared" si="1"/>
        <v/>
      </c>
      <c r="C57" s="217" t="s">
        <v>331</v>
      </c>
      <c r="D57" s="215" t="str">
        <f>'Nest Checks'!N61</f>
        <v/>
      </c>
      <c r="L57" s="159"/>
      <c r="M57" s="158"/>
      <c r="O57" s="240" t="s">
        <v>331</v>
      </c>
      <c r="P57" s="240" t="s">
        <v>331</v>
      </c>
      <c r="Q57" s="240" t="s">
        <v>331</v>
      </c>
      <c r="R57" s="240" t="s">
        <v>331</v>
      </c>
      <c r="S57" s="240" t="s">
        <v>331</v>
      </c>
      <c r="T57" s="240" t="s">
        <v>331</v>
      </c>
      <c r="U57" s="240" t="s">
        <v>331</v>
      </c>
      <c r="X57" s="240" t="s">
        <v>331</v>
      </c>
      <c r="Y57" s="240" t="s">
        <v>331</v>
      </c>
      <c r="Z57" s="240" t="s">
        <v>331</v>
      </c>
      <c r="AA57" s="240" t="s">
        <v>331</v>
      </c>
      <c r="AB57" s="240" t="s">
        <v>331</v>
      </c>
      <c r="AC57" s="240" t="s">
        <v>331</v>
      </c>
      <c r="AD57" s="240" t="s">
        <v>331</v>
      </c>
    </row>
    <row r="58">
      <c r="A58" s="216" t="s">
        <v>417</v>
      </c>
      <c r="B58" s="213" t="str">
        <f t="shared" si="1"/>
        <v/>
      </c>
      <c r="C58" s="217" t="s">
        <v>331</v>
      </c>
      <c r="D58" s="215" t="str">
        <f>'Nest Checks'!N62</f>
        <v/>
      </c>
      <c r="L58" s="159"/>
      <c r="M58" s="158"/>
      <c r="O58" s="240" t="s">
        <v>331</v>
      </c>
      <c r="P58" s="240" t="s">
        <v>331</v>
      </c>
      <c r="Q58" s="240" t="s">
        <v>331</v>
      </c>
      <c r="R58" s="240" t="s">
        <v>331</v>
      </c>
      <c r="S58" s="240" t="s">
        <v>331</v>
      </c>
      <c r="T58" s="240" t="s">
        <v>331</v>
      </c>
      <c r="U58" s="240" t="s">
        <v>331</v>
      </c>
      <c r="X58" s="240" t="s">
        <v>331</v>
      </c>
      <c r="Y58" s="240" t="s">
        <v>331</v>
      </c>
      <c r="Z58" s="240" t="s">
        <v>331</v>
      </c>
      <c r="AA58" s="240" t="s">
        <v>331</v>
      </c>
      <c r="AB58" s="240" t="s">
        <v>331</v>
      </c>
      <c r="AC58" s="240" t="s">
        <v>331</v>
      </c>
      <c r="AD58" s="240" t="s">
        <v>331</v>
      </c>
    </row>
    <row r="59">
      <c r="A59" s="216" t="s">
        <v>418</v>
      </c>
      <c r="B59" s="213" t="str">
        <f t="shared" si="1"/>
        <v/>
      </c>
      <c r="C59" s="217" t="s">
        <v>331</v>
      </c>
      <c r="D59" s="215" t="str">
        <f>'Nest Checks'!N63</f>
        <v/>
      </c>
      <c r="L59" s="159"/>
      <c r="M59" s="158"/>
      <c r="O59" s="240" t="s">
        <v>331</v>
      </c>
      <c r="P59" s="240" t="s">
        <v>331</v>
      </c>
      <c r="Q59" s="240" t="s">
        <v>331</v>
      </c>
      <c r="R59" s="240" t="s">
        <v>331</v>
      </c>
      <c r="S59" s="240" t="s">
        <v>331</v>
      </c>
      <c r="T59" s="240" t="s">
        <v>331</v>
      </c>
      <c r="U59" s="240" t="s">
        <v>331</v>
      </c>
      <c r="X59" s="240" t="s">
        <v>331</v>
      </c>
      <c r="Y59" s="240" t="s">
        <v>331</v>
      </c>
      <c r="Z59" s="240" t="s">
        <v>331</v>
      </c>
      <c r="AA59" s="240" t="s">
        <v>331</v>
      </c>
      <c r="AB59" s="240" t="s">
        <v>331</v>
      </c>
      <c r="AC59" s="240" t="s">
        <v>331</v>
      </c>
      <c r="AD59" s="240" t="s">
        <v>331</v>
      </c>
    </row>
    <row r="60">
      <c r="A60" s="216" t="s">
        <v>419</v>
      </c>
      <c r="B60" s="213">
        <f t="shared" si="1"/>
        <v>45478</v>
      </c>
      <c r="C60" s="217" t="s">
        <v>373</v>
      </c>
      <c r="D60" s="215" t="str">
        <f>'Nest Checks'!N64</f>
        <v>#58: X on 05-Jul</v>
      </c>
      <c r="L60" s="159"/>
      <c r="M60" s="158"/>
      <c r="O60" s="240" t="s">
        <v>331</v>
      </c>
      <c r="P60" s="240" t="s">
        <v>331</v>
      </c>
      <c r="Q60" s="240" t="s">
        <v>331</v>
      </c>
      <c r="R60" s="240" t="s">
        <v>331</v>
      </c>
      <c r="S60" s="240" t="s">
        <v>331</v>
      </c>
      <c r="T60" s="240" t="s">
        <v>331</v>
      </c>
      <c r="U60" s="240" t="s">
        <v>331</v>
      </c>
      <c r="X60" s="240" t="s">
        <v>331</v>
      </c>
      <c r="Y60" s="240" t="s">
        <v>331</v>
      </c>
      <c r="Z60" s="240" t="s">
        <v>331</v>
      </c>
      <c r="AA60" s="240" t="s">
        <v>331</v>
      </c>
      <c r="AB60" s="240" t="s">
        <v>331</v>
      </c>
      <c r="AC60" s="240" t="s">
        <v>331</v>
      </c>
      <c r="AD60" s="240" t="s">
        <v>331</v>
      </c>
    </row>
    <row r="61">
      <c r="A61" s="216" t="s">
        <v>331</v>
      </c>
      <c r="B61" s="213" t="str">
        <f t="shared" si="1"/>
        <v/>
      </c>
      <c r="C61" s="217" t="s">
        <v>331</v>
      </c>
      <c r="D61" s="215" t="str">
        <f>'Nest Checks'!N65</f>
        <v/>
      </c>
      <c r="L61" s="159"/>
      <c r="M61" s="158"/>
      <c r="O61" s="240" t="s">
        <v>331</v>
      </c>
      <c r="P61" s="240" t="s">
        <v>331</v>
      </c>
      <c r="Q61" s="240" t="s">
        <v>331</v>
      </c>
      <c r="R61" s="240" t="s">
        <v>331</v>
      </c>
      <c r="S61" s="240" t="s">
        <v>331</v>
      </c>
      <c r="T61" s="240" t="s">
        <v>331</v>
      </c>
      <c r="U61" s="240" t="s">
        <v>331</v>
      </c>
      <c r="X61" s="240" t="s">
        <v>331</v>
      </c>
      <c r="Y61" s="240" t="s">
        <v>331</v>
      </c>
      <c r="Z61" s="240" t="s">
        <v>331</v>
      </c>
      <c r="AA61" s="240" t="s">
        <v>331</v>
      </c>
      <c r="AB61" s="240" t="s">
        <v>331</v>
      </c>
      <c r="AC61" s="240" t="s">
        <v>331</v>
      </c>
      <c r="AD61" s="240" t="s">
        <v>331</v>
      </c>
    </row>
    <row r="62">
      <c r="A62" s="216" t="s">
        <v>331</v>
      </c>
      <c r="B62" s="213" t="str">
        <f t="shared" si="1"/>
        <v/>
      </c>
      <c r="C62" s="217" t="s">
        <v>331</v>
      </c>
      <c r="D62" s="215" t="str">
        <f>'Nest Checks'!N66</f>
        <v/>
      </c>
      <c r="L62" s="159"/>
      <c r="M62" s="158"/>
      <c r="O62" s="240" t="s">
        <v>331</v>
      </c>
      <c r="P62" s="240" t="s">
        <v>331</v>
      </c>
      <c r="Q62" s="240" t="s">
        <v>331</v>
      </c>
      <c r="R62" s="240" t="s">
        <v>331</v>
      </c>
      <c r="S62" s="240" t="s">
        <v>331</v>
      </c>
      <c r="T62" s="240" t="s">
        <v>331</v>
      </c>
      <c r="U62" s="240" t="s">
        <v>331</v>
      </c>
      <c r="X62" s="240" t="s">
        <v>331</v>
      </c>
      <c r="Y62" s="240" t="s">
        <v>331</v>
      </c>
      <c r="Z62" s="240" t="s">
        <v>331</v>
      </c>
      <c r="AA62" s="240" t="s">
        <v>331</v>
      </c>
      <c r="AB62" s="240" t="s">
        <v>331</v>
      </c>
      <c r="AC62" s="240" t="s">
        <v>331</v>
      </c>
      <c r="AD62" s="240" t="s">
        <v>331</v>
      </c>
    </row>
    <row r="63">
      <c r="A63" s="216" t="s">
        <v>331</v>
      </c>
      <c r="B63" s="213">
        <f t="shared" si="1"/>
        <v>45459</v>
      </c>
      <c r="C63" s="217" t="s">
        <v>420</v>
      </c>
      <c r="D63" s="215" t="str">
        <f>'Nest Checks'!N67</f>
        <v>#61: X on 16-Jun</v>
      </c>
      <c r="L63" s="159"/>
      <c r="M63" s="158"/>
      <c r="O63" s="240" t="s">
        <v>331</v>
      </c>
      <c r="P63" s="240" t="s">
        <v>331</v>
      </c>
      <c r="Q63" s="240" t="s">
        <v>331</v>
      </c>
      <c r="R63" s="240" t="s">
        <v>331</v>
      </c>
      <c r="S63" s="240" t="s">
        <v>331</v>
      </c>
      <c r="T63" s="240" t="s">
        <v>331</v>
      </c>
      <c r="U63" s="240" t="s">
        <v>331</v>
      </c>
      <c r="X63" s="240" t="s">
        <v>331</v>
      </c>
      <c r="Y63" s="240" t="s">
        <v>331</v>
      </c>
      <c r="Z63" s="240" t="s">
        <v>331</v>
      </c>
      <c r="AA63" s="240" t="s">
        <v>331</v>
      </c>
      <c r="AB63" s="240" t="s">
        <v>331</v>
      </c>
      <c r="AC63" s="240" t="s">
        <v>331</v>
      </c>
      <c r="AD63" s="240" t="s">
        <v>331</v>
      </c>
    </row>
    <row r="64">
      <c r="A64" s="216" t="s">
        <v>331</v>
      </c>
      <c r="B64" s="213" t="str">
        <f t="shared" si="1"/>
        <v/>
      </c>
      <c r="C64" s="217" t="s">
        <v>331</v>
      </c>
      <c r="D64" s="215" t="str">
        <f>'Nest Checks'!N68</f>
        <v/>
      </c>
      <c r="L64" s="159"/>
      <c r="M64" s="158"/>
      <c r="O64" s="240" t="s">
        <v>331</v>
      </c>
      <c r="P64" s="240" t="s">
        <v>331</v>
      </c>
      <c r="Q64" s="240" t="s">
        <v>331</v>
      </c>
      <c r="R64" s="240" t="s">
        <v>331</v>
      </c>
      <c r="S64" s="240" t="s">
        <v>331</v>
      </c>
      <c r="T64" s="240" t="s">
        <v>331</v>
      </c>
      <c r="U64" s="240" t="s">
        <v>331</v>
      </c>
      <c r="X64" s="240" t="s">
        <v>331</v>
      </c>
      <c r="Y64" s="240" t="s">
        <v>331</v>
      </c>
      <c r="Z64" s="240" t="s">
        <v>331</v>
      </c>
      <c r="AA64" s="240" t="s">
        <v>331</v>
      </c>
      <c r="AB64" s="240" t="s">
        <v>331</v>
      </c>
      <c r="AC64" s="240" t="s">
        <v>331</v>
      </c>
      <c r="AD64" s="240" t="s">
        <v>331</v>
      </c>
    </row>
    <row r="65">
      <c r="A65" s="216" t="s">
        <v>331</v>
      </c>
      <c r="B65" s="213" t="str">
        <f t="shared" si="1"/>
        <v/>
      </c>
      <c r="C65" s="217" t="s">
        <v>331</v>
      </c>
      <c r="D65" s="215" t="str">
        <f>'Nest Checks'!N69</f>
        <v/>
      </c>
      <c r="L65" s="159"/>
      <c r="M65" s="158"/>
      <c r="O65" s="240" t="s">
        <v>331</v>
      </c>
      <c r="P65" s="240" t="s">
        <v>331</v>
      </c>
      <c r="Q65" s="240" t="s">
        <v>331</v>
      </c>
      <c r="R65" s="240" t="s">
        <v>331</v>
      </c>
      <c r="S65" s="240" t="s">
        <v>331</v>
      </c>
      <c r="T65" s="240" t="s">
        <v>331</v>
      </c>
      <c r="U65" s="240" t="s">
        <v>331</v>
      </c>
      <c r="X65" s="240" t="s">
        <v>331</v>
      </c>
      <c r="Y65" s="240" t="s">
        <v>331</v>
      </c>
      <c r="Z65" s="240" t="s">
        <v>331</v>
      </c>
      <c r="AA65" s="240" t="s">
        <v>331</v>
      </c>
      <c r="AB65" s="240" t="s">
        <v>331</v>
      </c>
      <c r="AC65" s="240" t="s">
        <v>331</v>
      </c>
      <c r="AD65" s="240" t="s">
        <v>331</v>
      </c>
    </row>
    <row r="66">
      <c r="A66" s="216" t="s">
        <v>331</v>
      </c>
      <c r="B66" s="213" t="str">
        <f t="shared" si="1"/>
        <v/>
      </c>
      <c r="C66" s="217" t="s">
        <v>331</v>
      </c>
      <c r="D66" s="215" t="str">
        <f>'Nest Checks'!N70</f>
        <v/>
      </c>
      <c r="L66" s="159"/>
      <c r="M66" s="158"/>
      <c r="O66" s="240" t="s">
        <v>331</v>
      </c>
      <c r="P66" s="240" t="s">
        <v>331</v>
      </c>
      <c r="Q66" s="240" t="s">
        <v>331</v>
      </c>
      <c r="R66" s="240" t="s">
        <v>331</v>
      </c>
      <c r="S66" s="240" t="s">
        <v>331</v>
      </c>
      <c r="T66" s="240" t="s">
        <v>331</v>
      </c>
      <c r="U66" s="240" t="s">
        <v>331</v>
      </c>
      <c r="X66" s="240" t="s">
        <v>331</v>
      </c>
      <c r="Y66" s="240" t="s">
        <v>331</v>
      </c>
      <c r="Z66" s="240" t="s">
        <v>331</v>
      </c>
      <c r="AA66" s="240" t="s">
        <v>331</v>
      </c>
      <c r="AB66" s="240" t="s">
        <v>331</v>
      </c>
      <c r="AC66" s="240" t="s">
        <v>331</v>
      </c>
      <c r="AD66" s="240" t="s">
        <v>331</v>
      </c>
    </row>
    <row r="67">
      <c r="A67" s="216" t="s">
        <v>331</v>
      </c>
      <c r="B67" s="213" t="str">
        <f t="shared" si="1"/>
        <v/>
      </c>
      <c r="C67" s="217" t="s">
        <v>331</v>
      </c>
      <c r="D67" s="215" t="str">
        <f>'Nest Checks'!N71</f>
        <v/>
      </c>
      <c r="L67" s="159"/>
      <c r="M67" s="158"/>
      <c r="O67" s="240" t="s">
        <v>331</v>
      </c>
      <c r="P67" s="240" t="s">
        <v>331</v>
      </c>
      <c r="Q67" s="240" t="s">
        <v>331</v>
      </c>
      <c r="R67" s="240" t="s">
        <v>331</v>
      </c>
      <c r="S67" s="240" t="s">
        <v>331</v>
      </c>
      <c r="T67" s="240" t="s">
        <v>331</v>
      </c>
      <c r="U67" s="240" t="s">
        <v>331</v>
      </c>
      <c r="X67" s="240" t="s">
        <v>331</v>
      </c>
      <c r="Y67" s="240" t="s">
        <v>331</v>
      </c>
      <c r="Z67" s="240" t="s">
        <v>331</v>
      </c>
      <c r="AA67" s="240" t="s">
        <v>331</v>
      </c>
      <c r="AB67" s="240" t="s">
        <v>331</v>
      </c>
      <c r="AC67" s="240" t="s">
        <v>331</v>
      </c>
      <c r="AD67" s="240" t="s">
        <v>331</v>
      </c>
    </row>
    <row r="68">
      <c r="A68" s="216" t="s">
        <v>331</v>
      </c>
      <c r="B68" s="213">
        <f t="shared" si="1"/>
        <v>45474</v>
      </c>
      <c r="C68" s="217" t="s">
        <v>367</v>
      </c>
      <c r="D68" s="215" t="str">
        <f>'Nest Checks'!N72</f>
        <v>#66: X on 01-Jul</v>
      </c>
      <c r="L68" s="159"/>
      <c r="M68" s="158"/>
      <c r="O68" s="240" t="s">
        <v>331</v>
      </c>
      <c r="P68" s="240" t="s">
        <v>331</v>
      </c>
      <c r="Q68" s="240" t="s">
        <v>331</v>
      </c>
      <c r="R68" s="240" t="s">
        <v>331</v>
      </c>
      <c r="S68" s="240" t="s">
        <v>331</v>
      </c>
      <c r="T68" s="240" t="s">
        <v>331</v>
      </c>
      <c r="U68" s="240" t="s">
        <v>331</v>
      </c>
      <c r="X68" s="240" t="s">
        <v>331</v>
      </c>
      <c r="Y68" s="240" t="s">
        <v>331</v>
      </c>
      <c r="Z68" s="240" t="s">
        <v>331</v>
      </c>
      <c r="AA68" s="240" t="s">
        <v>331</v>
      </c>
      <c r="AB68" s="240" t="s">
        <v>331</v>
      </c>
      <c r="AC68" s="240" t="s">
        <v>331</v>
      </c>
      <c r="AD68" s="240" t="s">
        <v>331</v>
      </c>
    </row>
    <row r="69">
      <c r="A69" s="216" t="s">
        <v>331</v>
      </c>
      <c r="B69" s="213" t="str">
        <f t="shared" si="1"/>
        <v/>
      </c>
      <c r="C69" s="217" t="s">
        <v>331</v>
      </c>
      <c r="D69" s="215" t="str">
        <f>'Nest Checks'!N73</f>
        <v/>
      </c>
      <c r="L69" s="159"/>
      <c r="M69" s="158"/>
      <c r="O69" s="240" t="s">
        <v>331</v>
      </c>
      <c r="P69" s="240" t="s">
        <v>331</v>
      </c>
      <c r="Q69" s="240" t="s">
        <v>331</v>
      </c>
      <c r="R69" s="240" t="s">
        <v>331</v>
      </c>
      <c r="S69" s="240" t="s">
        <v>331</v>
      </c>
      <c r="T69" s="240" t="s">
        <v>331</v>
      </c>
      <c r="U69" s="240" t="s">
        <v>331</v>
      </c>
      <c r="X69" s="240" t="s">
        <v>331</v>
      </c>
      <c r="Y69" s="240" t="s">
        <v>331</v>
      </c>
      <c r="Z69" s="240" t="s">
        <v>331</v>
      </c>
      <c r="AA69" s="240" t="s">
        <v>331</v>
      </c>
      <c r="AB69" s="240" t="s">
        <v>331</v>
      </c>
      <c r="AC69" s="240" t="s">
        <v>331</v>
      </c>
      <c r="AD69" s="240" t="s">
        <v>331</v>
      </c>
    </row>
    <row r="70">
      <c r="A70" s="216" t="s">
        <v>331</v>
      </c>
      <c r="B70" s="213" t="str">
        <f t="shared" si="1"/>
        <v/>
      </c>
      <c r="C70" s="217" t="s">
        <v>331</v>
      </c>
      <c r="D70" s="215" t="str">
        <f>'Nest Checks'!N74</f>
        <v/>
      </c>
      <c r="L70" s="159"/>
      <c r="M70" s="158"/>
      <c r="O70" s="240" t="s">
        <v>331</v>
      </c>
      <c r="P70" s="240" t="s">
        <v>331</v>
      </c>
      <c r="Q70" s="240" t="s">
        <v>331</v>
      </c>
      <c r="R70" s="240" t="s">
        <v>331</v>
      </c>
      <c r="S70" s="240" t="s">
        <v>331</v>
      </c>
      <c r="T70" s="240" t="s">
        <v>331</v>
      </c>
      <c r="U70" s="240" t="s">
        <v>331</v>
      </c>
      <c r="X70" s="240" t="s">
        <v>331</v>
      </c>
      <c r="Y70" s="240" t="s">
        <v>331</v>
      </c>
      <c r="Z70" s="240" t="s">
        <v>331</v>
      </c>
      <c r="AA70" s="240" t="s">
        <v>331</v>
      </c>
      <c r="AB70" s="240" t="s">
        <v>331</v>
      </c>
      <c r="AC70" s="240" t="s">
        <v>331</v>
      </c>
      <c r="AD70" s="240" t="s">
        <v>331</v>
      </c>
    </row>
    <row r="71">
      <c r="A71" s="216" t="s">
        <v>331</v>
      </c>
      <c r="B71" s="213" t="str">
        <f t="shared" si="1"/>
        <v/>
      </c>
      <c r="C71" s="217" t="s">
        <v>331</v>
      </c>
      <c r="D71" s="215" t="str">
        <f>'Nest Checks'!N75</f>
        <v/>
      </c>
      <c r="L71" s="159"/>
      <c r="M71" s="158"/>
      <c r="O71" s="240" t="s">
        <v>331</v>
      </c>
      <c r="P71" s="240" t="s">
        <v>331</v>
      </c>
      <c r="Q71" s="240" t="s">
        <v>331</v>
      </c>
      <c r="R71" s="240" t="s">
        <v>331</v>
      </c>
      <c r="S71" s="240" t="s">
        <v>331</v>
      </c>
      <c r="T71" s="240" t="s">
        <v>331</v>
      </c>
      <c r="U71" s="240" t="s">
        <v>331</v>
      </c>
      <c r="X71" s="240" t="s">
        <v>331</v>
      </c>
      <c r="Y71" s="240" t="s">
        <v>331</v>
      </c>
      <c r="Z71" s="240" t="s">
        <v>331</v>
      </c>
      <c r="AA71" s="240" t="s">
        <v>331</v>
      </c>
      <c r="AB71" s="240" t="s">
        <v>331</v>
      </c>
      <c r="AC71" s="240" t="s">
        <v>331</v>
      </c>
      <c r="AD71" s="240" t="s">
        <v>331</v>
      </c>
    </row>
    <row r="72">
      <c r="A72" s="216" t="s">
        <v>331</v>
      </c>
      <c r="B72" s="213" t="str">
        <f t="shared" si="1"/>
        <v/>
      </c>
      <c r="C72" s="217" t="s">
        <v>331</v>
      </c>
      <c r="D72" s="215" t="str">
        <f>'Nest Checks'!N76</f>
        <v/>
      </c>
      <c r="L72" s="159"/>
      <c r="M72" s="158"/>
      <c r="O72" s="240" t="s">
        <v>331</v>
      </c>
      <c r="P72" s="240" t="s">
        <v>331</v>
      </c>
      <c r="Q72" s="240" t="s">
        <v>331</v>
      </c>
      <c r="R72" s="240" t="s">
        <v>331</v>
      </c>
      <c r="S72" s="240" t="s">
        <v>331</v>
      </c>
      <c r="T72" s="240" t="s">
        <v>331</v>
      </c>
      <c r="U72" s="240" t="s">
        <v>331</v>
      </c>
      <c r="X72" s="240" t="s">
        <v>331</v>
      </c>
      <c r="Y72" s="240" t="s">
        <v>331</v>
      </c>
      <c r="Z72" s="240" t="s">
        <v>331</v>
      </c>
      <c r="AA72" s="240" t="s">
        <v>331</v>
      </c>
      <c r="AB72" s="240" t="s">
        <v>331</v>
      </c>
      <c r="AC72" s="240" t="s">
        <v>331</v>
      </c>
      <c r="AD72" s="240" t="s">
        <v>331</v>
      </c>
    </row>
    <row r="73">
      <c r="A73" s="216" t="s">
        <v>331</v>
      </c>
      <c r="B73" s="213" t="str">
        <f t="shared" si="1"/>
        <v/>
      </c>
      <c r="C73" s="217" t="s">
        <v>331</v>
      </c>
      <c r="D73" s="215" t="str">
        <f>'Nest Checks'!N77</f>
        <v/>
      </c>
      <c r="L73" s="159"/>
      <c r="M73" s="158"/>
      <c r="O73" s="240" t="s">
        <v>331</v>
      </c>
      <c r="P73" s="240" t="s">
        <v>331</v>
      </c>
      <c r="Q73" s="240" t="s">
        <v>331</v>
      </c>
      <c r="R73" s="240" t="s">
        <v>331</v>
      </c>
      <c r="S73" s="240" t="s">
        <v>331</v>
      </c>
      <c r="T73" s="240" t="s">
        <v>331</v>
      </c>
      <c r="U73" s="240" t="s">
        <v>331</v>
      </c>
      <c r="X73" s="240" t="s">
        <v>331</v>
      </c>
      <c r="Y73" s="240" t="s">
        <v>331</v>
      </c>
      <c r="Z73" s="240" t="s">
        <v>331</v>
      </c>
      <c r="AA73" s="240" t="s">
        <v>331</v>
      </c>
      <c r="AB73" s="240" t="s">
        <v>331</v>
      </c>
      <c r="AC73" s="240" t="s">
        <v>331</v>
      </c>
      <c r="AD73" s="240" t="s">
        <v>331</v>
      </c>
    </row>
    <row r="74">
      <c r="A74" s="216" t="s">
        <v>331</v>
      </c>
      <c r="B74" s="213" t="str">
        <f t="shared" si="1"/>
        <v/>
      </c>
      <c r="C74" s="217" t="s">
        <v>331</v>
      </c>
      <c r="D74" s="215" t="str">
        <f>'Nest Checks'!N78</f>
        <v/>
      </c>
      <c r="L74" s="159"/>
      <c r="M74" s="158"/>
      <c r="O74" s="240" t="s">
        <v>331</v>
      </c>
      <c r="P74" s="240" t="s">
        <v>331</v>
      </c>
      <c r="Q74" s="240" t="s">
        <v>331</v>
      </c>
      <c r="R74" s="240" t="s">
        <v>331</v>
      </c>
      <c r="S74" s="240" t="s">
        <v>331</v>
      </c>
      <c r="T74" s="240" t="s">
        <v>331</v>
      </c>
      <c r="U74" s="240" t="s">
        <v>331</v>
      </c>
      <c r="X74" s="240" t="s">
        <v>331</v>
      </c>
      <c r="Y74" s="240" t="s">
        <v>331</v>
      </c>
      <c r="Z74" s="240" t="s">
        <v>331</v>
      </c>
      <c r="AA74" s="240" t="s">
        <v>331</v>
      </c>
      <c r="AB74" s="240" t="s">
        <v>331</v>
      </c>
      <c r="AC74" s="240" t="s">
        <v>331</v>
      </c>
      <c r="AD74" s="240" t="s">
        <v>331</v>
      </c>
    </row>
    <row r="75">
      <c r="A75" s="216" t="s">
        <v>331</v>
      </c>
      <c r="B75" s="213">
        <f t="shared" si="1"/>
        <v>45488</v>
      </c>
      <c r="C75" s="217" t="s">
        <v>388</v>
      </c>
      <c r="D75" s="215" t="str">
        <f>'Nest Checks'!N79</f>
        <v>#73: X on 15-Jul</v>
      </c>
      <c r="L75" s="159"/>
      <c r="M75" s="158"/>
      <c r="O75" s="240" t="s">
        <v>331</v>
      </c>
      <c r="P75" s="240" t="s">
        <v>331</v>
      </c>
      <c r="Q75" s="240" t="s">
        <v>331</v>
      </c>
      <c r="R75" s="240" t="s">
        <v>331</v>
      </c>
      <c r="S75" s="240" t="s">
        <v>331</v>
      </c>
      <c r="T75" s="240" t="s">
        <v>331</v>
      </c>
      <c r="U75" s="240" t="s">
        <v>331</v>
      </c>
      <c r="X75" s="240" t="s">
        <v>331</v>
      </c>
      <c r="Y75" s="240" t="s">
        <v>331</v>
      </c>
      <c r="Z75" s="240" t="s">
        <v>331</v>
      </c>
      <c r="AA75" s="240" t="s">
        <v>331</v>
      </c>
      <c r="AB75" s="240" t="s">
        <v>331</v>
      </c>
      <c r="AC75" s="240" t="s">
        <v>331</v>
      </c>
      <c r="AD75" s="240" t="s">
        <v>331</v>
      </c>
    </row>
    <row r="76">
      <c r="A76" s="216" t="s">
        <v>331</v>
      </c>
      <c r="B76" s="213">
        <f t="shared" si="1"/>
        <v>45527</v>
      </c>
      <c r="C76" s="217" t="s">
        <v>408</v>
      </c>
      <c r="D76" s="215" t="str">
        <f>'Nest Checks'!N80</f>
        <v>#74: X on 23-Aug</v>
      </c>
      <c r="L76" s="159"/>
      <c r="M76" s="158"/>
      <c r="O76" s="240" t="s">
        <v>331</v>
      </c>
      <c r="P76" s="240" t="s">
        <v>331</v>
      </c>
      <c r="Q76" s="240" t="s">
        <v>331</v>
      </c>
      <c r="R76" s="240" t="s">
        <v>331</v>
      </c>
      <c r="S76" s="240" t="s">
        <v>331</v>
      </c>
      <c r="T76" s="240" t="s">
        <v>331</v>
      </c>
      <c r="U76" s="240" t="s">
        <v>331</v>
      </c>
      <c r="X76" s="240" t="s">
        <v>331</v>
      </c>
      <c r="Y76" s="240" t="s">
        <v>331</v>
      </c>
      <c r="Z76" s="240" t="s">
        <v>331</v>
      </c>
      <c r="AA76" s="240" t="s">
        <v>331</v>
      </c>
      <c r="AB76" s="240" t="s">
        <v>331</v>
      </c>
      <c r="AC76" s="240" t="s">
        <v>331</v>
      </c>
      <c r="AD76" s="240" t="s">
        <v>331</v>
      </c>
    </row>
    <row r="77">
      <c r="A77" s="216" t="s">
        <v>331</v>
      </c>
      <c r="B77" s="213" t="str">
        <f t="shared" si="1"/>
        <v/>
      </c>
      <c r="C77" s="217" t="s">
        <v>331</v>
      </c>
      <c r="D77" s="215" t="str">
        <f>'Nest Checks'!N81</f>
        <v/>
      </c>
      <c r="L77" s="159"/>
      <c r="M77" s="158"/>
      <c r="O77" s="240" t="s">
        <v>331</v>
      </c>
      <c r="P77" s="240" t="s">
        <v>331</v>
      </c>
      <c r="Q77" s="240" t="s">
        <v>331</v>
      </c>
      <c r="R77" s="240" t="s">
        <v>331</v>
      </c>
      <c r="S77" s="240" t="s">
        <v>331</v>
      </c>
      <c r="T77" s="240" t="s">
        <v>331</v>
      </c>
      <c r="U77" s="240" t="s">
        <v>331</v>
      </c>
      <c r="X77" s="240" t="s">
        <v>331</v>
      </c>
      <c r="Y77" s="240" t="s">
        <v>331</v>
      </c>
      <c r="Z77" s="240" t="s">
        <v>331</v>
      </c>
      <c r="AA77" s="240" t="s">
        <v>331</v>
      </c>
      <c r="AB77" s="240" t="s">
        <v>331</v>
      </c>
      <c r="AC77" s="240" t="s">
        <v>331</v>
      </c>
      <c r="AD77" s="240" t="s">
        <v>331</v>
      </c>
    </row>
    <row r="78">
      <c r="A78" s="216" t="s">
        <v>331</v>
      </c>
      <c r="B78" s="213">
        <f t="shared" si="1"/>
        <v>45470</v>
      </c>
      <c r="C78" s="217" t="s">
        <v>342</v>
      </c>
      <c r="D78" s="215" t="str">
        <f>'Nest Checks'!N82</f>
        <v>#76: X on 27-Jun</v>
      </c>
      <c r="L78" s="159"/>
      <c r="M78" s="158"/>
      <c r="O78" s="240" t="s">
        <v>331</v>
      </c>
      <c r="P78" s="240" t="s">
        <v>331</v>
      </c>
      <c r="Q78" s="240" t="s">
        <v>331</v>
      </c>
      <c r="R78" s="240" t="s">
        <v>331</v>
      </c>
      <c r="S78" s="240" t="s">
        <v>331</v>
      </c>
      <c r="T78" s="240" t="s">
        <v>331</v>
      </c>
      <c r="U78" s="240" t="s">
        <v>331</v>
      </c>
      <c r="X78" s="240" t="s">
        <v>331</v>
      </c>
      <c r="Y78" s="240" t="s">
        <v>331</v>
      </c>
      <c r="Z78" s="240" t="s">
        <v>331</v>
      </c>
      <c r="AA78" s="240" t="s">
        <v>331</v>
      </c>
      <c r="AB78" s="240" t="s">
        <v>331</v>
      </c>
      <c r="AC78" s="240" t="s">
        <v>331</v>
      </c>
      <c r="AD78" s="240" t="s">
        <v>331</v>
      </c>
    </row>
    <row r="79">
      <c r="A79" s="216" t="s">
        <v>331</v>
      </c>
      <c r="B79" s="213">
        <f t="shared" si="1"/>
        <v>45521</v>
      </c>
      <c r="C79" s="217" t="s">
        <v>405</v>
      </c>
      <c r="D79" s="215" t="str">
        <f>'Nest Checks'!N83</f>
        <v>#77: X on 17-Aug</v>
      </c>
      <c r="L79" s="159"/>
      <c r="M79" s="158"/>
      <c r="O79" s="240" t="s">
        <v>331</v>
      </c>
      <c r="P79" s="240" t="s">
        <v>331</v>
      </c>
      <c r="Q79" s="240" t="s">
        <v>331</v>
      </c>
      <c r="R79" s="240" t="s">
        <v>331</v>
      </c>
      <c r="S79" s="240" t="s">
        <v>331</v>
      </c>
      <c r="T79" s="240" t="s">
        <v>331</v>
      </c>
      <c r="U79" s="240" t="s">
        <v>331</v>
      </c>
      <c r="X79" s="240" t="s">
        <v>331</v>
      </c>
      <c r="Y79" s="240" t="s">
        <v>331</v>
      </c>
      <c r="Z79" s="240" t="s">
        <v>331</v>
      </c>
      <c r="AA79" s="240" t="s">
        <v>331</v>
      </c>
      <c r="AB79" s="240" t="s">
        <v>331</v>
      </c>
      <c r="AC79" s="240" t="s">
        <v>331</v>
      </c>
      <c r="AD79" s="240" t="s">
        <v>331</v>
      </c>
    </row>
    <row r="80">
      <c r="A80" s="216" t="s">
        <v>331</v>
      </c>
      <c r="B80" s="213">
        <f t="shared" si="1"/>
        <v>45545</v>
      </c>
      <c r="C80" s="217" t="s">
        <v>416</v>
      </c>
      <c r="D80" s="215" t="str">
        <f>'Nest Checks'!N84</f>
        <v>#78: X on 10-Sep</v>
      </c>
      <c r="L80" s="159"/>
      <c r="M80" s="158"/>
      <c r="O80" s="240" t="s">
        <v>331</v>
      </c>
      <c r="P80" s="240" t="s">
        <v>331</v>
      </c>
      <c r="Q80" s="240" t="s">
        <v>331</v>
      </c>
      <c r="R80" s="240" t="s">
        <v>331</v>
      </c>
      <c r="S80" s="240" t="s">
        <v>331</v>
      </c>
      <c r="T80" s="240" t="s">
        <v>331</v>
      </c>
      <c r="U80" s="240" t="s">
        <v>331</v>
      </c>
      <c r="X80" s="240" t="s">
        <v>331</v>
      </c>
      <c r="Y80" s="240" t="s">
        <v>331</v>
      </c>
      <c r="Z80" s="240" t="s">
        <v>331</v>
      </c>
      <c r="AA80" s="240" t="s">
        <v>331</v>
      </c>
      <c r="AB80" s="240" t="s">
        <v>331</v>
      </c>
      <c r="AC80" s="240" t="s">
        <v>331</v>
      </c>
      <c r="AD80" s="240" t="s">
        <v>331</v>
      </c>
    </row>
    <row r="81">
      <c r="A81" s="216" t="s">
        <v>331</v>
      </c>
      <c r="B81" s="213" t="str">
        <f t="shared" si="1"/>
        <v/>
      </c>
      <c r="C81" s="217" t="s">
        <v>331</v>
      </c>
      <c r="D81" s="215" t="str">
        <f>'Nest Checks'!N85</f>
        <v/>
      </c>
      <c r="L81" s="159"/>
      <c r="M81" s="158"/>
      <c r="O81" s="240" t="s">
        <v>331</v>
      </c>
      <c r="P81" s="240" t="s">
        <v>331</v>
      </c>
      <c r="Q81" s="240" t="s">
        <v>331</v>
      </c>
      <c r="R81" s="240" t="s">
        <v>331</v>
      </c>
      <c r="S81" s="240" t="s">
        <v>331</v>
      </c>
      <c r="T81" s="240" t="s">
        <v>331</v>
      </c>
      <c r="U81" s="240" t="s">
        <v>331</v>
      </c>
      <c r="X81" s="240" t="s">
        <v>331</v>
      </c>
      <c r="Y81" s="240" t="s">
        <v>331</v>
      </c>
      <c r="Z81" s="240" t="s">
        <v>331</v>
      </c>
      <c r="AA81" s="240" t="s">
        <v>331</v>
      </c>
      <c r="AB81" s="240" t="s">
        <v>331</v>
      </c>
      <c r="AC81" s="240" t="s">
        <v>331</v>
      </c>
      <c r="AD81" s="240" t="s">
        <v>331</v>
      </c>
    </row>
    <row r="82">
      <c r="A82" s="216" t="s">
        <v>331</v>
      </c>
      <c r="B82" s="213">
        <f t="shared" si="1"/>
        <v>45481</v>
      </c>
      <c r="C82" s="217" t="s">
        <v>378</v>
      </c>
      <c r="D82" s="215" t="str">
        <f>'Nest Checks'!N86</f>
        <v>#80: X on 08-Jul</v>
      </c>
      <c r="L82" s="159"/>
      <c r="M82" s="158"/>
      <c r="O82" s="240" t="s">
        <v>331</v>
      </c>
      <c r="P82" s="240" t="s">
        <v>331</v>
      </c>
      <c r="Q82" s="240" t="s">
        <v>331</v>
      </c>
      <c r="R82" s="240" t="s">
        <v>331</v>
      </c>
      <c r="S82" s="240" t="s">
        <v>331</v>
      </c>
      <c r="T82" s="240" t="s">
        <v>331</v>
      </c>
      <c r="U82" s="240" t="s">
        <v>331</v>
      </c>
      <c r="X82" s="240" t="s">
        <v>331</v>
      </c>
      <c r="Y82" s="240" t="s">
        <v>331</v>
      </c>
      <c r="Z82" s="240" t="s">
        <v>331</v>
      </c>
      <c r="AA82" s="240" t="s">
        <v>331</v>
      </c>
      <c r="AB82" s="240" t="s">
        <v>331</v>
      </c>
      <c r="AC82" s="240" t="s">
        <v>331</v>
      </c>
      <c r="AD82" s="240" t="s">
        <v>331</v>
      </c>
    </row>
    <row r="83">
      <c r="A83" s="216" t="s">
        <v>331</v>
      </c>
      <c r="B83" s="213" t="str">
        <f t="shared" si="1"/>
        <v/>
      </c>
      <c r="C83" s="217" t="s">
        <v>331</v>
      </c>
      <c r="D83" s="215" t="str">
        <f>'Nest Checks'!N87</f>
        <v/>
      </c>
      <c r="L83" s="159"/>
      <c r="M83" s="158"/>
      <c r="O83" s="240" t="s">
        <v>331</v>
      </c>
      <c r="P83" s="240" t="s">
        <v>331</v>
      </c>
      <c r="Q83" s="240" t="s">
        <v>331</v>
      </c>
      <c r="R83" s="240" t="s">
        <v>331</v>
      </c>
      <c r="S83" s="240" t="s">
        <v>331</v>
      </c>
      <c r="T83" s="240" t="s">
        <v>331</v>
      </c>
      <c r="U83" s="240" t="s">
        <v>331</v>
      </c>
      <c r="X83" s="240" t="s">
        <v>331</v>
      </c>
      <c r="Y83" s="240" t="s">
        <v>331</v>
      </c>
      <c r="Z83" s="240" t="s">
        <v>331</v>
      </c>
      <c r="AA83" s="240" t="s">
        <v>331</v>
      </c>
      <c r="AB83" s="240" t="s">
        <v>331</v>
      </c>
      <c r="AC83" s="240" t="s">
        <v>331</v>
      </c>
      <c r="AD83" s="240" t="s">
        <v>331</v>
      </c>
    </row>
    <row r="84">
      <c r="A84" s="216" t="s">
        <v>331</v>
      </c>
      <c r="B84" s="213">
        <f t="shared" si="1"/>
        <v>45467</v>
      </c>
      <c r="C84" s="217" t="s">
        <v>341</v>
      </c>
      <c r="D84" s="215" t="str">
        <f>'Nest Checks'!N88</f>
        <v>#82: X on 24-Jun</v>
      </c>
      <c r="L84" s="159"/>
      <c r="M84" s="158"/>
      <c r="O84" s="240" t="s">
        <v>331</v>
      </c>
      <c r="P84" s="240" t="s">
        <v>331</v>
      </c>
      <c r="Q84" s="240" t="s">
        <v>331</v>
      </c>
      <c r="R84" s="240" t="s">
        <v>331</v>
      </c>
      <c r="S84" s="240" t="s">
        <v>331</v>
      </c>
      <c r="T84" s="240" t="s">
        <v>331</v>
      </c>
      <c r="U84" s="240" t="s">
        <v>331</v>
      </c>
      <c r="X84" s="240" t="s">
        <v>331</v>
      </c>
      <c r="Y84" s="240" t="s">
        <v>331</v>
      </c>
      <c r="Z84" s="240" t="s">
        <v>331</v>
      </c>
      <c r="AA84" s="240" t="s">
        <v>331</v>
      </c>
      <c r="AB84" s="240" t="s">
        <v>331</v>
      </c>
      <c r="AC84" s="240" t="s">
        <v>331</v>
      </c>
      <c r="AD84" s="240" t="s">
        <v>331</v>
      </c>
    </row>
    <row r="85">
      <c r="A85" s="216" t="s">
        <v>331</v>
      </c>
      <c r="B85" s="213" t="str">
        <f t="shared" si="1"/>
        <v/>
      </c>
      <c r="C85" s="217" t="s">
        <v>331</v>
      </c>
      <c r="D85" s="215" t="str">
        <f>'Nest Checks'!N89</f>
        <v/>
      </c>
      <c r="L85" s="159"/>
      <c r="M85" s="158"/>
      <c r="O85" s="240" t="s">
        <v>331</v>
      </c>
      <c r="P85" s="240" t="s">
        <v>331</v>
      </c>
      <c r="Q85" s="240" t="s">
        <v>331</v>
      </c>
      <c r="R85" s="240" t="s">
        <v>331</v>
      </c>
      <c r="S85" s="240" t="s">
        <v>331</v>
      </c>
      <c r="T85" s="240" t="s">
        <v>331</v>
      </c>
      <c r="U85" s="240" t="s">
        <v>331</v>
      </c>
      <c r="X85" s="240" t="s">
        <v>331</v>
      </c>
      <c r="Y85" s="240" t="s">
        <v>331</v>
      </c>
      <c r="Z85" s="240" t="s">
        <v>331</v>
      </c>
      <c r="AA85" s="240" t="s">
        <v>331</v>
      </c>
      <c r="AB85" s="240" t="s">
        <v>331</v>
      </c>
      <c r="AC85" s="240" t="s">
        <v>331</v>
      </c>
      <c r="AD85" s="240" t="s">
        <v>331</v>
      </c>
    </row>
    <row r="86">
      <c r="A86" s="216" t="s">
        <v>331</v>
      </c>
      <c r="B86" s="213" t="str">
        <f t="shared" si="1"/>
        <v/>
      </c>
      <c r="C86" s="217" t="s">
        <v>331</v>
      </c>
      <c r="D86" s="215" t="str">
        <f>'Nest Checks'!N90</f>
        <v/>
      </c>
      <c r="L86" s="159"/>
      <c r="M86" s="158"/>
      <c r="O86" s="240" t="s">
        <v>331</v>
      </c>
      <c r="P86" s="240" t="s">
        <v>331</v>
      </c>
      <c r="Q86" s="240" t="s">
        <v>331</v>
      </c>
      <c r="R86" s="240" t="s">
        <v>331</v>
      </c>
      <c r="S86" s="240" t="s">
        <v>331</v>
      </c>
      <c r="T86" s="240" t="s">
        <v>331</v>
      </c>
      <c r="U86" s="240" t="s">
        <v>331</v>
      </c>
      <c r="X86" s="240" t="s">
        <v>331</v>
      </c>
      <c r="Y86" s="240" t="s">
        <v>331</v>
      </c>
      <c r="Z86" s="240" t="s">
        <v>331</v>
      </c>
      <c r="AA86" s="240" t="s">
        <v>331</v>
      </c>
      <c r="AB86" s="240" t="s">
        <v>331</v>
      </c>
      <c r="AC86" s="240" t="s">
        <v>331</v>
      </c>
      <c r="AD86" s="240" t="s">
        <v>331</v>
      </c>
    </row>
    <row r="87">
      <c r="A87" s="216" t="s">
        <v>331</v>
      </c>
      <c r="B87" s="213">
        <f t="shared" si="1"/>
        <v>45485</v>
      </c>
      <c r="C87" s="217" t="s">
        <v>382</v>
      </c>
      <c r="D87" s="215" t="str">
        <f>'Nest Checks'!N91</f>
        <v>#85: X on 12-Jul</v>
      </c>
      <c r="L87" s="159"/>
      <c r="M87" s="158"/>
      <c r="O87" s="240" t="s">
        <v>331</v>
      </c>
      <c r="P87" s="240" t="s">
        <v>331</v>
      </c>
      <c r="Q87" s="240" t="s">
        <v>331</v>
      </c>
      <c r="R87" s="240" t="s">
        <v>331</v>
      </c>
      <c r="S87" s="240" t="s">
        <v>331</v>
      </c>
      <c r="T87" s="240" t="s">
        <v>331</v>
      </c>
      <c r="U87" s="240" t="s">
        <v>331</v>
      </c>
      <c r="X87" s="240" t="s">
        <v>331</v>
      </c>
      <c r="Y87" s="240" t="s">
        <v>331</v>
      </c>
      <c r="Z87" s="240" t="s">
        <v>331</v>
      </c>
      <c r="AA87" s="240" t="s">
        <v>331</v>
      </c>
      <c r="AB87" s="240" t="s">
        <v>331</v>
      </c>
      <c r="AC87" s="240" t="s">
        <v>331</v>
      </c>
      <c r="AD87" s="240" t="s">
        <v>331</v>
      </c>
    </row>
    <row r="88">
      <c r="A88" s="216" t="s">
        <v>331</v>
      </c>
      <c r="B88" s="213">
        <f t="shared" si="1"/>
        <v>45527</v>
      </c>
      <c r="C88" s="217" t="s">
        <v>409</v>
      </c>
      <c r="D88" s="215" t="str">
        <f>'Nest Checks'!N92</f>
        <v>#86: X on 23-Aug</v>
      </c>
      <c r="L88" s="159"/>
      <c r="M88" s="158"/>
      <c r="O88" s="240" t="s">
        <v>331</v>
      </c>
      <c r="P88" s="240" t="s">
        <v>331</v>
      </c>
      <c r="Q88" s="240" t="s">
        <v>331</v>
      </c>
      <c r="R88" s="240" t="s">
        <v>331</v>
      </c>
      <c r="S88" s="240" t="s">
        <v>331</v>
      </c>
      <c r="T88" s="240" t="s">
        <v>331</v>
      </c>
      <c r="U88" s="240" t="s">
        <v>331</v>
      </c>
      <c r="X88" s="240" t="s">
        <v>331</v>
      </c>
      <c r="Y88" s="240" t="s">
        <v>331</v>
      </c>
      <c r="Z88" s="240" t="s">
        <v>331</v>
      </c>
      <c r="AA88" s="240" t="s">
        <v>331</v>
      </c>
      <c r="AB88" s="240" t="s">
        <v>331</v>
      </c>
      <c r="AC88" s="240" t="s">
        <v>331</v>
      </c>
      <c r="AD88" s="240" t="s">
        <v>331</v>
      </c>
    </row>
    <row r="89">
      <c r="A89" s="216" t="s">
        <v>331</v>
      </c>
      <c r="B89" s="213" t="str">
        <f t="shared" si="1"/>
        <v/>
      </c>
      <c r="C89" s="217" t="s">
        <v>331</v>
      </c>
      <c r="D89" s="215" t="str">
        <f>'Nest Checks'!N93</f>
        <v/>
      </c>
      <c r="L89" s="159"/>
      <c r="M89" s="158"/>
      <c r="O89" s="240" t="s">
        <v>331</v>
      </c>
      <c r="P89" s="240" t="s">
        <v>331</v>
      </c>
      <c r="Q89" s="240" t="s">
        <v>331</v>
      </c>
      <c r="R89" s="240" t="s">
        <v>331</v>
      </c>
      <c r="S89" s="240" t="s">
        <v>331</v>
      </c>
      <c r="T89" s="240" t="s">
        <v>331</v>
      </c>
      <c r="U89" s="240" t="s">
        <v>331</v>
      </c>
      <c r="X89" s="240" t="s">
        <v>331</v>
      </c>
      <c r="Y89" s="240" t="s">
        <v>331</v>
      </c>
      <c r="Z89" s="240" t="s">
        <v>331</v>
      </c>
      <c r="AA89" s="240" t="s">
        <v>331</v>
      </c>
      <c r="AB89" s="240" t="s">
        <v>331</v>
      </c>
      <c r="AC89" s="240" t="s">
        <v>331</v>
      </c>
      <c r="AD89" s="240" t="s">
        <v>331</v>
      </c>
    </row>
    <row r="90">
      <c r="A90" s="216" t="s">
        <v>331</v>
      </c>
      <c r="B90" s="213" t="str">
        <f t="shared" si="1"/>
        <v/>
      </c>
      <c r="C90" s="217" t="s">
        <v>331</v>
      </c>
      <c r="D90" s="215" t="str">
        <f>'Nest Checks'!N94</f>
        <v/>
      </c>
      <c r="L90" s="159"/>
      <c r="M90" s="158"/>
      <c r="O90" s="240" t="s">
        <v>331</v>
      </c>
      <c r="P90" s="240" t="s">
        <v>331</v>
      </c>
      <c r="Q90" s="240" t="s">
        <v>331</v>
      </c>
      <c r="R90" s="240" t="s">
        <v>331</v>
      </c>
      <c r="S90" s="240" t="s">
        <v>331</v>
      </c>
      <c r="T90" s="240" t="s">
        <v>331</v>
      </c>
      <c r="U90" s="240" t="s">
        <v>331</v>
      </c>
      <c r="X90" s="240" t="s">
        <v>331</v>
      </c>
      <c r="Y90" s="240" t="s">
        <v>331</v>
      </c>
      <c r="Z90" s="240" t="s">
        <v>331</v>
      </c>
      <c r="AA90" s="240" t="s">
        <v>331</v>
      </c>
      <c r="AB90" s="240" t="s">
        <v>331</v>
      </c>
      <c r="AC90" s="240" t="s">
        <v>331</v>
      </c>
      <c r="AD90" s="240" t="s">
        <v>331</v>
      </c>
    </row>
    <row r="91">
      <c r="A91" s="216" t="s">
        <v>331</v>
      </c>
      <c r="B91" s="213" t="str">
        <f t="shared" si="1"/>
        <v/>
      </c>
      <c r="C91" s="217" t="s">
        <v>331</v>
      </c>
      <c r="D91" s="215" t="str">
        <f>'Nest Checks'!N95</f>
        <v/>
      </c>
      <c r="L91" s="159"/>
      <c r="M91" s="158"/>
      <c r="O91" s="240" t="s">
        <v>331</v>
      </c>
      <c r="P91" s="240" t="s">
        <v>331</v>
      </c>
      <c r="Q91" s="240" t="s">
        <v>331</v>
      </c>
      <c r="R91" s="240" t="s">
        <v>331</v>
      </c>
      <c r="S91" s="240" t="s">
        <v>331</v>
      </c>
      <c r="T91" s="240" t="s">
        <v>331</v>
      </c>
      <c r="U91" s="240" t="s">
        <v>331</v>
      </c>
      <c r="X91" s="240" t="s">
        <v>331</v>
      </c>
      <c r="Y91" s="240" t="s">
        <v>331</v>
      </c>
      <c r="Z91" s="240" t="s">
        <v>331</v>
      </c>
      <c r="AA91" s="240" t="s">
        <v>331</v>
      </c>
      <c r="AB91" s="240" t="s">
        <v>331</v>
      </c>
      <c r="AC91" s="240" t="s">
        <v>331</v>
      </c>
      <c r="AD91" s="240" t="s">
        <v>331</v>
      </c>
    </row>
    <row r="92">
      <c r="A92" s="216" t="s">
        <v>331</v>
      </c>
      <c r="B92" s="213" t="str">
        <f t="shared" si="1"/>
        <v/>
      </c>
      <c r="C92" s="217" t="s">
        <v>331</v>
      </c>
      <c r="D92" s="215" t="str">
        <f>'Nest Checks'!N96</f>
        <v/>
      </c>
      <c r="L92" s="159"/>
      <c r="M92" s="158"/>
      <c r="O92" s="240" t="s">
        <v>331</v>
      </c>
      <c r="P92" s="240" t="s">
        <v>331</v>
      </c>
      <c r="Q92" s="240" t="s">
        <v>331</v>
      </c>
      <c r="R92" s="240" t="s">
        <v>331</v>
      </c>
      <c r="S92" s="240" t="s">
        <v>331</v>
      </c>
      <c r="T92" s="240" t="s">
        <v>331</v>
      </c>
      <c r="U92" s="240" t="s">
        <v>331</v>
      </c>
      <c r="X92" s="240" t="s">
        <v>331</v>
      </c>
      <c r="Y92" s="240" t="s">
        <v>331</v>
      </c>
      <c r="Z92" s="240" t="s">
        <v>331</v>
      </c>
      <c r="AA92" s="240" t="s">
        <v>331</v>
      </c>
      <c r="AB92" s="240" t="s">
        <v>331</v>
      </c>
      <c r="AC92" s="240" t="s">
        <v>331</v>
      </c>
      <c r="AD92" s="240" t="s">
        <v>331</v>
      </c>
    </row>
    <row r="93">
      <c r="A93" s="216" t="s">
        <v>331</v>
      </c>
      <c r="B93" s="213" t="str">
        <f t="shared" si="1"/>
        <v/>
      </c>
      <c r="C93" s="217" t="s">
        <v>331</v>
      </c>
      <c r="D93" s="215" t="str">
        <f>'Nest Checks'!N97</f>
        <v/>
      </c>
      <c r="L93" s="159"/>
      <c r="M93" s="158"/>
      <c r="O93" s="240" t="s">
        <v>331</v>
      </c>
      <c r="P93" s="240" t="s">
        <v>331</v>
      </c>
      <c r="Q93" s="240" t="s">
        <v>331</v>
      </c>
      <c r="R93" s="240" t="s">
        <v>331</v>
      </c>
      <c r="S93" s="240" t="s">
        <v>331</v>
      </c>
      <c r="T93" s="240" t="s">
        <v>331</v>
      </c>
      <c r="U93" s="240" t="s">
        <v>331</v>
      </c>
      <c r="X93" s="240" t="s">
        <v>331</v>
      </c>
      <c r="Y93" s="240" t="s">
        <v>331</v>
      </c>
      <c r="Z93" s="240" t="s">
        <v>331</v>
      </c>
      <c r="AA93" s="240" t="s">
        <v>331</v>
      </c>
      <c r="AB93" s="240" t="s">
        <v>331</v>
      </c>
      <c r="AC93" s="240" t="s">
        <v>331</v>
      </c>
      <c r="AD93" s="240" t="s">
        <v>331</v>
      </c>
    </row>
    <row r="94">
      <c r="A94" s="216" t="s">
        <v>331</v>
      </c>
      <c r="B94" s="213">
        <f t="shared" si="1"/>
        <v>45460</v>
      </c>
      <c r="C94" s="217" t="s">
        <v>340</v>
      </c>
      <c r="D94" s="215" t="str">
        <f>'Nest Checks'!N98</f>
        <v>#92: X on 17-Jun</v>
      </c>
      <c r="L94" s="159"/>
      <c r="M94" s="158"/>
      <c r="O94" s="240" t="s">
        <v>331</v>
      </c>
      <c r="P94" s="240" t="s">
        <v>331</v>
      </c>
      <c r="Q94" s="240" t="s">
        <v>331</v>
      </c>
      <c r="R94" s="240" t="s">
        <v>331</v>
      </c>
      <c r="S94" s="240" t="s">
        <v>331</v>
      </c>
      <c r="T94" s="240" t="s">
        <v>331</v>
      </c>
      <c r="U94" s="240" t="s">
        <v>331</v>
      </c>
      <c r="X94" s="240" t="s">
        <v>331</v>
      </c>
      <c r="Y94" s="240" t="s">
        <v>331</v>
      </c>
      <c r="Z94" s="240" t="s">
        <v>331</v>
      </c>
      <c r="AA94" s="240" t="s">
        <v>331</v>
      </c>
      <c r="AB94" s="240" t="s">
        <v>331</v>
      </c>
      <c r="AC94" s="240" t="s">
        <v>331</v>
      </c>
      <c r="AD94" s="240" t="s">
        <v>331</v>
      </c>
    </row>
    <row r="95">
      <c r="A95" s="216" t="s">
        <v>331</v>
      </c>
      <c r="B95" s="213">
        <f t="shared" si="1"/>
        <v>45516</v>
      </c>
      <c r="C95" s="217" t="s">
        <v>402</v>
      </c>
      <c r="D95" s="215" t="str">
        <f>'Nest Checks'!N99</f>
        <v>#93: X on 12-Aug</v>
      </c>
      <c r="L95" s="159"/>
      <c r="M95" s="158"/>
      <c r="O95" s="240" t="s">
        <v>331</v>
      </c>
      <c r="P95" s="240" t="s">
        <v>331</v>
      </c>
      <c r="Q95" s="240" t="s">
        <v>331</v>
      </c>
      <c r="R95" s="240" t="s">
        <v>331</v>
      </c>
      <c r="S95" s="240" t="s">
        <v>331</v>
      </c>
      <c r="T95" s="240" t="s">
        <v>331</v>
      </c>
      <c r="U95" s="240" t="s">
        <v>331</v>
      </c>
      <c r="X95" s="240" t="s">
        <v>331</v>
      </c>
      <c r="Y95" s="240" t="s">
        <v>331</v>
      </c>
      <c r="Z95" s="240" t="s">
        <v>331</v>
      </c>
      <c r="AA95" s="240" t="s">
        <v>331</v>
      </c>
      <c r="AB95" s="240" t="s">
        <v>331</v>
      </c>
      <c r="AC95" s="240" t="s">
        <v>331</v>
      </c>
      <c r="AD95" s="240" t="s">
        <v>331</v>
      </c>
    </row>
    <row r="96">
      <c r="A96" s="216" t="s">
        <v>331</v>
      </c>
      <c r="B96" s="213">
        <f t="shared" si="1"/>
        <v>45527</v>
      </c>
      <c r="C96" s="217" t="s">
        <v>410</v>
      </c>
      <c r="D96" s="215" t="str">
        <f>'Nest Checks'!N100</f>
        <v>#94: X on 23-Aug</v>
      </c>
      <c r="L96" s="159"/>
      <c r="M96" s="158"/>
      <c r="O96" s="240" t="s">
        <v>331</v>
      </c>
      <c r="P96" s="240" t="s">
        <v>331</v>
      </c>
      <c r="Q96" s="240" t="s">
        <v>331</v>
      </c>
      <c r="R96" s="240" t="s">
        <v>331</v>
      </c>
      <c r="S96" s="240" t="s">
        <v>331</v>
      </c>
      <c r="T96" s="240" t="s">
        <v>331</v>
      </c>
      <c r="U96" s="240" t="s">
        <v>331</v>
      </c>
      <c r="X96" s="240" t="s">
        <v>331</v>
      </c>
      <c r="Y96" s="240" t="s">
        <v>331</v>
      </c>
      <c r="Z96" s="240" t="s">
        <v>331</v>
      </c>
      <c r="AA96" s="240" t="s">
        <v>331</v>
      </c>
      <c r="AB96" s="240" t="s">
        <v>331</v>
      </c>
      <c r="AC96" s="240" t="s">
        <v>331</v>
      </c>
      <c r="AD96" s="240" t="s">
        <v>331</v>
      </c>
    </row>
    <row r="97">
      <c r="A97" s="216" t="s">
        <v>331</v>
      </c>
      <c r="B97" s="213">
        <f t="shared" si="1"/>
        <v>45539</v>
      </c>
      <c r="C97" s="217" t="s">
        <v>414</v>
      </c>
      <c r="D97" s="215" t="str">
        <f>'Nest Checks'!N101</f>
        <v>#95: X on 04-Sep</v>
      </c>
      <c r="L97" s="159"/>
      <c r="M97" s="158"/>
      <c r="O97" s="240" t="s">
        <v>331</v>
      </c>
      <c r="P97" s="240" t="s">
        <v>331</v>
      </c>
      <c r="Q97" s="240" t="s">
        <v>331</v>
      </c>
      <c r="R97" s="240" t="s">
        <v>331</v>
      </c>
      <c r="S97" s="240" t="s">
        <v>331</v>
      </c>
      <c r="T97" s="240" t="s">
        <v>331</v>
      </c>
      <c r="U97" s="240" t="s">
        <v>331</v>
      </c>
      <c r="X97" s="240" t="s">
        <v>331</v>
      </c>
      <c r="Y97" s="240" t="s">
        <v>331</v>
      </c>
      <c r="Z97" s="240" t="s">
        <v>331</v>
      </c>
      <c r="AA97" s="240" t="s">
        <v>331</v>
      </c>
      <c r="AB97" s="240" t="s">
        <v>331</v>
      </c>
      <c r="AC97" s="240" t="s">
        <v>331</v>
      </c>
      <c r="AD97" s="240" t="s">
        <v>331</v>
      </c>
    </row>
    <row r="98">
      <c r="A98" s="216" t="s">
        <v>331</v>
      </c>
      <c r="B98" s="213">
        <f t="shared" si="1"/>
        <v>45527</v>
      </c>
      <c r="C98" s="217" t="s">
        <v>411</v>
      </c>
      <c r="D98" s="215" t="str">
        <f>'Nest Checks'!N102</f>
        <v>#96: X on 23-Aug</v>
      </c>
      <c r="L98" s="159"/>
      <c r="M98" s="158"/>
      <c r="O98" s="240" t="s">
        <v>331</v>
      </c>
      <c r="P98" s="240" t="s">
        <v>331</v>
      </c>
      <c r="Q98" s="240" t="s">
        <v>331</v>
      </c>
      <c r="R98" s="240" t="s">
        <v>331</v>
      </c>
      <c r="S98" s="240" t="s">
        <v>331</v>
      </c>
      <c r="T98" s="240" t="s">
        <v>331</v>
      </c>
      <c r="U98" s="240" t="s">
        <v>331</v>
      </c>
      <c r="X98" s="240" t="s">
        <v>331</v>
      </c>
      <c r="Y98" s="240" t="s">
        <v>331</v>
      </c>
      <c r="Z98" s="240" t="s">
        <v>331</v>
      </c>
      <c r="AA98" s="240" t="s">
        <v>331</v>
      </c>
      <c r="AB98" s="240" t="s">
        <v>331</v>
      </c>
      <c r="AC98" s="240" t="s">
        <v>331</v>
      </c>
      <c r="AD98" s="240" t="s">
        <v>331</v>
      </c>
    </row>
    <row r="99">
      <c r="A99" s="216" t="s">
        <v>331</v>
      </c>
      <c r="B99" s="213">
        <f t="shared" si="1"/>
        <v>45485</v>
      </c>
      <c r="C99" s="217" t="s">
        <v>384</v>
      </c>
      <c r="D99" s="215" t="str">
        <f>'Nest Checks'!N103</f>
        <v>#97: X on 12-Jul</v>
      </c>
      <c r="L99" s="159"/>
      <c r="M99" s="158"/>
      <c r="O99" s="240" t="s">
        <v>331</v>
      </c>
      <c r="P99" s="240" t="s">
        <v>331</v>
      </c>
      <c r="Q99" s="240" t="s">
        <v>331</v>
      </c>
      <c r="R99" s="240" t="s">
        <v>331</v>
      </c>
      <c r="S99" s="240" t="s">
        <v>331</v>
      </c>
      <c r="T99" s="240" t="s">
        <v>331</v>
      </c>
      <c r="U99" s="240" t="s">
        <v>331</v>
      </c>
      <c r="X99" s="240" t="s">
        <v>331</v>
      </c>
      <c r="Y99" s="240" t="s">
        <v>331</v>
      </c>
      <c r="Z99" s="240" t="s">
        <v>331</v>
      </c>
      <c r="AA99" s="240" t="s">
        <v>331</v>
      </c>
      <c r="AB99" s="240" t="s">
        <v>331</v>
      </c>
      <c r="AC99" s="240" t="s">
        <v>331</v>
      </c>
      <c r="AD99" s="240" t="s">
        <v>331</v>
      </c>
    </row>
    <row r="100">
      <c r="A100" s="216" t="s">
        <v>331</v>
      </c>
      <c r="B100" s="213" t="str">
        <f t="shared" si="1"/>
        <v/>
      </c>
      <c r="C100" s="217" t="s">
        <v>331</v>
      </c>
      <c r="D100" s="215" t="str">
        <f>'Nest Checks'!N104</f>
        <v/>
      </c>
      <c r="L100" s="159"/>
      <c r="M100" s="158"/>
      <c r="O100" s="240" t="s">
        <v>331</v>
      </c>
      <c r="P100" s="240" t="s">
        <v>331</v>
      </c>
      <c r="Q100" s="240" t="s">
        <v>331</v>
      </c>
      <c r="R100" s="240" t="s">
        <v>331</v>
      </c>
      <c r="S100" s="240" t="s">
        <v>331</v>
      </c>
      <c r="T100" s="240" t="s">
        <v>331</v>
      </c>
      <c r="U100" s="240" t="s">
        <v>331</v>
      </c>
      <c r="X100" s="240" t="s">
        <v>331</v>
      </c>
      <c r="Y100" s="240" t="s">
        <v>331</v>
      </c>
      <c r="Z100" s="240" t="s">
        <v>331</v>
      </c>
      <c r="AA100" s="240" t="s">
        <v>331</v>
      </c>
      <c r="AB100" s="240" t="s">
        <v>331</v>
      </c>
      <c r="AC100" s="240" t="s">
        <v>331</v>
      </c>
      <c r="AD100" s="240" t="s">
        <v>331</v>
      </c>
    </row>
    <row r="101">
      <c r="A101" s="216" t="s">
        <v>331</v>
      </c>
      <c r="B101" s="213">
        <f t="shared" si="1"/>
        <v>45545</v>
      </c>
      <c r="C101" s="217" t="s">
        <v>417</v>
      </c>
      <c r="D101" s="215" t="str">
        <f>'Nest Checks'!N105</f>
        <v>#99: X on 10-Sep</v>
      </c>
      <c r="L101" s="159"/>
      <c r="M101" s="158"/>
      <c r="O101" s="240" t="s">
        <v>331</v>
      </c>
      <c r="P101" s="240" t="s">
        <v>331</v>
      </c>
      <c r="Q101" s="240" t="s">
        <v>331</v>
      </c>
      <c r="R101" s="240" t="s">
        <v>331</v>
      </c>
      <c r="S101" s="240" t="s">
        <v>331</v>
      </c>
      <c r="T101" s="240" t="s">
        <v>331</v>
      </c>
      <c r="U101" s="240" t="s">
        <v>331</v>
      </c>
      <c r="X101" s="240" t="s">
        <v>331</v>
      </c>
      <c r="Y101" s="240" t="s">
        <v>331</v>
      </c>
      <c r="Z101" s="240" t="s">
        <v>331</v>
      </c>
      <c r="AA101" s="240" t="s">
        <v>331</v>
      </c>
      <c r="AB101" s="240" t="s">
        <v>331</v>
      </c>
      <c r="AC101" s="240" t="s">
        <v>331</v>
      </c>
      <c r="AD101" s="240" t="s">
        <v>331</v>
      </c>
    </row>
    <row r="102">
      <c r="A102" s="216" t="s">
        <v>331</v>
      </c>
      <c r="B102" s="213" t="str">
        <f t="shared" si="1"/>
        <v/>
      </c>
      <c r="C102" s="217" t="s">
        <v>331</v>
      </c>
      <c r="D102" s="215" t="str">
        <f>'Nest Checks'!N106</f>
        <v/>
      </c>
      <c r="L102" s="159"/>
      <c r="M102" s="158"/>
      <c r="O102" s="240" t="s">
        <v>331</v>
      </c>
      <c r="P102" s="240" t="s">
        <v>331</v>
      </c>
      <c r="Q102" s="240" t="s">
        <v>331</v>
      </c>
      <c r="R102" s="240" t="s">
        <v>331</v>
      </c>
      <c r="S102" s="240" t="s">
        <v>331</v>
      </c>
      <c r="T102" s="240" t="s">
        <v>331</v>
      </c>
      <c r="U102" s="240" t="s">
        <v>331</v>
      </c>
      <c r="X102" s="240" t="s">
        <v>331</v>
      </c>
      <c r="Y102" s="240" t="s">
        <v>331</v>
      </c>
      <c r="Z102" s="240" t="s">
        <v>331</v>
      </c>
      <c r="AA102" s="240" t="s">
        <v>331</v>
      </c>
      <c r="AB102" s="240" t="s">
        <v>331</v>
      </c>
      <c r="AC102" s="240" t="s">
        <v>331</v>
      </c>
      <c r="AD102" s="240" t="s">
        <v>331</v>
      </c>
    </row>
    <row r="103">
      <c r="A103" s="216" t="s">
        <v>331</v>
      </c>
      <c r="B103" s="213">
        <f t="shared" si="1"/>
        <v>45549</v>
      </c>
      <c r="C103" s="217" t="s">
        <v>419</v>
      </c>
      <c r="D103" s="215" t="str">
        <f>'Nest Checks'!N107</f>
        <v>#101: X on 14-Sep</v>
      </c>
      <c r="L103" s="159"/>
      <c r="M103" s="158"/>
      <c r="O103" s="240" t="s">
        <v>331</v>
      </c>
      <c r="P103" s="240" t="s">
        <v>331</v>
      </c>
      <c r="Q103" s="240" t="s">
        <v>331</v>
      </c>
      <c r="R103" s="240" t="s">
        <v>331</v>
      </c>
      <c r="S103" s="240" t="s">
        <v>331</v>
      </c>
      <c r="T103" s="240" t="s">
        <v>331</v>
      </c>
      <c r="U103" s="240" t="s">
        <v>331</v>
      </c>
      <c r="X103" s="240" t="s">
        <v>331</v>
      </c>
      <c r="Y103" s="240" t="s">
        <v>331</v>
      </c>
      <c r="Z103" s="240" t="s">
        <v>331</v>
      </c>
      <c r="AA103" s="240" t="s">
        <v>331</v>
      </c>
      <c r="AB103" s="240" t="s">
        <v>331</v>
      </c>
      <c r="AC103" s="240" t="s">
        <v>331</v>
      </c>
      <c r="AD103" s="240" t="s">
        <v>331</v>
      </c>
    </row>
    <row r="104">
      <c r="A104" s="216" t="s">
        <v>331</v>
      </c>
      <c r="B104" s="213">
        <f t="shared" si="1"/>
        <v>45521</v>
      </c>
      <c r="C104" s="217" t="s">
        <v>407</v>
      </c>
      <c r="D104" s="215" t="str">
        <f>'Nest Checks'!N108</f>
        <v>#102: X on 17-Aug</v>
      </c>
      <c r="L104" s="159"/>
      <c r="M104" s="158"/>
      <c r="O104" s="240" t="s">
        <v>331</v>
      </c>
      <c r="P104" s="240" t="s">
        <v>331</v>
      </c>
      <c r="Q104" s="240" t="s">
        <v>331</v>
      </c>
      <c r="R104" s="240" t="s">
        <v>331</v>
      </c>
      <c r="S104" s="240" t="s">
        <v>331</v>
      </c>
      <c r="T104" s="240" t="s">
        <v>331</v>
      </c>
      <c r="U104" s="240" t="s">
        <v>331</v>
      </c>
      <c r="X104" s="240" t="s">
        <v>331</v>
      </c>
      <c r="Y104" s="240" t="s">
        <v>331</v>
      </c>
      <c r="Z104" s="240" t="s">
        <v>331</v>
      </c>
      <c r="AA104" s="240" t="s">
        <v>331</v>
      </c>
      <c r="AB104" s="240" t="s">
        <v>331</v>
      </c>
      <c r="AC104" s="240" t="s">
        <v>331</v>
      </c>
      <c r="AD104" s="240" t="s">
        <v>331</v>
      </c>
    </row>
    <row r="105">
      <c r="A105" s="216" t="s">
        <v>331</v>
      </c>
      <c r="B105" s="213" t="str">
        <f t="shared" si="1"/>
        <v/>
      </c>
      <c r="C105" s="217" t="s">
        <v>331</v>
      </c>
      <c r="D105" s="215" t="str">
        <f>'Nest Checks'!N109</f>
        <v/>
      </c>
      <c r="L105" s="159"/>
      <c r="M105" s="158"/>
      <c r="O105" s="240" t="s">
        <v>331</v>
      </c>
      <c r="P105" s="240" t="s">
        <v>331</v>
      </c>
      <c r="Q105" s="240" t="s">
        <v>331</v>
      </c>
      <c r="R105" s="240" t="s">
        <v>331</v>
      </c>
      <c r="S105" s="240" t="s">
        <v>331</v>
      </c>
      <c r="T105" s="240" t="s">
        <v>331</v>
      </c>
      <c r="U105" s="240" t="s">
        <v>331</v>
      </c>
      <c r="X105" s="240" t="s">
        <v>331</v>
      </c>
      <c r="Y105" s="240" t="s">
        <v>331</v>
      </c>
      <c r="Z105" s="240" t="s">
        <v>331</v>
      </c>
      <c r="AA105" s="240" t="s">
        <v>331</v>
      </c>
      <c r="AB105" s="240" t="s">
        <v>331</v>
      </c>
      <c r="AC105" s="240" t="s">
        <v>331</v>
      </c>
      <c r="AD105" s="240" t="s">
        <v>331</v>
      </c>
    </row>
    <row r="106">
      <c r="A106" s="216" t="s">
        <v>331</v>
      </c>
      <c r="B106" s="213" t="str">
        <f t="shared" si="1"/>
        <v/>
      </c>
      <c r="C106" s="217" t="s">
        <v>331</v>
      </c>
      <c r="D106" s="215" t="str">
        <f>'Nest Checks'!N110</f>
        <v/>
      </c>
      <c r="L106" s="159"/>
      <c r="M106" s="158"/>
      <c r="O106" s="240" t="s">
        <v>331</v>
      </c>
      <c r="P106" s="240" t="s">
        <v>331</v>
      </c>
      <c r="Q106" s="240" t="s">
        <v>331</v>
      </c>
      <c r="R106" s="240" t="s">
        <v>331</v>
      </c>
      <c r="S106" s="240" t="s">
        <v>331</v>
      </c>
      <c r="T106" s="240" t="s">
        <v>331</v>
      </c>
      <c r="U106" s="240" t="s">
        <v>331</v>
      </c>
      <c r="X106" s="240" t="s">
        <v>331</v>
      </c>
      <c r="Y106" s="240" t="s">
        <v>331</v>
      </c>
      <c r="Z106" s="240" t="s">
        <v>331</v>
      </c>
      <c r="AA106" s="240" t="s">
        <v>331</v>
      </c>
      <c r="AB106" s="240" t="s">
        <v>331</v>
      </c>
      <c r="AC106" s="240" t="s">
        <v>331</v>
      </c>
      <c r="AD106" s="240" t="s">
        <v>331</v>
      </c>
    </row>
    <row r="107">
      <c r="A107" s="216" t="s">
        <v>331</v>
      </c>
      <c r="B107" s="213" t="str">
        <f t="shared" si="1"/>
        <v/>
      </c>
      <c r="C107" s="217" t="s">
        <v>331</v>
      </c>
      <c r="D107" s="215" t="str">
        <f>'Nest Checks'!N111</f>
        <v/>
      </c>
      <c r="L107" s="159"/>
      <c r="M107" s="158"/>
      <c r="O107" s="240" t="s">
        <v>331</v>
      </c>
      <c r="P107" s="240" t="s">
        <v>331</v>
      </c>
      <c r="Q107" s="240" t="s">
        <v>331</v>
      </c>
      <c r="R107" s="240" t="s">
        <v>331</v>
      </c>
      <c r="S107" s="240" t="s">
        <v>331</v>
      </c>
      <c r="T107" s="240" t="s">
        <v>331</v>
      </c>
      <c r="U107" s="240" t="s">
        <v>331</v>
      </c>
      <c r="X107" s="240" t="s">
        <v>331</v>
      </c>
      <c r="Y107" s="240" t="s">
        <v>331</v>
      </c>
      <c r="Z107" s="240" t="s">
        <v>331</v>
      </c>
      <c r="AA107" s="240" t="s">
        <v>331</v>
      </c>
      <c r="AB107" s="240" t="s">
        <v>331</v>
      </c>
      <c r="AC107" s="240" t="s">
        <v>331</v>
      </c>
      <c r="AD107" s="240" t="s">
        <v>331</v>
      </c>
    </row>
    <row r="108">
      <c r="A108" s="216" t="s">
        <v>331</v>
      </c>
      <c r="B108" s="213" t="str">
        <f t="shared" si="1"/>
        <v/>
      </c>
      <c r="C108" s="217" t="s">
        <v>331</v>
      </c>
      <c r="D108" s="215" t="str">
        <f>'Nest Checks'!N112</f>
        <v/>
      </c>
      <c r="L108" s="159"/>
      <c r="M108" s="158"/>
      <c r="O108" s="240" t="s">
        <v>331</v>
      </c>
      <c r="P108" s="240" t="s">
        <v>331</v>
      </c>
      <c r="Q108" s="240" t="s">
        <v>331</v>
      </c>
      <c r="R108" s="240" t="s">
        <v>331</v>
      </c>
      <c r="S108" s="240" t="s">
        <v>331</v>
      </c>
      <c r="T108" s="240" t="s">
        <v>331</v>
      </c>
      <c r="U108" s="240" t="s">
        <v>331</v>
      </c>
      <c r="X108" s="240" t="s">
        <v>331</v>
      </c>
      <c r="Y108" s="240" t="s">
        <v>331</v>
      </c>
      <c r="Z108" s="240" t="s">
        <v>331</v>
      </c>
      <c r="AA108" s="240" t="s">
        <v>331</v>
      </c>
      <c r="AB108" s="240" t="s">
        <v>331</v>
      </c>
      <c r="AC108" s="240" t="s">
        <v>331</v>
      </c>
      <c r="AD108" s="240" t="s">
        <v>331</v>
      </c>
    </row>
    <row r="109">
      <c r="A109" s="216" t="s">
        <v>331</v>
      </c>
      <c r="B109" s="213" t="str">
        <f t="shared" si="1"/>
        <v/>
      </c>
      <c r="C109" s="217" t="s">
        <v>331</v>
      </c>
      <c r="D109" s="215" t="str">
        <f>'Nest Checks'!N113</f>
        <v/>
      </c>
      <c r="L109" s="159"/>
      <c r="M109" s="158"/>
      <c r="O109" s="240" t="s">
        <v>331</v>
      </c>
      <c r="P109" s="240" t="s">
        <v>331</v>
      </c>
      <c r="Q109" s="240" t="s">
        <v>331</v>
      </c>
      <c r="R109" s="240" t="s">
        <v>331</v>
      </c>
      <c r="S109" s="240" t="s">
        <v>331</v>
      </c>
      <c r="T109" s="240" t="s">
        <v>331</v>
      </c>
      <c r="U109" s="240" t="s">
        <v>331</v>
      </c>
      <c r="X109" s="240" t="s">
        <v>331</v>
      </c>
      <c r="Y109" s="240" t="s">
        <v>331</v>
      </c>
      <c r="Z109" s="240" t="s">
        <v>331</v>
      </c>
      <c r="AA109" s="240" t="s">
        <v>331</v>
      </c>
      <c r="AB109" s="240" t="s">
        <v>331</v>
      </c>
      <c r="AC109" s="240" t="s">
        <v>331</v>
      </c>
      <c r="AD109" s="240" t="s">
        <v>331</v>
      </c>
    </row>
    <row r="110">
      <c r="A110" s="216" t="s">
        <v>331</v>
      </c>
      <c r="B110" s="213" t="str">
        <f t="shared" si="1"/>
        <v/>
      </c>
      <c r="C110" s="217" t="s">
        <v>331</v>
      </c>
      <c r="D110" s="215" t="str">
        <f>'Nest Checks'!N114</f>
        <v/>
      </c>
      <c r="L110" s="159"/>
      <c r="M110" s="158"/>
      <c r="O110" s="240" t="s">
        <v>331</v>
      </c>
      <c r="P110" s="240" t="s">
        <v>331</v>
      </c>
      <c r="Q110" s="240" t="s">
        <v>331</v>
      </c>
      <c r="R110" s="240" t="s">
        <v>331</v>
      </c>
      <c r="S110" s="240" t="s">
        <v>331</v>
      </c>
      <c r="T110" s="240" t="s">
        <v>331</v>
      </c>
      <c r="U110" s="240" t="s">
        <v>331</v>
      </c>
      <c r="X110" s="240" t="s">
        <v>331</v>
      </c>
      <c r="Y110" s="240" t="s">
        <v>331</v>
      </c>
      <c r="Z110" s="240" t="s">
        <v>331</v>
      </c>
      <c r="AA110" s="240" t="s">
        <v>331</v>
      </c>
      <c r="AB110" s="240" t="s">
        <v>331</v>
      </c>
      <c r="AC110" s="240" t="s">
        <v>331</v>
      </c>
      <c r="AD110" s="240" t="s">
        <v>331</v>
      </c>
    </row>
    <row r="111">
      <c r="A111" s="216" t="s">
        <v>331</v>
      </c>
      <c r="B111" s="213">
        <f t="shared" si="1"/>
        <v>45502</v>
      </c>
      <c r="C111" s="217" t="s">
        <v>394</v>
      </c>
      <c r="D111" s="215" t="str">
        <f>'Nest Checks'!N115</f>
        <v>#109: X on 29-Jul</v>
      </c>
      <c r="L111" s="159"/>
      <c r="M111" s="158"/>
      <c r="O111" s="240" t="s">
        <v>331</v>
      </c>
      <c r="P111" s="240" t="s">
        <v>331</v>
      </c>
      <c r="Q111" s="240" t="s">
        <v>331</v>
      </c>
      <c r="R111" s="240" t="s">
        <v>331</v>
      </c>
      <c r="S111" s="240" t="s">
        <v>331</v>
      </c>
      <c r="T111" s="240" t="s">
        <v>331</v>
      </c>
      <c r="U111" s="240" t="s">
        <v>331</v>
      </c>
      <c r="X111" s="240" t="s">
        <v>331</v>
      </c>
      <c r="Y111" s="240" t="s">
        <v>331</v>
      </c>
      <c r="Z111" s="240" t="s">
        <v>331</v>
      </c>
      <c r="AA111" s="240" t="s">
        <v>331</v>
      </c>
      <c r="AB111" s="240" t="s">
        <v>331</v>
      </c>
      <c r="AC111" s="240" t="s">
        <v>331</v>
      </c>
      <c r="AD111" s="240" t="s">
        <v>331</v>
      </c>
    </row>
    <row r="112">
      <c r="A112" s="216" t="s">
        <v>331</v>
      </c>
      <c r="B112" s="213">
        <f t="shared" si="1"/>
        <v>45474</v>
      </c>
      <c r="C112" s="217" t="s">
        <v>369</v>
      </c>
      <c r="D112" s="215" t="str">
        <f>'Nest Checks'!N116</f>
        <v>#110: X on 01-Jul</v>
      </c>
      <c r="L112" s="159"/>
      <c r="M112" s="158"/>
      <c r="O112" s="240" t="s">
        <v>331</v>
      </c>
      <c r="P112" s="240" t="s">
        <v>331</v>
      </c>
      <c r="Q112" s="240" t="s">
        <v>331</v>
      </c>
      <c r="R112" s="240" t="s">
        <v>331</v>
      </c>
      <c r="S112" s="240" t="s">
        <v>331</v>
      </c>
      <c r="T112" s="240" t="s">
        <v>331</v>
      </c>
      <c r="U112" s="240" t="s">
        <v>331</v>
      </c>
      <c r="X112" s="240" t="s">
        <v>331</v>
      </c>
      <c r="Y112" s="240" t="s">
        <v>331</v>
      </c>
      <c r="Z112" s="240" t="s">
        <v>331</v>
      </c>
      <c r="AA112" s="240" t="s">
        <v>331</v>
      </c>
      <c r="AB112" s="240" t="s">
        <v>331</v>
      </c>
      <c r="AC112" s="240" t="s">
        <v>331</v>
      </c>
      <c r="AD112" s="240" t="s">
        <v>331</v>
      </c>
    </row>
    <row r="113">
      <c r="A113" s="216" t="s">
        <v>331</v>
      </c>
      <c r="B113" s="213" t="str">
        <f t="shared" si="1"/>
        <v/>
      </c>
      <c r="C113" s="217" t="s">
        <v>331</v>
      </c>
      <c r="D113" s="215" t="str">
        <f>'Nest Checks'!N117</f>
        <v/>
      </c>
      <c r="L113" s="159"/>
      <c r="M113" s="158"/>
      <c r="O113" s="240" t="s">
        <v>331</v>
      </c>
      <c r="P113" s="240" t="s">
        <v>331</v>
      </c>
      <c r="Q113" s="240" t="s">
        <v>331</v>
      </c>
      <c r="R113" s="240" t="s">
        <v>331</v>
      </c>
      <c r="S113" s="240" t="s">
        <v>331</v>
      </c>
      <c r="T113" s="240" t="s">
        <v>331</v>
      </c>
      <c r="U113" s="240" t="s">
        <v>331</v>
      </c>
      <c r="X113" s="240" t="s">
        <v>331</v>
      </c>
      <c r="Y113" s="240" t="s">
        <v>331</v>
      </c>
      <c r="Z113" s="240" t="s">
        <v>331</v>
      </c>
      <c r="AA113" s="240" t="s">
        <v>331</v>
      </c>
      <c r="AB113" s="240" t="s">
        <v>331</v>
      </c>
      <c r="AC113" s="240" t="s">
        <v>331</v>
      </c>
      <c r="AD113" s="240" t="s">
        <v>331</v>
      </c>
    </row>
    <row r="114">
      <c r="A114" s="216" t="s">
        <v>331</v>
      </c>
      <c r="B114" s="213">
        <f t="shared" si="1"/>
        <v>45545</v>
      </c>
      <c r="C114" s="217" t="s">
        <v>418</v>
      </c>
      <c r="D114" s="215" t="str">
        <f>'Nest Checks'!N118</f>
        <v>#112: X on 10-Sep</v>
      </c>
      <c r="L114" s="159"/>
      <c r="M114" s="158"/>
      <c r="O114" s="240" t="s">
        <v>331</v>
      </c>
      <c r="P114" s="240" t="s">
        <v>331</v>
      </c>
      <c r="Q114" s="240" t="s">
        <v>331</v>
      </c>
      <c r="R114" s="240" t="s">
        <v>331</v>
      </c>
      <c r="S114" s="240" t="s">
        <v>331</v>
      </c>
      <c r="T114" s="240" t="s">
        <v>331</v>
      </c>
      <c r="U114" s="240" t="s">
        <v>331</v>
      </c>
      <c r="X114" s="240" t="s">
        <v>331</v>
      </c>
      <c r="Y114" s="240" t="s">
        <v>331</v>
      </c>
      <c r="Z114" s="240" t="s">
        <v>331</v>
      </c>
      <c r="AA114" s="240" t="s">
        <v>331</v>
      </c>
      <c r="AB114" s="240" t="s">
        <v>331</v>
      </c>
      <c r="AC114" s="240" t="s">
        <v>331</v>
      </c>
      <c r="AD114" s="240" t="s">
        <v>331</v>
      </c>
    </row>
    <row r="115">
      <c r="A115" s="216" t="s">
        <v>331</v>
      </c>
      <c r="B115" s="213" t="str">
        <f t="shared" si="1"/>
        <v/>
      </c>
      <c r="C115" s="217" t="s">
        <v>331</v>
      </c>
      <c r="D115" s="215" t="str">
        <f>'Nest Checks'!N119</f>
        <v/>
      </c>
      <c r="L115" s="159"/>
      <c r="M115" s="158"/>
      <c r="O115" s="240" t="s">
        <v>331</v>
      </c>
      <c r="P115" s="240" t="s">
        <v>331</v>
      </c>
      <c r="Q115" s="240" t="s">
        <v>331</v>
      </c>
      <c r="R115" s="240" t="s">
        <v>331</v>
      </c>
      <c r="S115" s="240" t="s">
        <v>331</v>
      </c>
      <c r="T115" s="240" t="s">
        <v>331</v>
      </c>
      <c r="U115" s="240" t="s">
        <v>331</v>
      </c>
      <c r="X115" s="240" t="s">
        <v>331</v>
      </c>
      <c r="Y115" s="240" t="s">
        <v>331</v>
      </c>
      <c r="Z115" s="240" t="s">
        <v>331</v>
      </c>
      <c r="AA115" s="240" t="s">
        <v>331</v>
      </c>
      <c r="AB115" s="240" t="s">
        <v>331</v>
      </c>
      <c r="AC115" s="240" t="s">
        <v>331</v>
      </c>
      <c r="AD115" s="240" t="s">
        <v>331</v>
      </c>
    </row>
    <row r="116">
      <c r="A116" s="216" t="s">
        <v>331</v>
      </c>
      <c r="B116" s="213" t="str">
        <f t="shared" si="1"/>
        <v/>
      </c>
      <c r="C116" s="217" t="s">
        <v>331</v>
      </c>
      <c r="D116" s="215" t="str">
        <f>'Nest Checks'!N120</f>
        <v/>
      </c>
      <c r="L116" s="159"/>
      <c r="M116" s="158"/>
      <c r="O116" s="240" t="s">
        <v>331</v>
      </c>
      <c r="P116" s="240" t="s">
        <v>331</v>
      </c>
      <c r="Q116" s="240" t="s">
        <v>331</v>
      </c>
      <c r="R116" s="240" t="s">
        <v>331</v>
      </c>
      <c r="S116" s="240" t="s">
        <v>331</v>
      </c>
      <c r="T116" s="240" t="s">
        <v>331</v>
      </c>
      <c r="U116" s="240" t="s">
        <v>331</v>
      </c>
      <c r="X116" s="240" t="s">
        <v>331</v>
      </c>
      <c r="Y116" s="240" t="s">
        <v>331</v>
      </c>
      <c r="Z116" s="240" t="s">
        <v>331</v>
      </c>
      <c r="AA116" s="240" t="s">
        <v>331</v>
      </c>
      <c r="AB116" s="240" t="s">
        <v>331</v>
      </c>
      <c r="AC116" s="240" t="s">
        <v>331</v>
      </c>
      <c r="AD116" s="240" t="s">
        <v>331</v>
      </c>
    </row>
    <row r="117">
      <c r="A117" s="216" t="s">
        <v>331</v>
      </c>
      <c r="B117" s="213">
        <f t="shared" si="1"/>
        <v>45502</v>
      </c>
      <c r="C117" s="217" t="s">
        <v>395</v>
      </c>
      <c r="D117" s="215" t="str">
        <f>'Nest Checks'!N121</f>
        <v>#115: X on 29-Jul</v>
      </c>
      <c r="L117" s="159"/>
      <c r="M117" s="158"/>
      <c r="O117" s="240" t="s">
        <v>331</v>
      </c>
      <c r="P117" s="240" t="s">
        <v>331</v>
      </c>
      <c r="Q117" s="240" t="s">
        <v>331</v>
      </c>
      <c r="R117" s="240" t="s">
        <v>331</v>
      </c>
      <c r="S117" s="240" t="s">
        <v>331</v>
      </c>
      <c r="T117" s="240" t="s">
        <v>331</v>
      </c>
      <c r="U117" s="240" t="s">
        <v>331</v>
      </c>
      <c r="X117" s="240" t="s">
        <v>331</v>
      </c>
      <c r="Y117" s="240" t="s">
        <v>331</v>
      </c>
      <c r="Z117" s="240" t="s">
        <v>331</v>
      </c>
      <c r="AA117" s="240" t="s">
        <v>331</v>
      </c>
      <c r="AB117" s="240" t="s">
        <v>331</v>
      </c>
      <c r="AC117" s="240" t="s">
        <v>331</v>
      </c>
      <c r="AD117" s="240" t="s">
        <v>331</v>
      </c>
    </row>
    <row r="118">
      <c r="A118" s="216" t="s">
        <v>331</v>
      </c>
      <c r="B118" s="213" t="str">
        <f t="shared" si="1"/>
        <v/>
      </c>
      <c r="C118" s="217" t="s">
        <v>331</v>
      </c>
      <c r="D118" s="215" t="str">
        <f>'Nest Checks'!N122</f>
        <v/>
      </c>
      <c r="L118" s="159"/>
      <c r="M118" s="158"/>
      <c r="O118" s="240" t="s">
        <v>331</v>
      </c>
      <c r="P118" s="240" t="s">
        <v>331</v>
      </c>
      <c r="Q118" s="240" t="s">
        <v>331</v>
      </c>
      <c r="R118" s="240" t="s">
        <v>331</v>
      </c>
      <c r="S118" s="240" t="s">
        <v>331</v>
      </c>
      <c r="T118" s="240" t="s">
        <v>331</v>
      </c>
      <c r="U118" s="240" t="s">
        <v>331</v>
      </c>
      <c r="X118" s="240" t="s">
        <v>331</v>
      </c>
      <c r="Y118" s="240" t="s">
        <v>331</v>
      </c>
      <c r="Z118" s="240" t="s">
        <v>331</v>
      </c>
      <c r="AA118" s="240" t="s">
        <v>331</v>
      </c>
      <c r="AB118" s="240" t="s">
        <v>331</v>
      </c>
      <c r="AC118" s="240" t="s">
        <v>331</v>
      </c>
      <c r="AD118" s="240" t="s">
        <v>331</v>
      </c>
    </row>
    <row r="119">
      <c r="A119" s="216" t="s">
        <v>331</v>
      </c>
      <c r="B119" s="213" t="str">
        <f t="shared" si="1"/>
        <v/>
      </c>
      <c r="C119" s="217" t="s">
        <v>331</v>
      </c>
      <c r="D119" s="215" t="str">
        <f>'Nest Checks'!N123</f>
        <v/>
      </c>
      <c r="L119" s="159"/>
      <c r="M119" s="158"/>
      <c r="O119" s="240" t="s">
        <v>331</v>
      </c>
      <c r="P119" s="240" t="s">
        <v>331</v>
      </c>
      <c r="Q119" s="240" t="s">
        <v>331</v>
      </c>
      <c r="R119" s="240" t="s">
        <v>331</v>
      </c>
      <c r="S119" s="240" t="s">
        <v>331</v>
      </c>
      <c r="T119" s="240" t="s">
        <v>331</v>
      </c>
      <c r="U119" s="240" t="s">
        <v>331</v>
      </c>
      <c r="X119" s="240" t="s">
        <v>331</v>
      </c>
      <c r="Y119" s="240" t="s">
        <v>331</v>
      </c>
      <c r="Z119" s="240" t="s">
        <v>331</v>
      </c>
      <c r="AA119" s="240" t="s">
        <v>331</v>
      </c>
      <c r="AB119" s="240" t="s">
        <v>331</v>
      </c>
      <c r="AC119" s="240" t="s">
        <v>331</v>
      </c>
      <c r="AD119" s="240" t="s">
        <v>331</v>
      </c>
    </row>
    <row r="120">
      <c r="A120" s="216" t="s">
        <v>331</v>
      </c>
      <c r="B120" s="213" t="str">
        <f t="shared" si="1"/>
        <v/>
      </c>
      <c r="C120" s="217" t="s">
        <v>331</v>
      </c>
      <c r="D120" s="215" t="str">
        <f>'Nest Checks'!N124</f>
        <v/>
      </c>
      <c r="L120" s="159"/>
      <c r="M120" s="158"/>
      <c r="O120" s="240" t="s">
        <v>331</v>
      </c>
      <c r="P120" s="240" t="s">
        <v>331</v>
      </c>
      <c r="Q120" s="240" t="s">
        <v>331</v>
      </c>
      <c r="R120" s="240" t="s">
        <v>331</v>
      </c>
      <c r="S120" s="240" t="s">
        <v>331</v>
      </c>
      <c r="T120" s="240" t="s">
        <v>331</v>
      </c>
      <c r="U120" s="240" t="s">
        <v>331</v>
      </c>
      <c r="X120" s="240" t="s">
        <v>331</v>
      </c>
      <c r="Y120" s="240" t="s">
        <v>331</v>
      </c>
      <c r="Z120" s="240" t="s">
        <v>331</v>
      </c>
      <c r="AA120" s="240" t="s">
        <v>331</v>
      </c>
      <c r="AB120" s="240" t="s">
        <v>331</v>
      </c>
      <c r="AC120" s="240" t="s">
        <v>331</v>
      </c>
      <c r="AD120" s="240" t="s">
        <v>331</v>
      </c>
    </row>
    <row r="121">
      <c r="A121" s="216" t="s">
        <v>331</v>
      </c>
      <c r="B121" s="213">
        <f t="shared" si="1"/>
        <v>45516</v>
      </c>
      <c r="C121" s="217" t="s">
        <v>403</v>
      </c>
      <c r="D121" s="215" t="str">
        <f>'Nest Checks'!N125</f>
        <v>#119: X on 12-Aug</v>
      </c>
      <c r="L121" s="159"/>
      <c r="M121" s="158"/>
      <c r="O121" s="240" t="s">
        <v>331</v>
      </c>
      <c r="P121" s="240" t="s">
        <v>331</v>
      </c>
      <c r="Q121" s="240" t="s">
        <v>331</v>
      </c>
      <c r="R121" s="240" t="s">
        <v>331</v>
      </c>
      <c r="S121" s="240" t="s">
        <v>331</v>
      </c>
      <c r="T121" s="240" t="s">
        <v>331</v>
      </c>
      <c r="U121" s="240" t="s">
        <v>331</v>
      </c>
      <c r="X121" s="240" t="s">
        <v>331</v>
      </c>
      <c r="Y121" s="240" t="s">
        <v>331</v>
      </c>
      <c r="Z121" s="240" t="s">
        <v>331</v>
      </c>
      <c r="AA121" s="240" t="s">
        <v>331</v>
      </c>
      <c r="AB121" s="240" t="s">
        <v>331</v>
      </c>
      <c r="AC121" s="240" t="s">
        <v>331</v>
      </c>
      <c r="AD121" s="240" t="s">
        <v>331</v>
      </c>
    </row>
    <row r="122">
      <c r="A122" s="216" t="s">
        <v>331</v>
      </c>
      <c r="B122" s="213">
        <f t="shared" si="1"/>
        <v>45485</v>
      </c>
      <c r="C122" s="217" t="s">
        <v>385</v>
      </c>
      <c r="D122" s="215" t="str">
        <f>'Nest Checks'!N126</f>
        <v>#120: X on 12-Jul</v>
      </c>
      <c r="L122" s="159"/>
      <c r="M122" s="158"/>
      <c r="O122" s="240" t="s">
        <v>331</v>
      </c>
      <c r="P122" s="240" t="s">
        <v>331</v>
      </c>
      <c r="Q122" s="240" t="s">
        <v>331</v>
      </c>
      <c r="R122" s="240" t="s">
        <v>331</v>
      </c>
      <c r="S122" s="240" t="s">
        <v>331</v>
      </c>
      <c r="T122" s="240" t="s">
        <v>331</v>
      </c>
      <c r="U122" s="240" t="s">
        <v>331</v>
      </c>
      <c r="X122" s="240" t="s">
        <v>331</v>
      </c>
      <c r="Y122" s="240" t="s">
        <v>331</v>
      </c>
      <c r="Z122" s="240" t="s">
        <v>331</v>
      </c>
      <c r="AA122" s="240" t="s">
        <v>331</v>
      </c>
      <c r="AB122" s="240" t="s">
        <v>331</v>
      </c>
      <c r="AC122" s="240" t="s">
        <v>331</v>
      </c>
      <c r="AD122" s="240" t="s">
        <v>331</v>
      </c>
    </row>
    <row r="123">
      <c r="A123" s="216" t="s">
        <v>331</v>
      </c>
      <c r="B123" s="213" t="str">
        <f t="shared" si="1"/>
        <v/>
      </c>
      <c r="C123" s="217" t="s">
        <v>331</v>
      </c>
      <c r="D123" s="215" t="str">
        <f>'Nest Checks'!N127</f>
        <v/>
      </c>
      <c r="L123" s="159"/>
      <c r="M123" s="158"/>
      <c r="O123" s="240" t="s">
        <v>331</v>
      </c>
      <c r="P123" s="240" t="s">
        <v>331</v>
      </c>
      <c r="Q123" s="240" t="s">
        <v>331</v>
      </c>
      <c r="R123" s="240" t="s">
        <v>331</v>
      </c>
      <c r="S123" s="240" t="s">
        <v>331</v>
      </c>
      <c r="T123" s="240" t="s">
        <v>331</v>
      </c>
      <c r="U123" s="240" t="s">
        <v>331</v>
      </c>
      <c r="X123" s="240" t="s">
        <v>331</v>
      </c>
      <c r="Y123" s="240" t="s">
        <v>331</v>
      </c>
      <c r="Z123" s="240" t="s">
        <v>331</v>
      </c>
      <c r="AA123" s="240" t="s">
        <v>331</v>
      </c>
      <c r="AB123" s="240" t="s">
        <v>331</v>
      </c>
      <c r="AC123" s="240" t="s">
        <v>331</v>
      </c>
      <c r="AD123" s="240" t="s">
        <v>331</v>
      </c>
    </row>
    <row r="124">
      <c r="A124" s="216" t="s">
        <v>331</v>
      </c>
      <c r="B124" s="213">
        <f t="shared" si="1"/>
        <v>45481</v>
      </c>
      <c r="C124" s="217" t="s">
        <v>380</v>
      </c>
      <c r="D124" s="215" t="str">
        <f>'Nest Checks'!N128</f>
        <v>#122: X on 08-Jul</v>
      </c>
      <c r="L124" s="159"/>
      <c r="M124" s="158"/>
      <c r="O124" s="240" t="s">
        <v>331</v>
      </c>
      <c r="P124" s="240" t="s">
        <v>331</v>
      </c>
      <c r="Q124" s="240" t="s">
        <v>331</v>
      </c>
      <c r="R124" s="240" t="s">
        <v>331</v>
      </c>
      <c r="S124" s="240" t="s">
        <v>331</v>
      </c>
      <c r="T124" s="240" t="s">
        <v>331</v>
      </c>
      <c r="U124" s="240" t="s">
        <v>331</v>
      </c>
      <c r="X124" s="240" t="s">
        <v>331</v>
      </c>
      <c r="Y124" s="240" t="s">
        <v>331</v>
      </c>
      <c r="Z124" s="240" t="s">
        <v>331</v>
      </c>
      <c r="AA124" s="240" t="s">
        <v>331</v>
      </c>
      <c r="AB124" s="240" t="s">
        <v>331</v>
      </c>
      <c r="AC124" s="240" t="s">
        <v>331</v>
      </c>
      <c r="AD124" s="240" t="s">
        <v>331</v>
      </c>
    </row>
    <row r="125">
      <c r="A125" s="216" t="s">
        <v>331</v>
      </c>
      <c r="B125" s="213">
        <f t="shared" si="1"/>
        <v>45502</v>
      </c>
      <c r="C125" s="217" t="s">
        <v>396</v>
      </c>
      <c r="D125" s="215" t="str">
        <f>'Nest Checks'!N129</f>
        <v>#123: X on 29-Jul</v>
      </c>
      <c r="L125" s="159"/>
      <c r="M125" s="158"/>
      <c r="O125" s="240" t="s">
        <v>331</v>
      </c>
      <c r="P125" s="240" t="s">
        <v>331</v>
      </c>
      <c r="Q125" s="240" t="s">
        <v>331</v>
      </c>
      <c r="R125" s="240" t="s">
        <v>331</v>
      </c>
      <c r="S125" s="240" t="s">
        <v>331</v>
      </c>
      <c r="T125" s="240" t="s">
        <v>331</v>
      </c>
      <c r="U125" s="240" t="s">
        <v>331</v>
      </c>
      <c r="X125" s="240" t="s">
        <v>331</v>
      </c>
      <c r="Y125" s="240" t="s">
        <v>331</v>
      </c>
      <c r="Z125" s="240" t="s">
        <v>331</v>
      </c>
      <c r="AA125" s="240" t="s">
        <v>331</v>
      </c>
      <c r="AB125" s="240" t="s">
        <v>331</v>
      </c>
      <c r="AC125" s="240" t="s">
        <v>331</v>
      </c>
      <c r="AD125" s="240" t="s">
        <v>331</v>
      </c>
    </row>
    <row r="126">
      <c r="A126" s="216" t="s">
        <v>331</v>
      </c>
      <c r="B126" s="213" t="str">
        <f t="shared" si="1"/>
        <v/>
      </c>
      <c r="C126" s="217" t="s">
        <v>331</v>
      </c>
      <c r="D126" s="215" t="str">
        <f>'Nest Checks'!N130</f>
        <v/>
      </c>
      <c r="L126" s="159"/>
      <c r="M126" s="158"/>
      <c r="O126" s="240" t="s">
        <v>331</v>
      </c>
      <c r="P126" s="240" t="s">
        <v>331</v>
      </c>
      <c r="Q126" s="240" t="s">
        <v>331</v>
      </c>
      <c r="R126" s="240" t="s">
        <v>331</v>
      </c>
      <c r="S126" s="240" t="s">
        <v>331</v>
      </c>
      <c r="T126" s="240" t="s">
        <v>331</v>
      </c>
      <c r="U126" s="240" t="s">
        <v>331</v>
      </c>
      <c r="X126" s="240" t="s">
        <v>331</v>
      </c>
      <c r="Y126" s="240" t="s">
        <v>331</v>
      </c>
      <c r="Z126" s="240" t="s">
        <v>331</v>
      </c>
      <c r="AA126" s="240" t="s">
        <v>331</v>
      </c>
      <c r="AB126" s="240" t="s">
        <v>331</v>
      </c>
      <c r="AC126" s="240" t="s">
        <v>331</v>
      </c>
      <c r="AD126" s="240" t="s">
        <v>331</v>
      </c>
    </row>
    <row r="127">
      <c r="A127" s="216" t="s">
        <v>331</v>
      </c>
      <c r="B127" s="213" t="str">
        <f t="shared" si="1"/>
        <v/>
      </c>
      <c r="C127" s="217" t="s">
        <v>331</v>
      </c>
      <c r="D127" s="215" t="str">
        <f>'Nest Checks'!N131</f>
        <v/>
      </c>
      <c r="L127" s="159"/>
      <c r="M127" s="158"/>
      <c r="O127" s="240" t="s">
        <v>331</v>
      </c>
      <c r="P127" s="240" t="s">
        <v>331</v>
      </c>
      <c r="Q127" s="240" t="s">
        <v>331</v>
      </c>
      <c r="R127" s="240" t="s">
        <v>331</v>
      </c>
      <c r="S127" s="240" t="s">
        <v>331</v>
      </c>
      <c r="T127" s="240" t="s">
        <v>331</v>
      </c>
      <c r="U127" s="240" t="s">
        <v>331</v>
      </c>
      <c r="X127" s="240" t="s">
        <v>331</v>
      </c>
      <c r="Y127" s="240" t="s">
        <v>331</v>
      </c>
      <c r="Z127" s="240" t="s">
        <v>331</v>
      </c>
      <c r="AA127" s="240" t="s">
        <v>331</v>
      </c>
      <c r="AB127" s="240" t="s">
        <v>331</v>
      </c>
      <c r="AC127" s="240" t="s">
        <v>331</v>
      </c>
      <c r="AD127" s="240" t="s">
        <v>331</v>
      </c>
    </row>
    <row r="128">
      <c r="A128" s="216" t="s">
        <v>331</v>
      </c>
      <c r="B128" s="213" t="str">
        <f t="shared" si="1"/>
        <v/>
      </c>
      <c r="C128" s="217" t="s">
        <v>331</v>
      </c>
      <c r="D128" s="215" t="str">
        <f>'Nest Checks'!N132</f>
        <v/>
      </c>
      <c r="L128" s="159"/>
      <c r="M128" s="158"/>
      <c r="O128" s="240" t="s">
        <v>331</v>
      </c>
      <c r="P128" s="240" t="s">
        <v>331</v>
      </c>
      <c r="Q128" s="240" t="s">
        <v>331</v>
      </c>
      <c r="R128" s="240" t="s">
        <v>331</v>
      </c>
      <c r="S128" s="240" t="s">
        <v>331</v>
      </c>
      <c r="T128" s="240" t="s">
        <v>331</v>
      </c>
      <c r="U128" s="240" t="s">
        <v>331</v>
      </c>
      <c r="X128" s="240" t="s">
        <v>331</v>
      </c>
      <c r="Y128" s="240" t="s">
        <v>331</v>
      </c>
      <c r="Z128" s="240" t="s">
        <v>331</v>
      </c>
      <c r="AA128" s="240" t="s">
        <v>331</v>
      </c>
      <c r="AB128" s="240" t="s">
        <v>331</v>
      </c>
      <c r="AC128" s="240" t="s">
        <v>331</v>
      </c>
      <c r="AD128" s="240" t="s">
        <v>331</v>
      </c>
    </row>
    <row r="129">
      <c r="A129" s="216" t="s">
        <v>331</v>
      </c>
      <c r="B129" s="213" t="str">
        <f t="shared" si="1"/>
        <v/>
      </c>
      <c r="C129" s="217" t="s">
        <v>331</v>
      </c>
      <c r="D129" s="215" t="str">
        <f>'Nest Checks'!N133</f>
        <v/>
      </c>
      <c r="L129" s="159"/>
      <c r="M129" s="158"/>
      <c r="O129" s="240" t="s">
        <v>331</v>
      </c>
      <c r="P129" s="240" t="s">
        <v>331</v>
      </c>
      <c r="Q129" s="240" t="s">
        <v>331</v>
      </c>
      <c r="R129" s="240" t="s">
        <v>331</v>
      </c>
      <c r="S129" s="240" t="s">
        <v>331</v>
      </c>
      <c r="T129" s="240" t="s">
        <v>331</v>
      </c>
      <c r="U129" s="240" t="s">
        <v>331</v>
      </c>
      <c r="X129" s="240" t="s">
        <v>331</v>
      </c>
      <c r="Y129" s="240" t="s">
        <v>331</v>
      </c>
      <c r="Z129" s="240" t="s">
        <v>331</v>
      </c>
      <c r="AA129" s="240" t="s">
        <v>331</v>
      </c>
      <c r="AB129" s="240" t="s">
        <v>331</v>
      </c>
      <c r="AC129" s="240" t="s">
        <v>331</v>
      </c>
      <c r="AD129" s="240" t="s">
        <v>331</v>
      </c>
    </row>
    <row r="130">
      <c r="A130" s="216" t="s">
        <v>331</v>
      </c>
      <c r="B130" s="213">
        <f t="shared" si="1"/>
        <v>45492</v>
      </c>
      <c r="C130" s="217" t="s">
        <v>389</v>
      </c>
      <c r="D130" s="215" t="str">
        <f>'Nest Checks'!N134</f>
        <v>#128: X on 19-Jul</v>
      </c>
      <c r="L130" s="159"/>
      <c r="M130" s="158"/>
      <c r="O130" s="240" t="s">
        <v>331</v>
      </c>
      <c r="P130" s="240" t="s">
        <v>331</v>
      </c>
      <c r="Q130" s="240" t="s">
        <v>331</v>
      </c>
      <c r="R130" s="240" t="s">
        <v>331</v>
      </c>
      <c r="S130" s="240" t="s">
        <v>331</v>
      </c>
      <c r="T130" s="240" t="s">
        <v>331</v>
      </c>
      <c r="U130" s="240" t="s">
        <v>331</v>
      </c>
      <c r="X130" s="240" t="s">
        <v>331</v>
      </c>
      <c r="Y130" s="240" t="s">
        <v>331</v>
      </c>
      <c r="Z130" s="240" t="s">
        <v>331</v>
      </c>
      <c r="AA130" s="240" t="s">
        <v>331</v>
      </c>
      <c r="AB130" s="240" t="s">
        <v>331</v>
      </c>
      <c r="AC130" s="240" t="s">
        <v>331</v>
      </c>
      <c r="AD130" s="240" t="s">
        <v>331</v>
      </c>
    </row>
    <row r="131">
      <c r="A131" s="216" t="s">
        <v>331</v>
      </c>
      <c r="B131" s="213" t="str">
        <f t="shared" si="1"/>
        <v/>
      </c>
      <c r="C131" s="217" t="s">
        <v>331</v>
      </c>
      <c r="D131" s="215" t="str">
        <f>'Nest Checks'!N135</f>
        <v/>
      </c>
      <c r="L131" s="159"/>
      <c r="M131" s="158"/>
      <c r="O131" s="240" t="s">
        <v>331</v>
      </c>
      <c r="P131" s="240" t="s">
        <v>331</v>
      </c>
      <c r="Q131" s="240" t="s">
        <v>331</v>
      </c>
      <c r="R131" s="240" t="s">
        <v>331</v>
      </c>
      <c r="S131" s="240" t="s">
        <v>331</v>
      </c>
      <c r="T131" s="240" t="s">
        <v>331</v>
      </c>
      <c r="U131" s="240" t="s">
        <v>331</v>
      </c>
      <c r="X131" s="240" t="s">
        <v>331</v>
      </c>
      <c r="Y131" s="240" t="s">
        <v>331</v>
      </c>
      <c r="Z131" s="240" t="s">
        <v>331</v>
      </c>
      <c r="AA131" s="240" t="s">
        <v>331</v>
      </c>
      <c r="AB131" s="240" t="s">
        <v>331</v>
      </c>
      <c r="AC131" s="240" t="s">
        <v>331</v>
      </c>
      <c r="AD131" s="240" t="s">
        <v>331</v>
      </c>
    </row>
    <row r="132">
      <c r="A132" s="216" t="s">
        <v>331</v>
      </c>
      <c r="B132" s="213" t="str">
        <f t="shared" si="1"/>
        <v/>
      </c>
      <c r="C132" s="217" t="s">
        <v>331</v>
      </c>
      <c r="D132" s="215" t="str">
        <f>'Nest Checks'!N136</f>
        <v/>
      </c>
      <c r="L132" s="159"/>
      <c r="M132" s="158"/>
      <c r="O132" s="240" t="s">
        <v>331</v>
      </c>
      <c r="P132" s="240" t="s">
        <v>331</v>
      </c>
      <c r="Q132" s="240" t="s">
        <v>331</v>
      </c>
      <c r="R132" s="240" t="s">
        <v>331</v>
      </c>
      <c r="S132" s="240" t="s">
        <v>331</v>
      </c>
      <c r="T132" s="240" t="s">
        <v>331</v>
      </c>
      <c r="U132" s="240" t="s">
        <v>331</v>
      </c>
      <c r="X132" s="240" t="s">
        <v>331</v>
      </c>
      <c r="Y132" s="240" t="s">
        <v>331</v>
      </c>
      <c r="Z132" s="240" t="s">
        <v>331</v>
      </c>
      <c r="AA132" s="240" t="s">
        <v>331</v>
      </c>
      <c r="AB132" s="240" t="s">
        <v>331</v>
      </c>
      <c r="AC132" s="240" t="s">
        <v>331</v>
      </c>
      <c r="AD132" s="240" t="s">
        <v>331</v>
      </c>
    </row>
    <row r="133">
      <c r="A133" s="216" t="s">
        <v>331</v>
      </c>
      <c r="B133" s="213" t="str">
        <f t="shared" si="1"/>
        <v/>
      </c>
      <c r="C133" s="217" t="s">
        <v>331</v>
      </c>
      <c r="D133" s="215" t="str">
        <f>'Nest Checks'!N137</f>
        <v/>
      </c>
      <c r="L133" s="159"/>
      <c r="M133" s="158"/>
      <c r="O133" s="240" t="s">
        <v>331</v>
      </c>
      <c r="P133" s="240" t="s">
        <v>331</v>
      </c>
      <c r="Q133" s="240" t="s">
        <v>331</v>
      </c>
      <c r="R133" s="240" t="s">
        <v>331</v>
      </c>
      <c r="S133" s="240" t="s">
        <v>331</v>
      </c>
      <c r="T133" s="240" t="s">
        <v>331</v>
      </c>
      <c r="U133" s="240" t="s">
        <v>331</v>
      </c>
      <c r="X133" s="240" t="s">
        <v>331</v>
      </c>
      <c r="Y133" s="240" t="s">
        <v>331</v>
      </c>
      <c r="Z133" s="240" t="s">
        <v>331</v>
      </c>
      <c r="AA133" s="240" t="s">
        <v>331</v>
      </c>
      <c r="AB133" s="240" t="s">
        <v>331</v>
      </c>
      <c r="AC133" s="240" t="s">
        <v>331</v>
      </c>
      <c r="AD133" s="240" t="s">
        <v>331</v>
      </c>
    </row>
    <row r="134">
      <c r="A134" s="216" t="s">
        <v>331</v>
      </c>
      <c r="B134" s="213" t="str">
        <f t="shared" si="1"/>
        <v/>
      </c>
      <c r="C134" s="217" t="s">
        <v>331</v>
      </c>
      <c r="D134" s="215" t="str">
        <f>'Nest Checks'!N138</f>
        <v/>
      </c>
      <c r="L134" s="159"/>
      <c r="M134" s="158"/>
      <c r="O134" s="240" t="s">
        <v>331</v>
      </c>
      <c r="P134" s="240" t="s">
        <v>331</v>
      </c>
      <c r="Q134" s="240" t="s">
        <v>331</v>
      </c>
      <c r="R134" s="240" t="s">
        <v>331</v>
      </c>
      <c r="S134" s="240" t="s">
        <v>331</v>
      </c>
      <c r="T134" s="240" t="s">
        <v>331</v>
      </c>
      <c r="U134" s="240" t="s">
        <v>331</v>
      </c>
      <c r="X134" s="240" t="s">
        <v>331</v>
      </c>
      <c r="Y134" s="240" t="s">
        <v>331</v>
      </c>
      <c r="Z134" s="240" t="s">
        <v>331</v>
      </c>
      <c r="AA134" s="240" t="s">
        <v>331</v>
      </c>
      <c r="AB134" s="240" t="s">
        <v>331</v>
      </c>
      <c r="AC134" s="240" t="s">
        <v>331</v>
      </c>
      <c r="AD134" s="240" t="s">
        <v>331</v>
      </c>
    </row>
    <row r="135">
      <c r="A135" s="216" t="s">
        <v>331</v>
      </c>
      <c r="B135" s="213">
        <f t="shared" si="1"/>
        <v>45495</v>
      </c>
      <c r="C135" s="217" t="s">
        <v>391</v>
      </c>
      <c r="D135" s="215" t="str">
        <f>'Nest Checks'!N139</f>
        <v>#133: X on 22-Jul</v>
      </c>
      <c r="L135" s="159"/>
      <c r="M135" s="158"/>
      <c r="O135" s="240" t="s">
        <v>331</v>
      </c>
      <c r="P135" s="240" t="s">
        <v>331</v>
      </c>
      <c r="Q135" s="240" t="s">
        <v>331</v>
      </c>
      <c r="R135" s="240" t="s">
        <v>331</v>
      </c>
      <c r="S135" s="240" t="s">
        <v>331</v>
      </c>
      <c r="T135" s="240" t="s">
        <v>331</v>
      </c>
      <c r="U135" s="240" t="s">
        <v>331</v>
      </c>
      <c r="X135" s="240" t="s">
        <v>331</v>
      </c>
      <c r="Y135" s="240" t="s">
        <v>331</v>
      </c>
      <c r="Z135" s="240" t="s">
        <v>331</v>
      </c>
      <c r="AA135" s="240" t="s">
        <v>331</v>
      </c>
      <c r="AB135" s="240" t="s">
        <v>331</v>
      </c>
      <c r="AC135" s="240" t="s">
        <v>331</v>
      </c>
      <c r="AD135" s="240" t="s">
        <v>331</v>
      </c>
    </row>
    <row r="136">
      <c r="A136" s="216" t="s">
        <v>331</v>
      </c>
      <c r="B136" s="213" t="str">
        <f t="shared" si="1"/>
        <v/>
      </c>
      <c r="C136" s="217" t="s">
        <v>331</v>
      </c>
      <c r="D136" s="215" t="str">
        <f>'Nest Checks'!N140</f>
        <v/>
      </c>
      <c r="L136" s="159"/>
      <c r="M136" s="158"/>
      <c r="O136" s="240" t="s">
        <v>331</v>
      </c>
      <c r="P136" s="240" t="s">
        <v>331</v>
      </c>
      <c r="Q136" s="240" t="s">
        <v>331</v>
      </c>
      <c r="R136" s="240" t="s">
        <v>331</v>
      </c>
      <c r="S136" s="240" t="s">
        <v>331</v>
      </c>
      <c r="T136" s="240" t="s">
        <v>331</v>
      </c>
      <c r="U136" s="240" t="s">
        <v>331</v>
      </c>
      <c r="X136" s="240" t="s">
        <v>331</v>
      </c>
      <c r="Y136" s="240" t="s">
        <v>331</v>
      </c>
      <c r="Z136" s="240" t="s">
        <v>331</v>
      </c>
      <c r="AA136" s="240" t="s">
        <v>331</v>
      </c>
      <c r="AB136" s="240" t="s">
        <v>331</v>
      </c>
      <c r="AC136" s="240" t="s">
        <v>331</v>
      </c>
      <c r="AD136" s="240" t="s">
        <v>331</v>
      </c>
    </row>
    <row r="137">
      <c r="A137" s="216" t="s">
        <v>331</v>
      </c>
      <c r="B137" s="213" t="str">
        <f t="shared" si="1"/>
        <v/>
      </c>
      <c r="C137" s="217" t="s">
        <v>331</v>
      </c>
      <c r="D137" s="215" t="str">
        <f>'Nest Checks'!N141</f>
        <v/>
      </c>
      <c r="L137" s="159"/>
      <c r="M137" s="158"/>
      <c r="O137" s="240" t="s">
        <v>331</v>
      </c>
      <c r="P137" s="240" t="s">
        <v>331</v>
      </c>
      <c r="Q137" s="240" t="s">
        <v>331</v>
      </c>
      <c r="R137" s="240" t="s">
        <v>331</v>
      </c>
      <c r="S137" s="240" t="s">
        <v>331</v>
      </c>
      <c r="T137" s="240" t="s">
        <v>331</v>
      </c>
      <c r="U137" s="240" t="s">
        <v>331</v>
      </c>
      <c r="X137" s="240" t="s">
        <v>331</v>
      </c>
      <c r="Y137" s="240" t="s">
        <v>331</v>
      </c>
      <c r="Z137" s="240" t="s">
        <v>331</v>
      </c>
      <c r="AA137" s="240" t="s">
        <v>331</v>
      </c>
      <c r="AB137" s="240" t="s">
        <v>331</v>
      </c>
      <c r="AC137" s="240" t="s">
        <v>331</v>
      </c>
      <c r="AD137" s="240" t="s">
        <v>331</v>
      </c>
    </row>
    <row r="138">
      <c r="A138" s="216" t="s">
        <v>331</v>
      </c>
      <c r="B138" s="213" t="str">
        <f t="shared" si="1"/>
        <v/>
      </c>
      <c r="C138" s="217" t="s">
        <v>331</v>
      </c>
      <c r="D138" s="215" t="str">
        <f>'Nest Checks'!N142</f>
        <v/>
      </c>
      <c r="L138" s="159"/>
      <c r="M138" s="158"/>
      <c r="O138" s="240" t="s">
        <v>331</v>
      </c>
      <c r="P138" s="240" t="s">
        <v>331</v>
      </c>
      <c r="Q138" s="240" t="s">
        <v>331</v>
      </c>
      <c r="R138" s="240" t="s">
        <v>331</v>
      </c>
      <c r="S138" s="240" t="s">
        <v>331</v>
      </c>
      <c r="T138" s="240" t="s">
        <v>331</v>
      </c>
      <c r="U138" s="240" t="s">
        <v>331</v>
      </c>
      <c r="X138" s="240" t="s">
        <v>331</v>
      </c>
      <c r="Y138" s="240" t="s">
        <v>331</v>
      </c>
      <c r="Z138" s="240" t="s">
        <v>331</v>
      </c>
      <c r="AA138" s="240" t="s">
        <v>331</v>
      </c>
      <c r="AB138" s="240" t="s">
        <v>331</v>
      </c>
      <c r="AC138" s="240" t="s">
        <v>331</v>
      </c>
      <c r="AD138" s="240" t="s">
        <v>331</v>
      </c>
    </row>
    <row r="139">
      <c r="A139" s="216" t="s">
        <v>331</v>
      </c>
      <c r="B139" s="213" t="str">
        <f t="shared" si="1"/>
        <v/>
      </c>
      <c r="C139" s="217" t="s">
        <v>331</v>
      </c>
      <c r="D139" s="215" t="str">
        <f>'Nest Checks'!N143</f>
        <v/>
      </c>
      <c r="L139" s="159"/>
      <c r="M139" s="158"/>
      <c r="O139" s="240" t="s">
        <v>331</v>
      </c>
      <c r="P139" s="240" t="s">
        <v>331</v>
      </c>
      <c r="Q139" s="240" t="s">
        <v>331</v>
      </c>
      <c r="R139" s="240" t="s">
        <v>331</v>
      </c>
      <c r="S139" s="240" t="s">
        <v>331</v>
      </c>
      <c r="T139" s="240" t="s">
        <v>331</v>
      </c>
      <c r="U139" s="240" t="s">
        <v>331</v>
      </c>
      <c r="X139" s="240" t="s">
        <v>331</v>
      </c>
      <c r="Y139" s="240" t="s">
        <v>331</v>
      </c>
      <c r="Z139" s="240" t="s">
        <v>331</v>
      </c>
      <c r="AA139" s="240" t="s">
        <v>331</v>
      </c>
      <c r="AB139" s="240" t="s">
        <v>331</v>
      </c>
      <c r="AC139" s="240" t="s">
        <v>331</v>
      </c>
      <c r="AD139" s="240" t="s">
        <v>331</v>
      </c>
    </row>
    <row r="140">
      <c r="A140" s="216" t="s">
        <v>331</v>
      </c>
      <c r="B140" s="213" t="str">
        <f t="shared" si="1"/>
        <v/>
      </c>
      <c r="C140" s="217" t="s">
        <v>331</v>
      </c>
      <c r="D140" s="215" t="str">
        <f>'Nest Checks'!N144</f>
        <v/>
      </c>
      <c r="L140" s="159"/>
      <c r="M140" s="158"/>
      <c r="O140" s="240" t="s">
        <v>331</v>
      </c>
      <c r="P140" s="240" t="s">
        <v>331</v>
      </c>
      <c r="Q140" s="240" t="s">
        <v>331</v>
      </c>
      <c r="R140" s="240" t="s">
        <v>331</v>
      </c>
      <c r="S140" s="240" t="s">
        <v>331</v>
      </c>
      <c r="T140" s="240" t="s">
        <v>331</v>
      </c>
      <c r="U140" s="240" t="s">
        <v>331</v>
      </c>
      <c r="X140" s="240" t="s">
        <v>331</v>
      </c>
      <c r="Y140" s="240" t="s">
        <v>331</v>
      </c>
      <c r="Z140" s="240" t="s">
        <v>331</v>
      </c>
      <c r="AA140" s="240" t="s">
        <v>331</v>
      </c>
      <c r="AB140" s="240" t="s">
        <v>331</v>
      </c>
      <c r="AC140" s="240" t="s">
        <v>331</v>
      </c>
      <c r="AD140" s="240" t="s">
        <v>331</v>
      </c>
    </row>
    <row r="141">
      <c r="A141" s="216" t="s">
        <v>331</v>
      </c>
      <c r="B141" s="213">
        <f t="shared" si="1"/>
        <v>45534</v>
      </c>
      <c r="C141" s="217" t="s">
        <v>413</v>
      </c>
      <c r="D141" s="215" t="str">
        <f>'Nest Checks'!N145</f>
        <v>#139: X on 30-Aug</v>
      </c>
      <c r="L141" s="159"/>
      <c r="M141" s="158"/>
      <c r="O141" s="240" t="s">
        <v>331</v>
      </c>
      <c r="P141" s="240" t="s">
        <v>331</v>
      </c>
      <c r="Q141" s="240" t="s">
        <v>331</v>
      </c>
      <c r="R141" s="240" t="s">
        <v>331</v>
      </c>
      <c r="S141" s="240" t="s">
        <v>331</v>
      </c>
      <c r="T141" s="240" t="s">
        <v>331</v>
      </c>
      <c r="U141" s="240" t="s">
        <v>331</v>
      </c>
      <c r="X141" s="240" t="s">
        <v>331</v>
      </c>
      <c r="Y141" s="240" t="s">
        <v>331</v>
      </c>
      <c r="Z141" s="240" t="s">
        <v>331</v>
      </c>
      <c r="AA141" s="240" t="s">
        <v>331</v>
      </c>
      <c r="AB141" s="240" t="s">
        <v>331</v>
      </c>
      <c r="AC141" s="240" t="s">
        <v>331</v>
      </c>
      <c r="AD141" s="240" t="s">
        <v>331</v>
      </c>
    </row>
    <row r="142">
      <c r="A142" s="216" t="s">
        <v>331</v>
      </c>
      <c r="B142" s="213" t="str">
        <f t="shared" si="1"/>
        <v/>
      </c>
      <c r="C142" s="217" t="s">
        <v>331</v>
      </c>
      <c r="D142" s="215" t="str">
        <f>'Nest Checks'!N146</f>
        <v/>
      </c>
      <c r="L142" s="159"/>
      <c r="M142" s="158"/>
      <c r="O142" s="240" t="s">
        <v>331</v>
      </c>
      <c r="P142" s="240" t="s">
        <v>331</v>
      </c>
      <c r="Q142" s="240" t="s">
        <v>331</v>
      </c>
      <c r="R142" s="240" t="s">
        <v>331</v>
      </c>
      <c r="S142" s="240" t="s">
        <v>331</v>
      </c>
      <c r="T142" s="240" t="s">
        <v>331</v>
      </c>
      <c r="U142" s="240" t="s">
        <v>331</v>
      </c>
      <c r="X142" s="240" t="s">
        <v>331</v>
      </c>
      <c r="Y142" s="240" t="s">
        <v>331</v>
      </c>
      <c r="Z142" s="240" t="s">
        <v>331</v>
      </c>
      <c r="AA142" s="240" t="s">
        <v>331</v>
      </c>
      <c r="AB142" s="240" t="s">
        <v>331</v>
      </c>
      <c r="AC142" s="240" t="s">
        <v>331</v>
      </c>
      <c r="AD142" s="240" t="s">
        <v>331</v>
      </c>
    </row>
    <row r="143">
      <c r="A143" s="216" t="s">
        <v>331</v>
      </c>
      <c r="B143" s="213" t="str">
        <f t="shared" si="1"/>
        <v/>
      </c>
      <c r="C143" s="217" t="s">
        <v>331</v>
      </c>
      <c r="D143" s="215" t="str">
        <f>'Nest Checks'!N147</f>
        <v/>
      </c>
      <c r="E143" s="162"/>
      <c r="F143" s="162"/>
      <c r="G143" s="162"/>
      <c r="H143" s="162"/>
      <c r="I143" s="162"/>
      <c r="J143" s="162"/>
      <c r="K143" s="162"/>
      <c r="L143" s="83"/>
      <c r="M143" s="158"/>
      <c r="O143" s="240" t="s">
        <v>331</v>
      </c>
      <c r="P143" s="240" t="s">
        <v>331</v>
      </c>
      <c r="Q143" s="240" t="s">
        <v>331</v>
      </c>
      <c r="R143" s="240" t="s">
        <v>331</v>
      </c>
      <c r="S143" s="240" t="s">
        <v>331</v>
      </c>
      <c r="T143" s="240" t="s">
        <v>331</v>
      </c>
      <c r="U143" s="240" t="s">
        <v>331</v>
      </c>
      <c r="X143" s="240" t="s">
        <v>331</v>
      </c>
      <c r="Y143" s="240" t="s">
        <v>331</v>
      </c>
      <c r="Z143" s="240" t="s">
        <v>331</v>
      </c>
      <c r="AA143" s="240" t="s">
        <v>331</v>
      </c>
      <c r="AB143" s="240" t="s">
        <v>331</v>
      </c>
      <c r="AC143" s="240" t="s">
        <v>331</v>
      </c>
      <c r="AD143" s="240" t="s">
        <v>331</v>
      </c>
    </row>
    <row r="144">
      <c r="A144" s="216" t="s">
        <v>331</v>
      </c>
      <c r="B144" s="213" t="str">
        <f t="shared" si="1"/>
        <v/>
      </c>
      <c r="C144" s="217" t="s">
        <v>331</v>
      </c>
      <c r="D144" s="215" t="str">
        <f>'Nest Checks'!N148</f>
        <v/>
      </c>
      <c r="E144" s="160"/>
      <c r="F144" s="160"/>
      <c r="G144" s="160"/>
      <c r="H144" s="160"/>
      <c r="I144" s="160"/>
      <c r="J144" s="160"/>
      <c r="K144" s="160"/>
      <c r="L144" s="70"/>
      <c r="M144" s="158"/>
      <c r="O144" s="240" t="s">
        <v>331</v>
      </c>
      <c r="P144" s="240" t="s">
        <v>331</v>
      </c>
      <c r="Q144" s="240" t="s">
        <v>331</v>
      </c>
      <c r="R144" s="240" t="s">
        <v>331</v>
      </c>
      <c r="S144" s="240" t="s">
        <v>331</v>
      </c>
      <c r="T144" s="240" t="s">
        <v>331</v>
      </c>
      <c r="U144" s="240" t="s">
        <v>331</v>
      </c>
      <c r="X144" s="240" t="s">
        <v>331</v>
      </c>
      <c r="Y144" s="240" t="s">
        <v>331</v>
      </c>
      <c r="Z144" s="240" t="s">
        <v>331</v>
      </c>
      <c r="AA144" s="240" t="s">
        <v>331</v>
      </c>
      <c r="AB144" s="240" t="s">
        <v>331</v>
      </c>
      <c r="AC144" s="240" t="s">
        <v>331</v>
      </c>
      <c r="AD144" s="240" t="s">
        <v>331</v>
      </c>
    </row>
    <row r="145">
      <c r="A145" s="216" t="s">
        <v>331</v>
      </c>
      <c r="B145" s="213" t="str">
        <f t="shared" si="1"/>
        <v/>
      </c>
      <c r="C145" s="217" t="s">
        <v>331</v>
      </c>
      <c r="D145" s="215" t="str">
        <f>'Nest Checks'!N149</f>
        <v/>
      </c>
      <c r="L145" s="159"/>
      <c r="M145" s="158"/>
      <c r="O145" s="240" t="s">
        <v>331</v>
      </c>
      <c r="P145" s="240" t="s">
        <v>331</v>
      </c>
      <c r="Q145" s="240" t="s">
        <v>331</v>
      </c>
      <c r="R145" s="240" t="s">
        <v>331</v>
      </c>
      <c r="S145" s="240" t="s">
        <v>331</v>
      </c>
      <c r="T145" s="240" t="s">
        <v>331</v>
      </c>
      <c r="U145" s="240" t="s">
        <v>331</v>
      </c>
      <c r="X145" s="240" t="s">
        <v>331</v>
      </c>
      <c r="Y145" s="240" t="s">
        <v>331</v>
      </c>
      <c r="Z145" s="240" t="s">
        <v>331</v>
      </c>
      <c r="AA145" s="240" t="s">
        <v>331</v>
      </c>
      <c r="AB145" s="240" t="s">
        <v>331</v>
      </c>
      <c r="AC145" s="240" t="s">
        <v>331</v>
      </c>
      <c r="AD145" s="240" t="s">
        <v>331</v>
      </c>
    </row>
    <row r="146">
      <c r="A146" s="216" t="s">
        <v>331</v>
      </c>
      <c r="B146" s="213" t="str">
        <f t="shared" si="1"/>
        <v/>
      </c>
      <c r="C146" s="217" t="s">
        <v>331</v>
      </c>
      <c r="D146" s="215" t="str">
        <f>'Nest Checks'!N150</f>
        <v/>
      </c>
      <c r="L146" s="159"/>
      <c r="M146" s="158"/>
      <c r="O146" s="240" t="s">
        <v>331</v>
      </c>
      <c r="P146" s="240" t="s">
        <v>331</v>
      </c>
      <c r="Q146" s="240" t="s">
        <v>331</v>
      </c>
      <c r="R146" s="240" t="s">
        <v>331</v>
      </c>
      <c r="S146" s="240" t="s">
        <v>331</v>
      </c>
      <c r="T146" s="240" t="s">
        <v>331</v>
      </c>
      <c r="U146" s="240" t="s">
        <v>331</v>
      </c>
      <c r="X146" s="240" t="s">
        <v>331</v>
      </c>
      <c r="Y146" s="240" t="s">
        <v>331</v>
      </c>
      <c r="Z146" s="240" t="s">
        <v>331</v>
      </c>
      <c r="AA146" s="240" t="s">
        <v>331</v>
      </c>
      <c r="AB146" s="240" t="s">
        <v>331</v>
      </c>
      <c r="AC146" s="240" t="s">
        <v>331</v>
      </c>
      <c r="AD146" s="240" t="s">
        <v>331</v>
      </c>
    </row>
    <row r="147">
      <c r="A147" s="216" t="s">
        <v>331</v>
      </c>
      <c r="B147" s="213">
        <f t="shared" si="1"/>
        <v>45509</v>
      </c>
      <c r="C147" s="217" t="s">
        <v>399</v>
      </c>
      <c r="D147" s="215" t="str">
        <f>'Nest Checks'!N151</f>
        <v>#145: X on 05-Aug</v>
      </c>
      <c r="O147" s="240" t="s">
        <v>331</v>
      </c>
      <c r="P147" s="240" t="s">
        <v>331</v>
      </c>
      <c r="Q147" s="240" t="s">
        <v>331</v>
      </c>
      <c r="R147" s="240" t="s">
        <v>331</v>
      </c>
      <c r="S147" s="240" t="s">
        <v>331</v>
      </c>
      <c r="T147" s="240" t="s">
        <v>331</v>
      </c>
      <c r="U147" s="240" t="s">
        <v>331</v>
      </c>
      <c r="X147" s="240" t="s">
        <v>331</v>
      </c>
      <c r="Y147" s="240" t="s">
        <v>331</v>
      </c>
      <c r="Z147" s="240" t="s">
        <v>331</v>
      </c>
      <c r="AA147" s="240" t="s">
        <v>331</v>
      </c>
      <c r="AB147" s="240" t="s">
        <v>331</v>
      </c>
      <c r="AC147" s="240" t="s">
        <v>331</v>
      </c>
      <c r="AD147" s="240" t="s">
        <v>331</v>
      </c>
    </row>
    <row r="148">
      <c r="A148" s="216" t="s">
        <v>331</v>
      </c>
      <c r="B148" s="213" t="str">
        <f t="shared" si="1"/>
        <v/>
      </c>
      <c r="C148" s="217" t="s">
        <v>331</v>
      </c>
      <c r="D148" s="215" t="str">
        <f>'Nest Checks'!N152</f>
        <v/>
      </c>
      <c r="O148" s="240" t="s">
        <v>331</v>
      </c>
      <c r="P148" s="240" t="s">
        <v>331</v>
      </c>
      <c r="Q148" s="240" t="s">
        <v>331</v>
      </c>
      <c r="R148" s="240" t="s">
        <v>331</v>
      </c>
      <c r="S148" s="240" t="s">
        <v>331</v>
      </c>
      <c r="T148" s="240" t="s">
        <v>331</v>
      </c>
      <c r="U148" s="240" t="s">
        <v>331</v>
      </c>
      <c r="X148" s="240" t="s">
        <v>331</v>
      </c>
      <c r="Y148" s="240" t="s">
        <v>331</v>
      </c>
      <c r="Z148" s="240" t="s">
        <v>331</v>
      </c>
      <c r="AA148" s="240" t="s">
        <v>331</v>
      </c>
      <c r="AB148" s="240" t="s">
        <v>331</v>
      </c>
      <c r="AC148" s="240" t="s">
        <v>331</v>
      </c>
      <c r="AD148" s="240" t="s">
        <v>331</v>
      </c>
    </row>
    <row r="149">
      <c r="A149" s="216" t="s">
        <v>331</v>
      </c>
      <c r="B149" s="213">
        <f t="shared" si="1"/>
        <v>45495</v>
      </c>
      <c r="C149" s="217" t="s">
        <v>392</v>
      </c>
      <c r="D149" s="215" t="str">
        <f>'Nest Checks'!N153</f>
        <v>#147: X on 22-Jul</v>
      </c>
      <c r="O149" s="240" t="s">
        <v>331</v>
      </c>
      <c r="P149" s="240" t="s">
        <v>331</v>
      </c>
      <c r="Q149" s="240" t="s">
        <v>331</v>
      </c>
      <c r="R149" s="240" t="s">
        <v>331</v>
      </c>
      <c r="S149" s="240" t="s">
        <v>331</v>
      </c>
      <c r="T149" s="240" t="s">
        <v>331</v>
      </c>
      <c r="U149" s="240" t="s">
        <v>331</v>
      </c>
      <c r="X149" s="240" t="s">
        <v>331</v>
      </c>
      <c r="Y149" s="240" t="s">
        <v>331</v>
      </c>
      <c r="Z149" s="240" t="s">
        <v>331</v>
      </c>
      <c r="AA149" s="240" t="s">
        <v>331</v>
      </c>
      <c r="AB149" s="240" t="s">
        <v>331</v>
      </c>
      <c r="AC149" s="240" t="s">
        <v>331</v>
      </c>
      <c r="AD149" s="240" t="s">
        <v>331</v>
      </c>
    </row>
    <row r="150">
      <c r="A150" s="216" t="s">
        <v>331</v>
      </c>
      <c r="B150" s="213">
        <f t="shared" si="1"/>
        <v>45531</v>
      </c>
      <c r="C150" s="217" t="s">
        <v>412</v>
      </c>
      <c r="D150" s="215" t="str">
        <f>'Nest Checks'!N154</f>
        <v>#148: 12 on 27-Aug</v>
      </c>
      <c r="O150" s="240" t="s">
        <v>331</v>
      </c>
      <c r="P150" s="240" t="s">
        <v>331</v>
      </c>
      <c r="Q150" s="240" t="s">
        <v>331</v>
      </c>
      <c r="R150" s="240" t="s">
        <v>331</v>
      </c>
      <c r="S150" s="240" t="s">
        <v>331</v>
      </c>
      <c r="T150" s="240" t="s">
        <v>331</v>
      </c>
      <c r="U150" s="240" t="s">
        <v>331</v>
      </c>
      <c r="X150" s="240" t="s">
        <v>331</v>
      </c>
      <c r="Y150" s="240" t="s">
        <v>331</v>
      </c>
      <c r="Z150" s="240" t="s">
        <v>331</v>
      </c>
      <c r="AA150" s="240" t="s">
        <v>331</v>
      </c>
      <c r="AB150" s="240" t="s">
        <v>331</v>
      </c>
      <c r="AC150" s="240" t="s">
        <v>331</v>
      </c>
      <c r="AD150" s="240" t="s">
        <v>331</v>
      </c>
    </row>
    <row r="151">
      <c r="A151" s="216" t="s">
        <v>331</v>
      </c>
      <c r="B151" s="213">
        <f t="shared" si="1"/>
        <v>45539</v>
      </c>
      <c r="C151" s="217" t="s">
        <v>415</v>
      </c>
      <c r="D151" s="215" t="str">
        <f>'Nest Checks'!N155</f>
        <v>#149: X on 04-Sep</v>
      </c>
      <c r="O151" s="240" t="s">
        <v>331</v>
      </c>
      <c r="P151" s="240" t="s">
        <v>331</v>
      </c>
      <c r="Q151" s="240" t="s">
        <v>331</v>
      </c>
      <c r="R151" s="240" t="s">
        <v>331</v>
      </c>
      <c r="S151" s="240" t="s">
        <v>331</v>
      </c>
      <c r="T151" s="240" t="s">
        <v>331</v>
      </c>
      <c r="U151" s="240" t="s">
        <v>331</v>
      </c>
      <c r="X151" s="240" t="s">
        <v>331</v>
      </c>
      <c r="Y151" s="240" t="s">
        <v>331</v>
      </c>
      <c r="Z151" s="240" t="s">
        <v>331</v>
      </c>
      <c r="AA151" s="240" t="s">
        <v>331</v>
      </c>
      <c r="AB151" s="240" t="s">
        <v>331</v>
      </c>
      <c r="AC151" s="240" t="s">
        <v>331</v>
      </c>
      <c r="AD151" s="240" t="s">
        <v>331</v>
      </c>
    </row>
    <row r="152">
      <c r="A152" s="240" t="s">
        <v>331</v>
      </c>
      <c r="B152" s="244"/>
      <c r="C152" s="240" t="s">
        <v>331</v>
      </c>
      <c r="D152" s="240"/>
      <c r="O152" s="240" t="s">
        <v>331</v>
      </c>
      <c r="P152" s="240" t="s">
        <v>331</v>
      </c>
      <c r="Q152" s="240" t="s">
        <v>331</v>
      </c>
      <c r="R152" s="240" t="s">
        <v>331</v>
      </c>
      <c r="S152" s="240" t="s">
        <v>331</v>
      </c>
      <c r="T152" s="240" t="s">
        <v>331</v>
      </c>
      <c r="U152" s="240" t="s">
        <v>331</v>
      </c>
      <c r="X152" s="240" t="s">
        <v>331</v>
      </c>
      <c r="Y152" s="240" t="s">
        <v>331</v>
      </c>
      <c r="Z152" s="240" t="s">
        <v>331</v>
      </c>
      <c r="AA152" s="240" t="s">
        <v>331</v>
      </c>
      <c r="AB152" s="240" t="s">
        <v>331</v>
      </c>
      <c r="AC152" s="240" t="s">
        <v>331</v>
      </c>
      <c r="AD152" s="240" t="s">
        <v>331</v>
      </c>
    </row>
    <row r="153">
      <c r="A153" s="240" t="s">
        <v>331</v>
      </c>
      <c r="B153" s="244"/>
      <c r="C153" s="240" t="s">
        <v>331</v>
      </c>
      <c r="D153" s="240"/>
      <c r="O153" s="240" t="s">
        <v>331</v>
      </c>
      <c r="P153" s="240" t="s">
        <v>331</v>
      </c>
      <c r="Q153" s="240" t="s">
        <v>331</v>
      </c>
      <c r="R153" s="240" t="s">
        <v>331</v>
      </c>
      <c r="S153" s="240" t="s">
        <v>331</v>
      </c>
      <c r="T153" s="240" t="s">
        <v>331</v>
      </c>
      <c r="U153" s="240" t="s">
        <v>331</v>
      </c>
      <c r="X153" s="240" t="s">
        <v>331</v>
      </c>
      <c r="Y153" s="240" t="s">
        <v>331</v>
      </c>
      <c r="Z153" s="240" t="s">
        <v>331</v>
      </c>
      <c r="AA153" s="240" t="s">
        <v>331</v>
      </c>
      <c r="AB153" s="240" t="s">
        <v>331</v>
      </c>
      <c r="AC153" s="240" t="s">
        <v>331</v>
      </c>
      <c r="AD153" s="240" t="s">
        <v>331</v>
      </c>
    </row>
    <row r="154">
      <c r="A154" s="240" t="s">
        <v>331</v>
      </c>
      <c r="B154" s="244"/>
      <c r="C154" s="240" t="s">
        <v>331</v>
      </c>
      <c r="D154" s="240"/>
      <c r="O154" s="240" t="s">
        <v>331</v>
      </c>
      <c r="P154" s="240" t="s">
        <v>331</v>
      </c>
      <c r="Q154" s="240" t="s">
        <v>331</v>
      </c>
      <c r="R154" s="240" t="s">
        <v>331</v>
      </c>
      <c r="S154" s="240" t="s">
        <v>331</v>
      </c>
      <c r="T154" s="240" t="s">
        <v>331</v>
      </c>
      <c r="U154" s="240" t="s">
        <v>331</v>
      </c>
      <c r="X154" s="240" t="s">
        <v>331</v>
      </c>
      <c r="Y154" s="240" t="s">
        <v>331</v>
      </c>
      <c r="Z154" s="240" t="s">
        <v>331</v>
      </c>
      <c r="AA154" s="240" t="s">
        <v>331</v>
      </c>
      <c r="AB154" s="240" t="s">
        <v>331</v>
      </c>
      <c r="AC154" s="240" t="s">
        <v>331</v>
      </c>
      <c r="AD154" s="240" t="s">
        <v>331</v>
      </c>
    </row>
    <row r="155">
      <c r="A155" s="240" t="s">
        <v>331</v>
      </c>
      <c r="B155" s="244"/>
      <c r="C155" s="240" t="s">
        <v>331</v>
      </c>
      <c r="D155" s="240"/>
      <c r="O155" s="240" t="s">
        <v>331</v>
      </c>
      <c r="P155" s="240" t="s">
        <v>331</v>
      </c>
      <c r="Q155" s="240" t="s">
        <v>331</v>
      </c>
      <c r="R155" s="240" t="s">
        <v>331</v>
      </c>
      <c r="S155" s="240" t="s">
        <v>331</v>
      </c>
      <c r="T155" s="240" t="s">
        <v>331</v>
      </c>
      <c r="U155" s="240" t="s">
        <v>331</v>
      </c>
      <c r="X155" s="240" t="s">
        <v>331</v>
      </c>
      <c r="Y155" s="240" t="s">
        <v>331</v>
      </c>
      <c r="Z155" s="240" t="s">
        <v>331</v>
      </c>
      <c r="AA155" s="240" t="s">
        <v>331</v>
      </c>
      <c r="AB155" s="240" t="s">
        <v>331</v>
      </c>
      <c r="AC155" s="240" t="s">
        <v>331</v>
      </c>
      <c r="AD155" s="240" t="s">
        <v>331</v>
      </c>
    </row>
    <row r="156">
      <c r="A156" s="240" t="s">
        <v>331</v>
      </c>
      <c r="B156" s="244"/>
      <c r="C156" s="240" t="s">
        <v>331</v>
      </c>
      <c r="D156" s="240"/>
      <c r="O156" s="240" t="s">
        <v>331</v>
      </c>
      <c r="P156" s="240" t="s">
        <v>331</v>
      </c>
      <c r="Q156" s="240" t="s">
        <v>331</v>
      </c>
      <c r="R156" s="240" t="s">
        <v>331</v>
      </c>
      <c r="S156" s="240" t="s">
        <v>331</v>
      </c>
      <c r="T156" s="240" t="s">
        <v>331</v>
      </c>
      <c r="U156" s="240" t="s">
        <v>331</v>
      </c>
      <c r="X156" s="240" t="s">
        <v>331</v>
      </c>
      <c r="Y156" s="240" t="s">
        <v>331</v>
      </c>
      <c r="Z156" s="240" t="s">
        <v>331</v>
      </c>
      <c r="AA156" s="240" t="s">
        <v>331</v>
      </c>
      <c r="AB156" s="240" t="s">
        <v>331</v>
      </c>
      <c r="AC156" s="240" t="s">
        <v>331</v>
      </c>
      <c r="AD156" s="240" t="s">
        <v>331</v>
      </c>
    </row>
    <row r="157">
      <c r="A157" s="240" t="s">
        <v>331</v>
      </c>
      <c r="B157" s="244"/>
      <c r="C157" s="240" t="s">
        <v>331</v>
      </c>
      <c r="D157" s="240"/>
      <c r="O157" s="240" t="s">
        <v>331</v>
      </c>
      <c r="P157" s="240" t="s">
        <v>331</v>
      </c>
      <c r="Q157" s="240" t="s">
        <v>331</v>
      </c>
      <c r="R157" s="240" t="s">
        <v>331</v>
      </c>
      <c r="S157" s="240" t="s">
        <v>331</v>
      </c>
      <c r="T157" s="240" t="s">
        <v>331</v>
      </c>
      <c r="U157" s="240" t="s">
        <v>331</v>
      </c>
      <c r="X157" s="240" t="s">
        <v>331</v>
      </c>
      <c r="Y157" s="240" t="s">
        <v>331</v>
      </c>
      <c r="Z157" s="240" t="s">
        <v>331</v>
      </c>
      <c r="AA157" s="240" t="s">
        <v>331</v>
      </c>
      <c r="AB157" s="240" t="s">
        <v>331</v>
      </c>
      <c r="AC157" s="240" t="s">
        <v>331</v>
      </c>
      <c r="AD157" s="240" t="s">
        <v>331</v>
      </c>
    </row>
    <row r="158">
      <c r="A158" s="240" t="s">
        <v>331</v>
      </c>
      <c r="B158" s="244"/>
      <c r="C158" s="240" t="s">
        <v>331</v>
      </c>
      <c r="D158" s="240"/>
      <c r="O158" s="240" t="s">
        <v>331</v>
      </c>
      <c r="P158" s="240" t="s">
        <v>331</v>
      </c>
      <c r="Q158" s="240" t="s">
        <v>331</v>
      </c>
      <c r="R158" s="240" t="s">
        <v>331</v>
      </c>
      <c r="S158" s="240" t="s">
        <v>331</v>
      </c>
      <c r="T158" s="240" t="s">
        <v>331</v>
      </c>
      <c r="U158" s="240" t="s">
        <v>331</v>
      </c>
      <c r="X158" s="240" t="s">
        <v>331</v>
      </c>
      <c r="Y158" s="240" t="s">
        <v>331</v>
      </c>
      <c r="Z158" s="240" t="s">
        <v>331</v>
      </c>
      <c r="AA158" s="240" t="s">
        <v>331</v>
      </c>
      <c r="AB158" s="240" t="s">
        <v>331</v>
      </c>
      <c r="AC158" s="240" t="s">
        <v>331</v>
      </c>
      <c r="AD158" s="240" t="s">
        <v>331</v>
      </c>
    </row>
    <row r="159">
      <c r="A159" s="240" t="s">
        <v>331</v>
      </c>
      <c r="B159" s="244"/>
      <c r="C159" s="240" t="s">
        <v>331</v>
      </c>
      <c r="D159" s="240"/>
      <c r="O159" s="240" t="s">
        <v>331</v>
      </c>
      <c r="P159" s="240" t="s">
        <v>331</v>
      </c>
      <c r="Q159" s="240" t="s">
        <v>331</v>
      </c>
      <c r="R159" s="240" t="s">
        <v>331</v>
      </c>
      <c r="S159" s="240" t="s">
        <v>331</v>
      </c>
      <c r="T159" s="240" t="s">
        <v>331</v>
      </c>
      <c r="U159" s="240" t="s">
        <v>331</v>
      </c>
      <c r="X159" s="240" t="s">
        <v>331</v>
      </c>
      <c r="Y159" s="240" t="s">
        <v>331</v>
      </c>
      <c r="Z159" s="240" t="s">
        <v>331</v>
      </c>
      <c r="AA159" s="240" t="s">
        <v>331</v>
      </c>
      <c r="AB159" s="240" t="s">
        <v>331</v>
      </c>
      <c r="AC159" s="240" t="s">
        <v>331</v>
      </c>
      <c r="AD159" s="240" t="s">
        <v>331</v>
      </c>
    </row>
    <row r="160">
      <c r="A160" s="240" t="s">
        <v>331</v>
      </c>
      <c r="B160" s="244"/>
      <c r="C160" s="240" t="s">
        <v>331</v>
      </c>
      <c r="D160" s="240"/>
      <c r="O160" s="240" t="s">
        <v>331</v>
      </c>
      <c r="P160" s="240" t="s">
        <v>331</v>
      </c>
      <c r="Q160" s="240" t="s">
        <v>331</v>
      </c>
      <c r="R160" s="240" t="s">
        <v>331</v>
      </c>
      <c r="S160" s="240" t="s">
        <v>331</v>
      </c>
      <c r="T160" s="240" t="s">
        <v>331</v>
      </c>
      <c r="U160" s="240" t="s">
        <v>331</v>
      </c>
      <c r="X160" s="240" t="s">
        <v>331</v>
      </c>
      <c r="Y160" s="240" t="s">
        <v>331</v>
      </c>
      <c r="Z160" s="240" t="s">
        <v>331</v>
      </c>
      <c r="AA160" s="240" t="s">
        <v>331</v>
      </c>
      <c r="AB160" s="240" t="s">
        <v>331</v>
      </c>
      <c r="AC160" s="240" t="s">
        <v>331</v>
      </c>
      <c r="AD160" s="240" t="s">
        <v>331</v>
      </c>
    </row>
    <row r="161">
      <c r="A161" s="240" t="s">
        <v>331</v>
      </c>
      <c r="B161" s="244"/>
      <c r="C161" s="240" t="s">
        <v>331</v>
      </c>
      <c r="D161" s="240"/>
      <c r="O161" s="240" t="s">
        <v>331</v>
      </c>
      <c r="P161" s="240" t="s">
        <v>331</v>
      </c>
      <c r="Q161" s="240" t="s">
        <v>331</v>
      </c>
      <c r="R161" s="240" t="s">
        <v>331</v>
      </c>
      <c r="S161" s="240" t="s">
        <v>331</v>
      </c>
      <c r="T161" s="240" t="s">
        <v>331</v>
      </c>
      <c r="U161" s="240" t="s">
        <v>331</v>
      </c>
      <c r="X161" s="240" t="s">
        <v>331</v>
      </c>
      <c r="Y161" s="240" t="s">
        <v>331</v>
      </c>
      <c r="Z161" s="240" t="s">
        <v>331</v>
      </c>
      <c r="AA161" s="240" t="s">
        <v>331</v>
      </c>
      <c r="AB161" s="240" t="s">
        <v>331</v>
      </c>
      <c r="AC161" s="240" t="s">
        <v>331</v>
      </c>
      <c r="AD161" s="240" t="s">
        <v>331</v>
      </c>
    </row>
    <row r="162">
      <c r="A162" s="240" t="s">
        <v>331</v>
      </c>
      <c r="B162" s="244"/>
      <c r="C162" s="240" t="s">
        <v>331</v>
      </c>
      <c r="D162" s="240"/>
      <c r="O162" s="240" t="s">
        <v>331</v>
      </c>
      <c r="P162" s="240" t="s">
        <v>331</v>
      </c>
      <c r="Q162" s="240" t="s">
        <v>331</v>
      </c>
      <c r="R162" s="240" t="s">
        <v>331</v>
      </c>
      <c r="S162" s="240" t="s">
        <v>331</v>
      </c>
      <c r="T162" s="240" t="s">
        <v>331</v>
      </c>
      <c r="U162" s="240" t="s">
        <v>331</v>
      </c>
      <c r="X162" s="240" t="s">
        <v>331</v>
      </c>
      <c r="Y162" s="240" t="s">
        <v>331</v>
      </c>
      <c r="Z162" s="240" t="s">
        <v>331</v>
      </c>
      <c r="AA162" s="240" t="s">
        <v>331</v>
      </c>
      <c r="AB162" s="240" t="s">
        <v>331</v>
      </c>
      <c r="AC162" s="240" t="s">
        <v>331</v>
      </c>
      <c r="AD162" s="240" t="s">
        <v>331</v>
      </c>
    </row>
    <row r="163">
      <c r="A163" s="240" t="s">
        <v>331</v>
      </c>
      <c r="B163" s="244"/>
      <c r="C163" s="240" t="s">
        <v>331</v>
      </c>
      <c r="D163" s="240"/>
      <c r="O163" s="240" t="s">
        <v>331</v>
      </c>
      <c r="P163" s="240" t="s">
        <v>331</v>
      </c>
      <c r="Q163" s="240" t="s">
        <v>331</v>
      </c>
      <c r="R163" s="240" t="s">
        <v>331</v>
      </c>
      <c r="S163" s="240" t="s">
        <v>331</v>
      </c>
      <c r="T163" s="240" t="s">
        <v>331</v>
      </c>
      <c r="U163" s="240" t="s">
        <v>331</v>
      </c>
      <c r="X163" s="240" t="s">
        <v>331</v>
      </c>
      <c r="Y163" s="240" t="s">
        <v>331</v>
      </c>
      <c r="Z163" s="240" t="s">
        <v>331</v>
      </c>
      <c r="AA163" s="240" t="s">
        <v>331</v>
      </c>
      <c r="AB163" s="240" t="s">
        <v>331</v>
      </c>
      <c r="AC163" s="240" t="s">
        <v>331</v>
      </c>
      <c r="AD163" s="240" t="s">
        <v>331</v>
      </c>
    </row>
    <row r="164">
      <c r="A164" s="240" t="s">
        <v>331</v>
      </c>
      <c r="B164" s="244"/>
      <c r="C164" s="240" t="s">
        <v>331</v>
      </c>
      <c r="D164" s="240"/>
      <c r="O164" s="240" t="s">
        <v>331</v>
      </c>
      <c r="P164" s="240" t="s">
        <v>331</v>
      </c>
      <c r="Q164" s="240" t="s">
        <v>331</v>
      </c>
      <c r="R164" s="240" t="s">
        <v>331</v>
      </c>
      <c r="S164" s="240" t="s">
        <v>331</v>
      </c>
      <c r="T164" s="240" t="s">
        <v>331</v>
      </c>
      <c r="U164" s="240" t="s">
        <v>331</v>
      </c>
      <c r="X164" s="240" t="s">
        <v>331</v>
      </c>
      <c r="Y164" s="240" t="s">
        <v>331</v>
      </c>
      <c r="Z164" s="240" t="s">
        <v>331</v>
      </c>
      <c r="AA164" s="240" t="s">
        <v>331</v>
      </c>
      <c r="AB164" s="240" t="s">
        <v>331</v>
      </c>
      <c r="AC164" s="240" t="s">
        <v>331</v>
      </c>
      <c r="AD164" s="240" t="s">
        <v>331</v>
      </c>
    </row>
    <row r="165">
      <c r="A165" s="240" t="s">
        <v>331</v>
      </c>
      <c r="B165" s="244"/>
      <c r="C165" s="240" t="s">
        <v>331</v>
      </c>
      <c r="D165" s="240"/>
      <c r="O165" s="240" t="s">
        <v>331</v>
      </c>
      <c r="P165" s="240" t="s">
        <v>331</v>
      </c>
      <c r="Q165" s="240" t="s">
        <v>331</v>
      </c>
      <c r="R165" s="240" t="s">
        <v>331</v>
      </c>
      <c r="S165" s="240" t="s">
        <v>331</v>
      </c>
      <c r="T165" s="240" t="s">
        <v>331</v>
      </c>
      <c r="U165" s="240" t="s">
        <v>331</v>
      </c>
      <c r="X165" s="240" t="s">
        <v>331</v>
      </c>
      <c r="Y165" s="240" t="s">
        <v>331</v>
      </c>
      <c r="Z165" s="240" t="s">
        <v>331</v>
      </c>
      <c r="AA165" s="240" t="s">
        <v>331</v>
      </c>
      <c r="AB165" s="240" t="s">
        <v>331</v>
      </c>
      <c r="AC165" s="240" t="s">
        <v>331</v>
      </c>
      <c r="AD165" s="240" t="s">
        <v>331</v>
      </c>
    </row>
    <row r="166">
      <c r="A166" s="240" t="s">
        <v>331</v>
      </c>
      <c r="B166" s="244"/>
      <c r="C166" s="240" t="s">
        <v>331</v>
      </c>
      <c r="D166" s="240"/>
      <c r="O166" s="240" t="s">
        <v>331</v>
      </c>
      <c r="P166" s="240" t="s">
        <v>331</v>
      </c>
      <c r="Q166" s="240" t="s">
        <v>331</v>
      </c>
      <c r="R166" s="240" t="s">
        <v>331</v>
      </c>
      <c r="S166" s="240" t="s">
        <v>331</v>
      </c>
      <c r="T166" s="240" t="s">
        <v>331</v>
      </c>
      <c r="U166" s="240" t="s">
        <v>331</v>
      </c>
      <c r="X166" s="240" t="s">
        <v>331</v>
      </c>
      <c r="Y166" s="240" t="s">
        <v>331</v>
      </c>
      <c r="Z166" s="240" t="s">
        <v>331</v>
      </c>
      <c r="AA166" s="240" t="s">
        <v>331</v>
      </c>
      <c r="AB166" s="240" t="s">
        <v>331</v>
      </c>
      <c r="AC166" s="240" t="s">
        <v>331</v>
      </c>
      <c r="AD166" s="240" t="s">
        <v>331</v>
      </c>
    </row>
    <row r="167">
      <c r="A167" s="240" t="s">
        <v>331</v>
      </c>
      <c r="B167" s="244"/>
      <c r="C167" s="240" t="s">
        <v>331</v>
      </c>
      <c r="D167" s="240"/>
      <c r="O167" s="240" t="s">
        <v>331</v>
      </c>
      <c r="P167" s="240" t="s">
        <v>331</v>
      </c>
      <c r="Q167" s="240" t="s">
        <v>331</v>
      </c>
      <c r="R167" s="240" t="s">
        <v>331</v>
      </c>
      <c r="S167" s="240" t="s">
        <v>331</v>
      </c>
      <c r="T167" s="240" t="s">
        <v>331</v>
      </c>
      <c r="U167" s="240" t="s">
        <v>331</v>
      </c>
      <c r="X167" s="240" t="s">
        <v>331</v>
      </c>
      <c r="Y167" s="240" t="s">
        <v>331</v>
      </c>
      <c r="Z167" s="240" t="s">
        <v>331</v>
      </c>
      <c r="AA167" s="240" t="s">
        <v>331</v>
      </c>
      <c r="AB167" s="240" t="s">
        <v>331</v>
      </c>
      <c r="AC167" s="240" t="s">
        <v>331</v>
      </c>
      <c r="AD167" s="240" t="s">
        <v>331</v>
      </c>
    </row>
    <row r="168">
      <c r="A168" s="240" t="s">
        <v>331</v>
      </c>
      <c r="B168" s="244"/>
      <c r="C168" s="240" t="s">
        <v>331</v>
      </c>
      <c r="D168" s="240"/>
      <c r="O168" s="240" t="s">
        <v>331</v>
      </c>
      <c r="P168" s="240" t="s">
        <v>331</v>
      </c>
      <c r="Q168" s="240" t="s">
        <v>331</v>
      </c>
      <c r="R168" s="240" t="s">
        <v>331</v>
      </c>
      <c r="S168" s="240" t="s">
        <v>331</v>
      </c>
      <c r="T168" s="240" t="s">
        <v>331</v>
      </c>
      <c r="U168" s="240" t="s">
        <v>331</v>
      </c>
      <c r="X168" s="240" t="s">
        <v>331</v>
      </c>
      <c r="Y168" s="240" t="s">
        <v>331</v>
      </c>
      <c r="Z168" s="240" t="s">
        <v>331</v>
      </c>
      <c r="AA168" s="240" t="s">
        <v>331</v>
      </c>
      <c r="AB168" s="240" t="s">
        <v>331</v>
      </c>
      <c r="AC168" s="240" t="s">
        <v>331</v>
      </c>
      <c r="AD168" s="240" t="s">
        <v>331</v>
      </c>
    </row>
    <row r="169">
      <c r="A169" s="240" t="s">
        <v>331</v>
      </c>
      <c r="B169" s="244"/>
      <c r="C169" s="240" t="s">
        <v>331</v>
      </c>
      <c r="D169" s="240"/>
      <c r="O169" s="240" t="s">
        <v>331</v>
      </c>
      <c r="P169" s="240" t="s">
        <v>331</v>
      </c>
      <c r="Q169" s="240" t="s">
        <v>331</v>
      </c>
      <c r="R169" s="240" t="s">
        <v>331</v>
      </c>
      <c r="S169" s="240" t="s">
        <v>331</v>
      </c>
      <c r="T169" s="240" t="s">
        <v>331</v>
      </c>
      <c r="U169" s="240" t="s">
        <v>331</v>
      </c>
      <c r="X169" s="240" t="s">
        <v>331</v>
      </c>
      <c r="Y169" s="240" t="s">
        <v>331</v>
      </c>
      <c r="Z169" s="240" t="s">
        <v>331</v>
      </c>
      <c r="AA169" s="240" t="s">
        <v>331</v>
      </c>
      <c r="AB169" s="240" t="s">
        <v>331</v>
      </c>
      <c r="AC169" s="240" t="s">
        <v>331</v>
      </c>
      <c r="AD169" s="240" t="s">
        <v>331</v>
      </c>
    </row>
    <row r="170">
      <c r="A170" s="240" t="s">
        <v>331</v>
      </c>
      <c r="B170" s="244"/>
      <c r="C170" s="240" t="s">
        <v>331</v>
      </c>
      <c r="D170" s="240"/>
      <c r="O170" s="240" t="s">
        <v>331</v>
      </c>
      <c r="P170" s="240" t="s">
        <v>331</v>
      </c>
      <c r="Q170" s="240" t="s">
        <v>331</v>
      </c>
      <c r="R170" s="240" t="s">
        <v>331</v>
      </c>
      <c r="S170" s="240" t="s">
        <v>331</v>
      </c>
      <c r="T170" s="240" t="s">
        <v>331</v>
      </c>
      <c r="U170" s="240" t="s">
        <v>331</v>
      </c>
      <c r="X170" s="240" t="s">
        <v>331</v>
      </c>
      <c r="Y170" s="240" t="s">
        <v>331</v>
      </c>
      <c r="Z170" s="240" t="s">
        <v>331</v>
      </c>
      <c r="AA170" s="240" t="s">
        <v>331</v>
      </c>
      <c r="AB170" s="240" t="s">
        <v>331</v>
      </c>
      <c r="AC170" s="240" t="s">
        <v>331</v>
      </c>
      <c r="AD170" s="240" t="s">
        <v>331</v>
      </c>
    </row>
    <row r="171">
      <c r="A171" s="240" t="s">
        <v>331</v>
      </c>
      <c r="B171" s="244"/>
      <c r="C171" s="240" t="s">
        <v>331</v>
      </c>
      <c r="D171" s="240"/>
      <c r="O171" s="240" t="s">
        <v>331</v>
      </c>
      <c r="P171" s="240" t="s">
        <v>331</v>
      </c>
      <c r="Q171" s="240" t="s">
        <v>331</v>
      </c>
      <c r="R171" s="240" t="s">
        <v>331</v>
      </c>
      <c r="S171" s="240" t="s">
        <v>331</v>
      </c>
      <c r="T171" s="240" t="s">
        <v>331</v>
      </c>
      <c r="U171" s="240" t="s">
        <v>331</v>
      </c>
      <c r="X171" s="240" t="s">
        <v>331</v>
      </c>
      <c r="Y171" s="240" t="s">
        <v>331</v>
      </c>
      <c r="Z171" s="240" t="s">
        <v>331</v>
      </c>
      <c r="AA171" s="240" t="s">
        <v>331</v>
      </c>
      <c r="AB171" s="240" t="s">
        <v>331</v>
      </c>
      <c r="AC171" s="240" t="s">
        <v>331</v>
      </c>
      <c r="AD171" s="240" t="s">
        <v>331</v>
      </c>
    </row>
    <row r="172">
      <c r="A172" s="240" t="s">
        <v>331</v>
      </c>
      <c r="B172" s="244"/>
      <c r="C172" s="240" t="s">
        <v>331</v>
      </c>
      <c r="D172" s="240"/>
      <c r="O172" s="240" t="s">
        <v>331</v>
      </c>
      <c r="P172" s="240" t="s">
        <v>331</v>
      </c>
      <c r="Q172" s="240" t="s">
        <v>331</v>
      </c>
      <c r="R172" s="240" t="s">
        <v>331</v>
      </c>
      <c r="S172" s="240" t="s">
        <v>331</v>
      </c>
      <c r="T172" s="240" t="s">
        <v>331</v>
      </c>
      <c r="U172" s="240" t="s">
        <v>331</v>
      </c>
      <c r="X172" s="240" t="s">
        <v>331</v>
      </c>
      <c r="Y172" s="240" t="s">
        <v>331</v>
      </c>
      <c r="Z172" s="240" t="s">
        <v>331</v>
      </c>
      <c r="AA172" s="240" t="s">
        <v>331</v>
      </c>
      <c r="AB172" s="240" t="s">
        <v>331</v>
      </c>
      <c r="AC172" s="240" t="s">
        <v>331</v>
      </c>
      <c r="AD172" s="240" t="s">
        <v>331</v>
      </c>
    </row>
    <row r="173">
      <c r="A173" s="240" t="s">
        <v>331</v>
      </c>
      <c r="B173" s="244"/>
      <c r="C173" s="240" t="s">
        <v>331</v>
      </c>
      <c r="D173" s="240"/>
      <c r="O173" s="240" t="s">
        <v>331</v>
      </c>
      <c r="P173" s="240" t="s">
        <v>331</v>
      </c>
      <c r="Q173" s="240" t="s">
        <v>331</v>
      </c>
      <c r="R173" s="240" t="s">
        <v>331</v>
      </c>
      <c r="S173" s="240" t="s">
        <v>331</v>
      </c>
      <c r="T173" s="240" t="s">
        <v>331</v>
      </c>
      <c r="U173" s="240" t="s">
        <v>331</v>
      </c>
      <c r="X173" s="240" t="s">
        <v>331</v>
      </c>
      <c r="Y173" s="240" t="s">
        <v>331</v>
      </c>
      <c r="Z173" s="240" t="s">
        <v>331</v>
      </c>
      <c r="AA173" s="240" t="s">
        <v>331</v>
      </c>
      <c r="AB173" s="240" t="s">
        <v>331</v>
      </c>
      <c r="AC173" s="240" t="s">
        <v>331</v>
      </c>
      <c r="AD173" s="240" t="s">
        <v>331</v>
      </c>
    </row>
    <row r="174">
      <c r="A174" s="240" t="s">
        <v>331</v>
      </c>
      <c r="B174" s="244"/>
      <c r="C174" s="240" t="s">
        <v>331</v>
      </c>
      <c r="D174" s="240"/>
      <c r="O174" s="240" t="s">
        <v>331</v>
      </c>
      <c r="P174" s="240" t="s">
        <v>331</v>
      </c>
      <c r="Q174" s="240" t="s">
        <v>331</v>
      </c>
      <c r="R174" s="240" t="s">
        <v>331</v>
      </c>
      <c r="S174" s="240" t="s">
        <v>331</v>
      </c>
      <c r="T174" s="240" t="s">
        <v>331</v>
      </c>
      <c r="U174" s="240" t="s">
        <v>331</v>
      </c>
      <c r="X174" s="240" t="s">
        <v>331</v>
      </c>
      <c r="Y174" s="240" t="s">
        <v>331</v>
      </c>
      <c r="Z174" s="240" t="s">
        <v>331</v>
      </c>
      <c r="AA174" s="240" t="s">
        <v>331</v>
      </c>
      <c r="AB174" s="240" t="s">
        <v>331</v>
      </c>
      <c r="AC174" s="240" t="s">
        <v>331</v>
      </c>
      <c r="AD174" s="240" t="s">
        <v>331</v>
      </c>
    </row>
    <row r="175">
      <c r="A175" s="240" t="s">
        <v>331</v>
      </c>
      <c r="B175" s="244"/>
      <c r="C175" s="240" t="s">
        <v>331</v>
      </c>
      <c r="D175" s="240"/>
      <c r="O175" s="240" t="s">
        <v>331</v>
      </c>
      <c r="P175" s="240" t="s">
        <v>331</v>
      </c>
      <c r="Q175" s="240" t="s">
        <v>331</v>
      </c>
      <c r="R175" s="240" t="s">
        <v>331</v>
      </c>
      <c r="S175" s="240" t="s">
        <v>331</v>
      </c>
      <c r="T175" s="240" t="s">
        <v>331</v>
      </c>
      <c r="U175" s="240" t="s">
        <v>331</v>
      </c>
      <c r="X175" s="240" t="s">
        <v>331</v>
      </c>
      <c r="Y175" s="240" t="s">
        <v>331</v>
      </c>
      <c r="Z175" s="240" t="s">
        <v>331</v>
      </c>
      <c r="AA175" s="240" t="s">
        <v>331</v>
      </c>
      <c r="AB175" s="240" t="s">
        <v>331</v>
      </c>
      <c r="AC175" s="240" t="s">
        <v>331</v>
      </c>
      <c r="AD175" s="240" t="s">
        <v>331</v>
      </c>
    </row>
    <row r="176">
      <c r="A176" s="240" t="s">
        <v>331</v>
      </c>
      <c r="B176" s="244"/>
      <c r="C176" s="240" t="s">
        <v>331</v>
      </c>
      <c r="D176" s="240"/>
      <c r="O176" s="240" t="s">
        <v>331</v>
      </c>
      <c r="P176" s="240" t="s">
        <v>331</v>
      </c>
      <c r="Q176" s="240" t="s">
        <v>331</v>
      </c>
      <c r="R176" s="240" t="s">
        <v>331</v>
      </c>
      <c r="S176" s="240" t="s">
        <v>331</v>
      </c>
      <c r="T176" s="240" t="s">
        <v>331</v>
      </c>
      <c r="U176" s="240" t="s">
        <v>331</v>
      </c>
      <c r="X176" s="240" t="s">
        <v>331</v>
      </c>
      <c r="Y176" s="240" t="s">
        <v>331</v>
      </c>
      <c r="Z176" s="240" t="s">
        <v>331</v>
      </c>
      <c r="AA176" s="240" t="s">
        <v>331</v>
      </c>
      <c r="AB176" s="240" t="s">
        <v>331</v>
      </c>
      <c r="AC176" s="240" t="s">
        <v>331</v>
      </c>
      <c r="AD176" s="240" t="s">
        <v>331</v>
      </c>
    </row>
    <row r="177">
      <c r="A177" s="240" t="s">
        <v>331</v>
      </c>
      <c r="B177" s="244"/>
      <c r="C177" s="240" t="s">
        <v>331</v>
      </c>
      <c r="D177" s="240"/>
      <c r="O177" s="240" t="s">
        <v>331</v>
      </c>
      <c r="P177" s="240" t="s">
        <v>331</v>
      </c>
      <c r="Q177" s="240" t="s">
        <v>331</v>
      </c>
      <c r="R177" s="240" t="s">
        <v>331</v>
      </c>
      <c r="S177" s="240" t="s">
        <v>331</v>
      </c>
      <c r="T177" s="240" t="s">
        <v>331</v>
      </c>
      <c r="U177" s="240" t="s">
        <v>331</v>
      </c>
      <c r="X177" s="240" t="s">
        <v>331</v>
      </c>
      <c r="Y177" s="240" t="s">
        <v>331</v>
      </c>
      <c r="Z177" s="240" t="s">
        <v>331</v>
      </c>
      <c r="AA177" s="240" t="s">
        <v>331</v>
      </c>
      <c r="AB177" s="240" t="s">
        <v>331</v>
      </c>
      <c r="AC177" s="240" t="s">
        <v>331</v>
      </c>
      <c r="AD177" s="240" t="s">
        <v>331</v>
      </c>
    </row>
    <row r="178">
      <c r="A178" s="240" t="s">
        <v>331</v>
      </c>
      <c r="B178" s="244"/>
      <c r="C178" s="240" t="s">
        <v>331</v>
      </c>
      <c r="D178" s="240"/>
      <c r="O178" s="240" t="s">
        <v>331</v>
      </c>
      <c r="P178" s="240" t="s">
        <v>331</v>
      </c>
      <c r="Q178" s="240" t="s">
        <v>331</v>
      </c>
      <c r="R178" s="240" t="s">
        <v>331</v>
      </c>
      <c r="S178" s="240" t="s">
        <v>331</v>
      </c>
      <c r="T178" s="240" t="s">
        <v>331</v>
      </c>
      <c r="U178" s="240" t="s">
        <v>331</v>
      </c>
      <c r="X178" s="240" t="s">
        <v>331</v>
      </c>
      <c r="Y178" s="240" t="s">
        <v>331</v>
      </c>
      <c r="Z178" s="240" t="s">
        <v>331</v>
      </c>
      <c r="AA178" s="240" t="s">
        <v>331</v>
      </c>
      <c r="AB178" s="240" t="s">
        <v>331</v>
      </c>
      <c r="AC178" s="240" t="s">
        <v>331</v>
      </c>
      <c r="AD178" s="240" t="s">
        <v>331</v>
      </c>
    </row>
    <row r="179">
      <c r="A179" s="240" t="s">
        <v>331</v>
      </c>
      <c r="B179" s="244"/>
      <c r="C179" s="240" t="s">
        <v>331</v>
      </c>
      <c r="D179" s="240"/>
      <c r="O179" s="240" t="s">
        <v>331</v>
      </c>
      <c r="P179" s="240" t="s">
        <v>331</v>
      </c>
      <c r="Q179" s="240" t="s">
        <v>331</v>
      </c>
      <c r="R179" s="240" t="s">
        <v>331</v>
      </c>
      <c r="S179" s="240" t="s">
        <v>331</v>
      </c>
      <c r="T179" s="240" t="s">
        <v>331</v>
      </c>
      <c r="U179" s="240" t="s">
        <v>331</v>
      </c>
      <c r="X179" s="240" t="s">
        <v>331</v>
      </c>
      <c r="Y179" s="240" t="s">
        <v>331</v>
      </c>
      <c r="Z179" s="240" t="s">
        <v>331</v>
      </c>
      <c r="AA179" s="240" t="s">
        <v>331</v>
      </c>
      <c r="AB179" s="240" t="s">
        <v>331</v>
      </c>
      <c r="AC179" s="240" t="s">
        <v>331</v>
      </c>
      <c r="AD179" s="240" t="s">
        <v>331</v>
      </c>
    </row>
    <row r="180">
      <c r="A180" s="240" t="s">
        <v>331</v>
      </c>
      <c r="B180" s="244"/>
      <c r="C180" s="240" t="s">
        <v>331</v>
      </c>
      <c r="D180" s="240"/>
      <c r="O180" s="240" t="s">
        <v>331</v>
      </c>
      <c r="P180" s="240" t="s">
        <v>331</v>
      </c>
      <c r="Q180" s="240" t="s">
        <v>331</v>
      </c>
      <c r="R180" s="240" t="s">
        <v>331</v>
      </c>
      <c r="S180" s="240" t="s">
        <v>331</v>
      </c>
      <c r="T180" s="240" t="s">
        <v>331</v>
      </c>
      <c r="U180" s="240" t="s">
        <v>331</v>
      </c>
      <c r="X180" s="240" t="s">
        <v>331</v>
      </c>
      <c r="Y180" s="240" t="s">
        <v>331</v>
      </c>
      <c r="Z180" s="240" t="s">
        <v>331</v>
      </c>
      <c r="AA180" s="240" t="s">
        <v>331</v>
      </c>
      <c r="AB180" s="240" t="s">
        <v>331</v>
      </c>
      <c r="AC180" s="240" t="s">
        <v>331</v>
      </c>
      <c r="AD180" s="240" t="s">
        <v>331</v>
      </c>
    </row>
    <row r="181">
      <c r="A181" s="240" t="s">
        <v>331</v>
      </c>
      <c r="B181" s="244"/>
      <c r="C181" s="240" t="s">
        <v>331</v>
      </c>
      <c r="D181" s="240"/>
      <c r="O181" s="240" t="s">
        <v>331</v>
      </c>
      <c r="P181" s="240" t="s">
        <v>331</v>
      </c>
      <c r="Q181" s="240" t="s">
        <v>331</v>
      </c>
      <c r="R181" s="240" t="s">
        <v>331</v>
      </c>
      <c r="S181" s="240" t="s">
        <v>331</v>
      </c>
      <c r="T181" s="240" t="s">
        <v>331</v>
      </c>
      <c r="U181" s="240" t="s">
        <v>331</v>
      </c>
      <c r="X181" s="240" t="s">
        <v>331</v>
      </c>
      <c r="Y181" s="240" t="s">
        <v>331</v>
      </c>
      <c r="Z181" s="240" t="s">
        <v>331</v>
      </c>
      <c r="AA181" s="240" t="s">
        <v>331</v>
      </c>
      <c r="AB181" s="240" t="s">
        <v>331</v>
      </c>
      <c r="AC181" s="240" t="s">
        <v>331</v>
      </c>
      <c r="AD181" s="240" t="s">
        <v>331</v>
      </c>
    </row>
    <row r="182">
      <c r="A182" s="240" t="s">
        <v>331</v>
      </c>
      <c r="B182" s="244"/>
      <c r="C182" s="240" t="s">
        <v>331</v>
      </c>
      <c r="D182" s="240"/>
      <c r="O182" s="240" t="s">
        <v>331</v>
      </c>
      <c r="P182" s="240" t="s">
        <v>331</v>
      </c>
      <c r="Q182" s="240" t="s">
        <v>331</v>
      </c>
      <c r="R182" s="240" t="s">
        <v>331</v>
      </c>
      <c r="S182" s="240" t="s">
        <v>331</v>
      </c>
      <c r="T182" s="240" t="s">
        <v>331</v>
      </c>
      <c r="U182" s="240" t="s">
        <v>331</v>
      </c>
      <c r="X182" s="240" t="s">
        <v>331</v>
      </c>
      <c r="Y182" s="240" t="s">
        <v>331</v>
      </c>
      <c r="Z182" s="240" t="s">
        <v>331</v>
      </c>
      <c r="AA182" s="240" t="s">
        <v>331</v>
      </c>
      <c r="AB182" s="240" t="s">
        <v>331</v>
      </c>
      <c r="AC182" s="240" t="s">
        <v>331</v>
      </c>
      <c r="AD182" s="240" t="s">
        <v>331</v>
      </c>
    </row>
    <row r="183">
      <c r="A183" s="240" t="s">
        <v>331</v>
      </c>
      <c r="B183" s="244"/>
      <c r="C183" s="240" t="s">
        <v>331</v>
      </c>
      <c r="D183" s="240"/>
      <c r="O183" s="240" t="s">
        <v>331</v>
      </c>
      <c r="P183" s="240" t="s">
        <v>331</v>
      </c>
      <c r="Q183" s="240" t="s">
        <v>331</v>
      </c>
      <c r="R183" s="240" t="s">
        <v>331</v>
      </c>
      <c r="S183" s="240" t="s">
        <v>331</v>
      </c>
      <c r="T183" s="240" t="s">
        <v>331</v>
      </c>
      <c r="U183" s="240" t="s">
        <v>331</v>
      </c>
      <c r="X183" s="240" t="s">
        <v>331</v>
      </c>
      <c r="Y183" s="240" t="s">
        <v>331</v>
      </c>
      <c r="Z183" s="240" t="s">
        <v>331</v>
      </c>
      <c r="AA183" s="240" t="s">
        <v>331</v>
      </c>
      <c r="AB183" s="240" t="s">
        <v>331</v>
      </c>
      <c r="AC183" s="240" t="s">
        <v>331</v>
      </c>
      <c r="AD183" s="240" t="s">
        <v>331</v>
      </c>
    </row>
    <row r="184">
      <c r="A184" s="240" t="s">
        <v>331</v>
      </c>
      <c r="B184" s="244"/>
      <c r="C184" s="240" t="s">
        <v>331</v>
      </c>
      <c r="D184" s="240"/>
      <c r="O184" s="240" t="s">
        <v>331</v>
      </c>
      <c r="P184" s="240" t="s">
        <v>331</v>
      </c>
      <c r="Q184" s="240" t="s">
        <v>331</v>
      </c>
      <c r="R184" s="240" t="s">
        <v>331</v>
      </c>
      <c r="S184" s="240" t="s">
        <v>331</v>
      </c>
      <c r="T184" s="240" t="s">
        <v>331</v>
      </c>
      <c r="U184" s="240" t="s">
        <v>331</v>
      </c>
      <c r="X184" s="240" t="s">
        <v>331</v>
      </c>
      <c r="Y184" s="240" t="s">
        <v>331</v>
      </c>
      <c r="Z184" s="240" t="s">
        <v>331</v>
      </c>
      <c r="AA184" s="240" t="s">
        <v>331</v>
      </c>
      <c r="AB184" s="240" t="s">
        <v>331</v>
      </c>
      <c r="AC184" s="240" t="s">
        <v>331</v>
      </c>
      <c r="AD184" s="240" t="s">
        <v>331</v>
      </c>
    </row>
    <row r="185">
      <c r="A185" s="240" t="s">
        <v>331</v>
      </c>
      <c r="B185" s="244"/>
      <c r="C185" s="240" t="s">
        <v>331</v>
      </c>
      <c r="D185" s="240"/>
      <c r="O185" s="240" t="s">
        <v>331</v>
      </c>
      <c r="P185" s="240" t="s">
        <v>331</v>
      </c>
      <c r="Q185" s="240" t="s">
        <v>331</v>
      </c>
      <c r="R185" s="240" t="s">
        <v>331</v>
      </c>
      <c r="S185" s="240" t="s">
        <v>331</v>
      </c>
      <c r="T185" s="240" t="s">
        <v>331</v>
      </c>
      <c r="U185" s="240" t="s">
        <v>331</v>
      </c>
      <c r="X185" s="240" t="s">
        <v>331</v>
      </c>
      <c r="Y185" s="240" t="s">
        <v>331</v>
      </c>
      <c r="Z185" s="240" t="s">
        <v>331</v>
      </c>
      <c r="AA185" s="240" t="s">
        <v>331</v>
      </c>
      <c r="AB185" s="240" t="s">
        <v>331</v>
      </c>
      <c r="AC185" s="240" t="s">
        <v>331</v>
      </c>
      <c r="AD185" s="240" t="s">
        <v>331</v>
      </c>
    </row>
    <row r="186">
      <c r="A186" s="240" t="s">
        <v>331</v>
      </c>
      <c r="B186" s="244"/>
      <c r="C186" s="240" t="s">
        <v>331</v>
      </c>
      <c r="D186" s="240"/>
      <c r="O186" s="240" t="s">
        <v>331</v>
      </c>
      <c r="P186" s="240" t="s">
        <v>331</v>
      </c>
      <c r="Q186" s="240" t="s">
        <v>331</v>
      </c>
      <c r="R186" s="240" t="s">
        <v>331</v>
      </c>
      <c r="S186" s="240" t="s">
        <v>331</v>
      </c>
      <c r="T186" s="240" t="s">
        <v>331</v>
      </c>
      <c r="U186" s="240" t="s">
        <v>331</v>
      </c>
      <c r="X186" s="240" t="s">
        <v>331</v>
      </c>
      <c r="Y186" s="240" t="s">
        <v>331</v>
      </c>
      <c r="Z186" s="240" t="s">
        <v>331</v>
      </c>
      <c r="AA186" s="240" t="s">
        <v>331</v>
      </c>
      <c r="AB186" s="240" t="s">
        <v>331</v>
      </c>
      <c r="AC186" s="240" t="s">
        <v>331</v>
      </c>
      <c r="AD186" s="240" t="s">
        <v>331</v>
      </c>
    </row>
    <row r="187">
      <c r="A187" s="240" t="s">
        <v>331</v>
      </c>
      <c r="B187" s="244"/>
      <c r="C187" s="240" t="s">
        <v>331</v>
      </c>
      <c r="D187" s="240"/>
      <c r="O187" s="240" t="s">
        <v>331</v>
      </c>
      <c r="P187" s="240" t="s">
        <v>331</v>
      </c>
      <c r="Q187" s="240" t="s">
        <v>331</v>
      </c>
      <c r="R187" s="240" t="s">
        <v>331</v>
      </c>
      <c r="S187" s="240" t="s">
        <v>331</v>
      </c>
      <c r="T187" s="240" t="s">
        <v>331</v>
      </c>
      <c r="U187" s="240" t="s">
        <v>331</v>
      </c>
      <c r="X187" s="240" t="s">
        <v>331</v>
      </c>
      <c r="Y187" s="240" t="s">
        <v>331</v>
      </c>
      <c r="Z187" s="240" t="s">
        <v>331</v>
      </c>
      <c r="AA187" s="240" t="s">
        <v>331</v>
      </c>
      <c r="AB187" s="240" t="s">
        <v>331</v>
      </c>
      <c r="AC187" s="240" t="s">
        <v>331</v>
      </c>
      <c r="AD187" s="240" t="s">
        <v>331</v>
      </c>
    </row>
    <row r="188">
      <c r="A188" s="240" t="s">
        <v>331</v>
      </c>
      <c r="B188" s="244"/>
      <c r="C188" s="240" t="s">
        <v>331</v>
      </c>
      <c r="D188" s="240"/>
      <c r="O188" s="240" t="s">
        <v>331</v>
      </c>
      <c r="P188" s="240" t="s">
        <v>331</v>
      </c>
      <c r="Q188" s="240" t="s">
        <v>331</v>
      </c>
      <c r="R188" s="240" t="s">
        <v>331</v>
      </c>
      <c r="S188" s="240" t="s">
        <v>331</v>
      </c>
      <c r="T188" s="240" t="s">
        <v>331</v>
      </c>
      <c r="U188" s="240" t="s">
        <v>331</v>
      </c>
      <c r="X188" s="240" t="s">
        <v>331</v>
      </c>
      <c r="Y188" s="240" t="s">
        <v>331</v>
      </c>
      <c r="Z188" s="240" t="s">
        <v>331</v>
      </c>
      <c r="AA188" s="240" t="s">
        <v>331</v>
      </c>
      <c r="AB188" s="240" t="s">
        <v>331</v>
      </c>
      <c r="AC188" s="240" t="s">
        <v>331</v>
      </c>
      <c r="AD188" s="240" t="s">
        <v>331</v>
      </c>
    </row>
    <row r="189">
      <c r="A189" s="240" t="s">
        <v>331</v>
      </c>
      <c r="B189" s="244"/>
      <c r="C189" s="240" t="s">
        <v>331</v>
      </c>
      <c r="D189" s="240"/>
      <c r="O189" s="240" t="s">
        <v>331</v>
      </c>
      <c r="P189" s="240" t="s">
        <v>331</v>
      </c>
      <c r="Q189" s="240" t="s">
        <v>331</v>
      </c>
      <c r="R189" s="240" t="s">
        <v>331</v>
      </c>
      <c r="S189" s="240" t="s">
        <v>331</v>
      </c>
      <c r="T189" s="240" t="s">
        <v>331</v>
      </c>
      <c r="U189" s="240" t="s">
        <v>331</v>
      </c>
      <c r="X189" s="240" t="s">
        <v>331</v>
      </c>
      <c r="Y189" s="240" t="s">
        <v>331</v>
      </c>
      <c r="Z189" s="240" t="s">
        <v>331</v>
      </c>
      <c r="AA189" s="240" t="s">
        <v>331</v>
      </c>
      <c r="AB189" s="240" t="s">
        <v>331</v>
      </c>
      <c r="AC189" s="240" t="s">
        <v>331</v>
      </c>
      <c r="AD189" s="240" t="s">
        <v>331</v>
      </c>
    </row>
    <row r="190">
      <c r="A190" s="240" t="s">
        <v>331</v>
      </c>
      <c r="B190" s="244"/>
      <c r="C190" s="240" t="s">
        <v>331</v>
      </c>
      <c r="D190" s="240"/>
      <c r="O190" s="240" t="s">
        <v>331</v>
      </c>
      <c r="P190" s="240" t="s">
        <v>331</v>
      </c>
      <c r="Q190" s="240" t="s">
        <v>331</v>
      </c>
      <c r="R190" s="240" t="s">
        <v>331</v>
      </c>
      <c r="S190" s="240" t="s">
        <v>331</v>
      </c>
      <c r="T190" s="240" t="s">
        <v>331</v>
      </c>
      <c r="U190" s="240" t="s">
        <v>331</v>
      </c>
      <c r="X190" s="240" t="s">
        <v>331</v>
      </c>
      <c r="Y190" s="240" t="s">
        <v>331</v>
      </c>
      <c r="Z190" s="240" t="s">
        <v>331</v>
      </c>
      <c r="AA190" s="240" t="s">
        <v>331</v>
      </c>
      <c r="AB190" s="240" t="s">
        <v>331</v>
      </c>
      <c r="AC190" s="240" t="s">
        <v>331</v>
      </c>
      <c r="AD190" s="240" t="s">
        <v>331</v>
      </c>
    </row>
    <row r="191">
      <c r="A191" s="240" t="s">
        <v>331</v>
      </c>
      <c r="B191" s="244"/>
      <c r="C191" s="240" t="s">
        <v>331</v>
      </c>
      <c r="D191" s="240"/>
      <c r="O191" s="240" t="s">
        <v>331</v>
      </c>
      <c r="P191" s="240" t="s">
        <v>331</v>
      </c>
      <c r="Q191" s="240" t="s">
        <v>331</v>
      </c>
      <c r="R191" s="240" t="s">
        <v>331</v>
      </c>
      <c r="S191" s="240" t="s">
        <v>331</v>
      </c>
      <c r="T191" s="240" t="s">
        <v>331</v>
      </c>
      <c r="U191" s="240" t="s">
        <v>331</v>
      </c>
      <c r="X191" s="240" t="s">
        <v>331</v>
      </c>
      <c r="Y191" s="240" t="s">
        <v>331</v>
      </c>
      <c r="Z191" s="240" t="s">
        <v>331</v>
      </c>
      <c r="AA191" s="240" t="s">
        <v>331</v>
      </c>
      <c r="AB191" s="240" t="s">
        <v>331</v>
      </c>
      <c r="AC191" s="240" t="s">
        <v>331</v>
      </c>
      <c r="AD191" s="240" t="s">
        <v>331</v>
      </c>
    </row>
    <row r="192">
      <c r="A192" s="240" t="s">
        <v>331</v>
      </c>
      <c r="B192" s="244"/>
      <c r="C192" s="240" t="s">
        <v>331</v>
      </c>
      <c r="D192" s="240"/>
      <c r="O192" s="240" t="s">
        <v>331</v>
      </c>
      <c r="P192" s="240" t="s">
        <v>331</v>
      </c>
      <c r="Q192" s="240" t="s">
        <v>331</v>
      </c>
      <c r="R192" s="240" t="s">
        <v>331</v>
      </c>
      <c r="S192" s="240" t="s">
        <v>331</v>
      </c>
      <c r="T192" s="240" t="s">
        <v>331</v>
      </c>
      <c r="U192" s="240" t="s">
        <v>331</v>
      </c>
      <c r="X192" s="240" t="s">
        <v>331</v>
      </c>
      <c r="Y192" s="240" t="s">
        <v>331</v>
      </c>
      <c r="Z192" s="240" t="s">
        <v>331</v>
      </c>
      <c r="AA192" s="240" t="s">
        <v>331</v>
      </c>
      <c r="AB192" s="240" t="s">
        <v>331</v>
      </c>
      <c r="AC192" s="240" t="s">
        <v>331</v>
      </c>
      <c r="AD192" s="240" t="s">
        <v>331</v>
      </c>
    </row>
    <row r="193">
      <c r="A193" s="240" t="s">
        <v>331</v>
      </c>
      <c r="B193" s="244"/>
      <c r="C193" s="240" t="s">
        <v>331</v>
      </c>
      <c r="D193" s="240"/>
      <c r="O193" s="240" t="s">
        <v>331</v>
      </c>
      <c r="P193" s="240" t="s">
        <v>331</v>
      </c>
      <c r="Q193" s="240" t="s">
        <v>331</v>
      </c>
      <c r="R193" s="240" t="s">
        <v>331</v>
      </c>
      <c r="S193" s="240" t="s">
        <v>331</v>
      </c>
      <c r="T193" s="240" t="s">
        <v>331</v>
      </c>
      <c r="U193" s="240" t="s">
        <v>331</v>
      </c>
      <c r="X193" s="240" t="s">
        <v>331</v>
      </c>
      <c r="Y193" s="240" t="s">
        <v>331</v>
      </c>
      <c r="Z193" s="240" t="s">
        <v>331</v>
      </c>
      <c r="AA193" s="240" t="s">
        <v>331</v>
      </c>
      <c r="AB193" s="240" t="s">
        <v>331</v>
      </c>
      <c r="AC193" s="240" t="s">
        <v>331</v>
      </c>
      <c r="AD193" s="240" t="s">
        <v>331</v>
      </c>
    </row>
    <row r="194">
      <c r="A194" s="240" t="s">
        <v>331</v>
      </c>
      <c r="B194" s="244"/>
      <c r="C194" s="240" t="s">
        <v>331</v>
      </c>
      <c r="D194" s="240"/>
      <c r="O194" s="240" t="s">
        <v>331</v>
      </c>
      <c r="P194" s="240" t="s">
        <v>331</v>
      </c>
      <c r="Q194" s="240" t="s">
        <v>331</v>
      </c>
      <c r="R194" s="240" t="s">
        <v>331</v>
      </c>
      <c r="S194" s="240" t="s">
        <v>331</v>
      </c>
      <c r="T194" s="240" t="s">
        <v>331</v>
      </c>
      <c r="U194" s="240" t="s">
        <v>331</v>
      </c>
      <c r="X194" s="240" t="s">
        <v>331</v>
      </c>
      <c r="Y194" s="240" t="s">
        <v>331</v>
      </c>
      <c r="Z194" s="240" t="s">
        <v>331</v>
      </c>
      <c r="AA194" s="240" t="s">
        <v>331</v>
      </c>
      <c r="AB194" s="240" t="s">
        <v>331</v>
      </c>
      <c r="AC194" s="240" t="s">
        <v>331</v>
      </c>
      <c r="AD194" s="240" t="s">
        <v>331</v>
      </c>
    </row>
    <row r="195">
      <c r="A195" s="240" t="s">
        <v>331</v>
      </c>
      <c r="B195" s="244"/>
      <c r="C195" s="240" t="s">
        <v>331</v>
      </c>
      <c r="D195" s="240"/>
      <c r="O195" s="240" t="s">
        <v>331</v>
      </c>
      <c r="P195" s="240" t="s">
        <v>331</v>
      </c>
      <c r="Q195" s="240" t="s">
        <v>331</v>
      </c>
      <c r="R195" s="240" t="s">
        <v>331</v>
      </c>
      <c r="S195" s="240" t="s">
        <v>331</v>
      </c>
      <c r="T195" s="240" t="s">
        <v>331</v>
      </c>
      <c r="U195" s="240" t="s">
        <v>331</v>
      </c>
      <c r="X195" s="240" t="s">
        <v>331</v>
      </c>
      <c r="Y195" s="240" t="s">
        <v>331</v>
      </c>
      <c r="Z195" s="240" t="s">
        <v>331</v>
      </c>
      <c r="AA195" s="240" t="s">
        <v>331</v>
      </c>
      <c r="AB195" s="240" t="s">
        <v>331</v>
      </c>
      <c r="AC195" s="240" t="s">
        <v>331</v>
      </c>
      <c r="AD195" s="240" t="s">
        <v>331</v>
      </c>
    </row>
    <row r="196">
      <c r="A196" s="240" t="s">
        <v>331</v>
      </c>
      <c r="B196" s="244"/>
      <c r="C196" s="240" t="s">
        <v>331</v>
      </c>
      <c r="D196" s="240"/>
      <c r="O196" s="240" t="s">
        <v>331</v>
      </c>
      <c r="P196" s="240" t="s">
        <v>331</v>
      </c>
      <c r="Q196" s="240" t="s">
        <v>331</v>
      </c>
      <c r="R196" s="240" t="s">
        <v>331</v>
      </c>
      <c r="S196" s="240" t="s">
        <v>331</v>
      </c>
      <c r="T196" s="240" t="s">
        <v>331</v>
      </c>
      <c r="U196" s="240" t="s">
        <v>331</v>
      </c>
      <c r="X196" s="240" t="s">
        <v>331</v>
      </c>
      <c r="Y196" s="240" t="s">
        <v>331</v>
      </c>
      <c r="Z196" s="240" t="s">
        <v>331</v>
      </c>
      <c r="AA196" s="240" t="s">
        <v>331</v>
      </c>
      <c r="AB196" s="240" t="s">
        <v>331</v>
      </c>
      <c r="AC196" s="240" t="s">
        <v>331</v>
      </c>
      <c r="AD196" s="240" t="s">
        <v>331</v>
      </c>
    </row>
    <row r="197">
      <c r="A197" s="240" t="s">
        <v>331</v>
      </c>
      <c r="B197" s="244"/>
      <c r="C197" s="240" t="s">
        <v>331</v>
      </c>
      <c r="D197" s="240"/>
      <c r="O197" s="240" t="s">
        <v>331</v>
      </c>
      <c r="P197" s="240" t="s">
        <v>331</v>
      </c>
      <c r="Q197" s="240" t="s">
        <v>331</v>
      </c>
      <c r="R197" s="240" t="s">
        <v>331</v>
      </c>
      <c r="S197" s="240" t="s">
        <v>331</v>
      </c>
      <c r="T197" s="240" t="s">
        <v>331</v>
      </c>
      <c r="U197" s="240" t="s">
        <v>331</v>
      </c>
      <c r="X197" s="240" t="s">
        <v>331</v>
      </c>
      <c r="Y197" s="240" t="s">
        <v>331</v>
      </c>
      <c r="Z197" s="240" t="s">
        <v>331</v>
      </c>
      <c r="AA197" s="240" t="s">
        <v>331</v>
      </c>
      <c r="AB197" s="240" t="s">
        <v>331</v>
      </c>
      <c r="AC197" s="240" t="s">
        <v>331</v>
      </c>
      <c r="AD197" s="240" t="s">
        <v>331</v>
      </c>
    </row>
    <row r="198">
      <c r="A198" s="240" t="s">
        <v>331</v>
      </c>
      <c r="B198" s="244"/>
      <c r="C198" s="240" t="s">
        <v>331</v>
      </c>
      <c r="D198" s="240"/>
      <c r="O198" s="240" t="s">
        <v>331</v>
      </c>
      <c r="P198" s="240" t="s">
        <v>331</v>
      </c>
      <c r="Q198" s="240" t="s">
        <v>331</v>
      </c>
      <c r="R198" s="240" t="s">
        <v>331</v>
      </c>
      <c r="S198" s="240" t="s">
        <v>331</v>
      </c>
      <c r="T198" s="240" t="s">
        <v>331</v>
      </c>
      <c r="U198" s="240" t="s">
        <v>331</v>
      </c>
      <c r="X198" s="240" t="s">
        <v>331</v>
      </c>
      <c r="Y198" s="240" t="s">
        <v>331</v>
      </c>
      <c r="Z198" s="240" t="s">
        <v>331</v>
      </c>
      <c r="AA198" s="240" t="s">
        <v>331</v>
      </c>
      <c r="AB198" s="240" t="s">
        <v>331</v>
      </c>
      <c r="AC198" s="240" t="s">
        <v>331</v>
      </c>
      <c r="AD198" s="240" t="s">
        <v>331</v>
      </c>
    </row>
    <row r="199">
      <c r="A199" s="240" t="s">
        <v>331</v>
      </c>
      <c r="B199" s="244"/>
      <c r="C199" s="240" t="s">
        <v>331</v>
      </c>
      <c r="D199" s="240"/>
      <c r="O199" s="240" t="s">
        <v>331</v>
      </c>
      <c r="P199" s="240" t="s">
        <v>331</v>
      </c>
      <c r="Q199" s="240" t="s">
        <v>331</v>
      </c>
      <c r="R199" s="240" t="s">
        <v>331</v>
      </c>
      <c r="S199" s="240" t="s">
        <v>331</v>
      </c>
      <c r="T199" s="240" t="s">
        <v>331</v>
      </c>
      <c r="U199" s="240" t="s">
        <v>331</v>
      </c>
      <c r="X199" s="240" t="s">
        <v>331</v>
      </c>
      <c r="Y199" s="240" t="s">
        <v>331</v>
      </c>
      <c r="Z199" s="240" t="s">
        <v>331</v>
      </c>
      <c r="AA199" s="240" t="s">
        <v>331</v>
      </c>
      <c r="AB199" s="240" t="s">
        <v>331</v>
      </c>
      <c r="AC199" s="240" t="s">
        <v>331</v>
      </c>
      <c r="AD199" s="240" t="s">
        <v>331</v>
      </c>
    </row>
    <row r="200">
      <c r="A200" s="240" t="s">
        <v>331</v>
      </c>
      <c r="B200" s="244"/>
      <c r="C200" s="240" t="s">
        <v>331</v>
      </c>
      <c r="D200" s="240"/>
      <c r="O200" s="240" t="s">
        <v>331</v>
      </c>
      <c r="P200" s="240" t="s">
        <v>331</v>
      </c>
      <c r="Q200" s="240" t="s">
        <v>331</v>
      </c>
      <c r="R200" s="240" t="s">
        <v>331</v>
      </c>
      <c r="S200" s="240" t="s">
        <v>331</v>
      </c>
      <c r="T200" s="240" t="s">
        <v>331</v>
      </c>
      <c r="U200" s="240" t="s">
        <v>331</v>
      </c>
      <c r="X200" s="240" t="s">
        <v>331</v>
      </c>
      <c r="Y200" s="240" t="s">
        <v>331</v>
      </c>
      <c r="Z200" s="240" t="s">
        <v>331</v>
      </c>
      <c r="AA200" s="240" t="s">
        <v>331</v>
      </c>
      <c r="AB200" s="240" t="s">
        <v>331</v>
      </c>
      <c r="AC200" s="240" t="s">
        <v>331</v>
      </c>
      <c r="AD200" s="240" t="s">
        <v>331</v>
      </c>
    </row>
    <row r="201">
      <c r="A201" s="240" t="s">
        <v>331</v>
      </c>
      <c r="B201" s="244"/>
      <c r="C201" s="240" t="s">
        <v>331</v>
      </c>
      <c r="D201" s="240"/>
      <c r="O201" s="240" t="s">
        <v>331</v>
      </c>
      <c r="P201" s="240" t="s">
        <v>331</v>
      </c>
      <c r="Q201" s="240" t="s">
        <v>331</v>
      </c>
      <c r="R201" s="240" t="s">
        <v>331</v>
      </c>
      <c r="S201" s="240" t="s">
        <v>331</v>
      </c>
      <c r="T201" s="240" t="s">
        <v>331</v>
      </c>
      <c r="U201" s="240" t="s">
        <v>331</v>
      </c>
      <c r="X201" s="240" t="s">
        <v>331</v>
      </c>
      <c r="Y201" s="240" t="s">
        <v>331</v>
      </c>
      <c r="Z201" s="240" t="s">
        <v>331</v>
      </c>
      <c r="AA201" s="240" t="s">
        <v>331</v>
      </c>
      <c r="AB201" s="240" t="s">
        <v>331</v>
      </c>
      <c r="AC201" s="240" t="s">
        <v>331</v>
      </c>
      <c r="AD201" s="240" t="s">
        <v>331</v>
      </c>
    </row>
    <row r="202">
      <c r="A202" s="240" t="s">
        <v>331</v>
      </c>
      <c r="B202" s="244"/>
      <c r="C202" s="240" t="s">
        <v>331</v>
      </c>
      <c r="D202" s="240"/>
      <c r="O202" s="240" t="s">
        <v>331</v>
      </c>
      <c r="P202" s="240" t="s">
        <v>331</v>
      </c>
      <c r="Q202" s="240" t="s">
        <v>331</v>
      </c>
      <c r="R202" s="240" t="s">
        <v>331</v>
      </c>
      <c r="S202" s="240" t="s">
        <v>331</v>
      </c>
      <c r="T202" s="240" t="s">
        <v>331</v>
      </c>
      <c r="U202" s="240" t="s">
        <v>331</v>
      </c>
      <c r="X202" s="240" t="s">
        <v>331</v>
      </c>
      <c r="Y202" s="240" t="s">
        <v>331</v>
      </c>
      <c r="Z202" s="240" t="s">
        <v>331</v>
      </c>
      <c r="AA202" s="240" t="s">
        <v>331</v>
      </c>
      <c r="AB202" s="240" t="s">
        <v>331</v>
      </c>
      <c r="AC202" s="240" t="s">
        <v>331</v>
      </c>
      <c r="AD202" s="240" t="s">
        <v>331</v>
      </c>
    </row>
    <row r="203">
      <c r="A203" s="240" t="s">
        <v>331</v>
      </c>
      <c r="B203" s="244"/>
      <c r="C203" s="240" t="s">
        <v>331</v>
      </c>
      <c r="D203" s="240"/>
      <c r="O203" s="240" t="s">
        <v>331</v>
      </c>
      <c r="P203" s="240" t="s">
        <v>331</v>
      </c>
      <c r="Q203" s="240" t="s">
        <v>331</v>
      </c>
      <c r="R203" s="240" t="s">
        <v>331</v>
      </c>
      <c r="S203" s="240" t="s">
        <v>331</v>
      </c>
      <c r="T203" s="240" t="s">
        <v>331</v>
      </c>
      <c r="U203" s="240" t="s">
        <v>331</v>
      </c>
      <c r="X203" s="240" t="s">
        <v>331</v>
      </c>
      <c r="Y203" s="240" t="s">
        <v>331</v>
      </c>
      <c r="Z203" s="240" t="s">
        <v>331</v>
      </c>
      <c r="AA203" s="240" t="s">
        <v>331</v>
      </c>
      <c r="AB203" s="240" t="s">
        <v>331</v>
      </c>
      <c r="AC203" s="240" t="s">
        <v>331</v>
      </c>
      <c r="AD203" s="240" t="s">
        <v>331</v>
      </c>
    </row>
    <row r="204">
      <c r="A204" s="240" t="s">
        <v>331</v>
      </c>
      <c r="B204" s="244"/>
      <c r="C204" s="240" t="s">
        <v>331</v>
      </c>
      <c r="D204" s="240"/>
      <c r="O204" s="240" t="s">
        <v>331</v>
      </c>
      <c r="P204" s="240" t="s">
        <v>331</v>
      </c>
      <c r="Q204" s="240" t="s">
        <v>331</v>
      </c>
      <c r="R204" s="240" t="s">
        <v>331</v>
      </c>
      <c r="S204" s="240" t="s">
        <v>331</v>
      </c>
      <c r="T204" s="240" t="s">
        <v>331</v>
      </c>
      <c r="U204" s="240" t="s">
        <v>331</v>
      </c>
      <c r="X204" s="240" t="s">
        <v>331</v>
      </c>
      <c r="Y204" s="240" t="s">
        <v>331</v>
      </c>
      <c r="Z204" s="240" t="s">
        <v>331</v>
      </c>
      <c r="AA204" s="240" t="s">
        <v>331</v>
      </c>
      <c r="AB204" s="240" t="s">
        <v>331</v>
      </c>
      <c r="AC204" s="240" t="s">
        <v>331</v>
      </c>
      <c r="AD204" s="240" t="s">
        <v>331</v>
      </c>
    </row>
    <row r="205">
      <c r="A205" s="240" t="s">
        <v>331</v>
      </c>
      <c r="B205" s="244"/>
      <c r="C205" s="240" t="s">
        <v>331</v>
      </c>
      <c r="D205" s="240"/>
      <c r="O205" s="240" t="s">
        <v>331</v>
      </c>
      <c r="P205" s="240" t="s">
        <v>331</v>
      </c>
      <c r="Q205" s="240" t="s">
        <v>331</v>
      </c>
      <c r="R205" s="240" t="s">
        <v>331</v>
      </c>
      <c r="S205" s="240" t="s">
        <v>331</v>
      </c>
      <c r="T205" s="240" t="s">
        <v>331</v>
      </c>
      <c r="U205" s="240" t="s">
        <v>331</v>
      </c>
      <c r="X205" s="240" t="s">
        <v>331</v>
      </c>
      <c r="Y205" s="240" t="s">
        <v>331</v>
      </c>
      <c r="Z205" s="240" t="s">
        <v>331</v>
      </c>
      <c r="AA205" s="240" t="s">
        <v>331</v>
      </c>
      <c r="AB205" s="240" t="s">
        <v>331</v>
      </c>
      <c r="AC205" s="240" t="s">
        <v>331</v>
      </c>
      <c r="AD205" s="240" t="s">
        <v>331</v>
      </c>
    </row>
    <row r="206">
      <c r="A206" s="240" t="s">
        <v>331</v>
      </c>
      <c r="B206" s="244"/>
      <c r="C206" s="240" t="s">
        <v>331</v>
      </c>
      <c r="D206" s="240"/>
      <c r="O206" s="240" t="s">
        <v>331</v>
      </c>
      <c r="P206" s="240" t="s">
        <v>331</v>
      </c>
      <c r="Q206" s="240" t="s">
        <v>331</v>
      </c>
      <c r="R206" s="240" t="s">
        <v>331</v>
      </c>
      <c r="S206" s="240" t="s">
        <v>331</v>
      </c>
      <c r="T206" s="240" t="s">
        <v>331</v>
      </c>
      <c r="U206" s="240" t="s">
        <v>331</v>
      </c>
      <c r="X206" s="240" t="s">
        <v>331</v>
      </c>
      <c r="Y206" s="240" t="s">
        <v>331</v>
      </c>
      <c r="Z206" s="240" t="s">
        <v>331</v>
      </c>
      <c r="AA206" s="240" t="s">
        <v>331</v>
      </c>
      <c r="AB206" s="240" t="s">
        <v>331</v>
      </c>
      <c r="AC206" s="240" t="s">
        <v>331</v>
      </c>
      <c r="AD206" s="240" t="s">
        <v>331</v>
      </c>
    </row>
    <row r="207">
      <c r="A207" s="240" t="s">
        <v>331</v>
      </c>
      <c r="B207" s="244"/>
      <c r="C207" s="240" t="s">
        <v>331</v>
      </c>
      <c r="D207" s="240"/>
      <c r="O207" s="240" t="s">
        <v>331</v>
      </c>
      <c r="P207" s="240" t="s">
        <v>331</v>
      </c>
      <c r="Q207" s="240" t="s">
        <v>331</v>
      </c>
      <c r="R207" s="240" t="s">
        <v>331</v>
      </c>
      <c r="S207" s="240" t="s">
        <v>331</v>
      </c>
      <c r="T207" s="240" t="s">
        <v>331</v>
      </c>
      <c r="U207" s="240" t="s">
        <v>331</v>
      </c>
      <c r="X207" s="240" t="s">
        <v>331</v>
      </c>
      <c r="Y207" s="240" t="s">
        <v>331</v>
      </c>
      <c r="Z207" s="240" t="s">
        <v>331</v>
      </c>
      <c r="AA207" s="240" t="s">
        <v>331</v>
      </c>
      <c r="AB207" s="240" t="s">
        <v>331</v>
      </c>
      <c r="AC207" s="240" t="s">
        <v>331</v>
      </c>
      <c r="AD207" s="240" t="s">
        <v>331</v>
      </c>
    </row>
    <row r="208">
      <c r="A208" s="240" t="s">
        <v>331</v>
      </c>
      <c r="B208" s="244"/>
      <c r="C208" s="240" t="s">
        <v>331</v>
      </c>
      <c r="D208" s="240"/>
      <c r="O208" s="240" t="s">
        <v>331</v>
      </c>
      <c r="P208" s="240" t="s">
        <v>331</v>
      </c>
      <c r="Q208" s="240" t="s">
        <v>331</v>
      </c>
      <c r="R208" s="240" t="s">
        <v>331</v>
      </c>
      <c r="S208" s="240" t="s">
        <v>331</v>
      </c>
      <c r="T208" s="240" t="s">
        <v>331</v>
      </c>
      <c r="U208" s="240" t="s">
        <v>331</v>
      </c>
      <c r="X208" s="240" t="s">
        <v>331</v>
      </c>
      <c r="Y208" s="240" t="s">
        <v>331</v>
      </c>
      <c r="Z208" s="240" t="s">
        <v>331</v>
      </c>
      <c r="AA208" s="240" t="s">
        <v>331</v>
      </c>
      <c r="AB208" s="240" t="s">
        <v>331</v>
      </c>
      <c r="AC208" s="240" t="s">
        <v>331</v>
      </c>
      <c r="AD208" s="240" t="s">
        <v>331</v>
      </c>
    </row>
    <row r="209">
      <c r="A209" s="240" t="s">
        <v>331</v>
      </c>
      <c r="B209" s="244"/>
      <c r="C209" s="240" t="s">
        <v>331</v>
      </c>
      <c r="D209" s="240"/>
      <c r="O209" s="240" t="s">
        <v>331</v>
      </c>
      <c r="P209" s="240" t="s">
        <v>331</v>
      </c>
      <c r="Q209" s="240" t="s">
        <v>331</v>
      </c>
      <c r="R209" s="240" t="s">
        <v>331</v>
      </c>
      <c r="S209" s="240" t="s">
        <v>331</v>
      </c>
      <c r="T209" s="240" t="s">
        <v>331</v>
      </c>
      <c r="U209" s="240" t="s">
        <v>331</v>
      </c>
      <c r="X209" s="240" t="s">
        <v>331</v>
      </c>
      <c r="Y209" s="240" t="s">
        <v>331</v>
      </c>
      <c r="Z209" s="240" t="s">
        <v>331</v>
      </c>
      <c r="AA209" s="240" t="s">
        <v>331</v>
      </c>
      <c r="AB209" s="240" t="s">
        <v>331</v>
      </c>
      <c r="AC209" s="240" t="s">
        <v>331</v>
      </c>
      <c r="AD209" s="240" t="s">
        <v>331</v>
      </c>
    </row>
    <row r="210">
      <c r="A210" s="240" t="s">
        <v>331</v>
      </c>
      <c r="B210" s="244"/>
      <c r="C210" s="240" t="s">
        <v>331</v>
      </c>
      <c r="D210" s="240"/>
      <c r="O210" s="240" t="s">
        <v>331</v>
      </c>
      <c r="P210" s="240" t="s">
        <v>331</v>
      </c>
      <c r="Q210" s="240" t="s">
        <v>331</v>
      </c>
      <c r="R210" s="240" t="s">
        <v>331</v>
      </c>
      <c r="S210" s="240" t="s">
        <v>331</v>
      </c>
      <c r="T210" s="240" t="s">
        <v>331</v>
      </c>
      <c r="U210" s="240" t="s">
        <v>331</v>
      </c>
      <c r="X210" s="240" t="s">
        <v>331</v>
      </c>
      <c r="Y210" s="240" t="s">
        <v>331</v>
      </c>
      <c r="Z210" s="240" t="s">
        <v>331</v>
      </c>
      <c r="AA210" s="240" t="s">
        <v>331</v>
      </c>
      <c r="AB210" s="240" t="s">
        <v>331</v>
      </c>
      <c r="AC210" s="240" t="s">
        <v>331</v>
      </c>
      <c r="AD210" s="240" t="s">
        <v>331</v>
      </c>
    </row>
    <row r="211">
      <c r="A211" s="240" t="s">
        <v>331</v>
      </c>
      <c r="B211" s="244"/>
      <c r="C211" s="240" t="s">
        <v>331</v>
      </c>
      <c r="D211" s="240"/>
      <c r="O211" s="240" t="s">
        <v>331</v>
      </c>
      <c r="P211" s="240" t="s">
        <v>331</v>
      </c>
      <c r="Q211" s="240" t="s">
        <v>331</v>
      </c>
      <c r="R211" s="240" t="s">
        <v>331</v>
      </c>
      <c r="S211" s="240" t="s">
        <v>331</v>
      </c>
      <c r="T211" s="240" t="s">
        <v>331</v>
      </c>
      <c r="U211" s="240" t="s">
        <v>331</v>
      </c>
      <c r="X211" s="240" t="s">
        <v>331</v>
      </c>
      <c r="Y211" s="240" t="s">
        <v>331</v>
      </c>
      <c r="Z211" s="240" t="s">
        <v>331</v>
      </c>
      <c r="AA211" s="240" t="s">
        <v>331</v>
      </c>
      <c r="AB211" s="240" t="s">
        <v>331</v>
      </c>
      <c r="AC211" s="240" t="s">
        <v>331</v>
      </c>
      <c r="AD211" s="240" t="s">
        <v>331</v>
      </c>
    </row>
    <row r="212">
      <c r="A212" s="240" t="s">
        <v>331</v>
      </c>
      <c r="B212" s="244"/>
      <c r="C212" s="240" t="s">
        <v>331</v>
      </c>
      <c r="D212" s="240"/>
      <c r="O212" s="240" t="s">
        <v>331</v>
      </c>
      <c r="P212" s="240" t="s">
        <v>331</v>
      </c>
      <c r="Q212" s="240" t="s">
        <v>331</v>
      </c>
      <c r="R212" s="240" t="s">
        <v>331</v>
      </c>
      <c r="S212" s="240" t="s">
        <v>331</v>
      </c>
      <c r="T212" s="240" t="s">
        <v>331</v>
      </c>
      <c r="U212" s="240" t="s">
        <v>331</v>
      </c>
      <c r="X212" s="240" t="s">
        <v>331</v>
      </c>
      <c r="Y212" s="240" t="s">
        <v>331</v>
      </c>
      <c r="Z212" s="240" t="s">
        <v>331</v>
      </c>
      <c r="AA212" s="240" t="s">
        <v>331</v>
      </c>
      <c r="AB212" s="240" t="s">
        <v>331</v>
      </c>
      <c r="AC212" s="240" t="s">
        <v>331</v>
      </c>
      <c r="AD212" s="240" t="s">
        <v>331</v>
      </c>
    </row>
    <row r="213">
      <c r="A213" s="240" t="s">
        <v>331</v>
      </c>
      <c r="B213" s="244"/>
      <c r="C213" s="240" t="s">
        <v>331</v>
      </c>
      <c r="D213" s="240"/>
      <c r="O213" s="240" t="s">
        <v>331</v>
      </c>
      <c r="P213" s="240" t="s">
        <v>331</v>
      </c>
      <c r="Q213" s="240" t="s">
        <v>331</v>
      </c>
      <c r="R213" s="240" t="s">
        <v>331</v>
      </c>
      <c r="S213" s="240" t="s">
        <v>331</v>
      </c>
      <c r="T213" s="240" t="s">
        <v>331</v>
      </c>
      <c r="U213" s="240" t="s">
        <v>331</v>
      </c>
      <c r="X213" s="240" t="s">
        <v>331</v>
      </c>
      <c r="Y213" s="240" t="s">
        <v>331</v>
      </c>
      <c r="Z213" s="240" t="s">
        <v>331</v>
      </c>
      <c r="AA213" s="240" t="s">
        <v>331</v>
      </c>
      <c r="AB213" s="240" t="s">
        <v>331</v>
      </c>
      <c r="AC213" s="240" t="s">
        <v>331</v>
      </c>
      <c r="AD213" s="240" t="s">
        <v>331</v>
      </c>
    </row>
    <row r="214">
      <c r="A214" s="240" t="s">
        <v>331</v>
      </c>
      <c r="B214" s="244"/>
      <c r="C214" s="240" t="s">
        <v>331</v>
      </c>
      <c r="D214" s="240"/>
      <c r="O214" s="240" t="s">
        <v>331</v>
      </c>
      <c r="P214" s="240" t="s">
        <v>331</v>
      </c>
      <c r="Q214" s="240" t="s">
        <v>331</v>
      </c>
      <c r="R214" s="240" t="s">
        <v>331</v>
      </c>
      <c r="S214" s="240" t="s">
        <v>331</v>
      </c>
      <c r="T214" s="240" t="s">
        <v>331</v>
      </c>
      <c r="U214" s="240" t="s">
        <v>331</v>
      </c>
      <c r="X214" s="240" t="s">
        <v>331</v>
      </c>
      <c r="Y214" s="240" t="s">
        <v>331</v>
      </c>
      <c r="Z214" s="240" t="s">
        <v>331</v>
      </c>
      <c r="AA214" s="240" t="s">
        <v>331</v>
      </c>
      <c r="AB214" s="240" t="s">
        <v>331</v>
      </c>
      <c r="AC214" s="240" t="s">
        <v>331</v>
      </c>
      <c r="AD214" s="240" t="s">
        <v>331</v>
      </c>
    </row>
    <row r="215">
      <c r="A215" s="240" t="s">
        <v>331</v>
      </c>
      <c r="B215" s="244"/>
      <c r="C215" s="240" t="s">
        <v>331</v>
      </c>
      <c r="D215" s="240"/>
      <c r="O215" s="240" t="s">
        <v>331</v>
      </c>
      <c r="P215" s="240" t="s">
        <v>331</v>
      </c>
      <c r="Q215" s="240" t="s">
        <v>331</v>
      </c>
      <c r="R215" s="240" t="s">
        <v>331</v>
      </c>
      <c r="S215" s="240" t="s">
        <v>331</v>
      </c>
      <c r="T215" s="240" t="s">
        <v>331</v>
      </c>
      <c r="U215" s="240" t="s">
        <v>331</v>
      </c>
      <c r="X215" s="240" t="s">
        <v>331</v>
      </c>
      <c r="Y215" s="240" t="s">
        <v>331</v>
      </c>
      <c r="Z215" s="240" t="s">
        <v>331</v>
      </c>
      <c r="AA215" s="240" t="s">
        <v>331</v>
      </c>
      <c r="AB215" s="240" t="s">
        <v>331</v>
      </c>
      <c r="AC215" s="240" t="s">
        <v>331</v>
      </c>
      <c r="AD215" s="240" t="s">
        <v>331</v>
      </c>
    </row>
    <row r="216">
      <c r="A216" s="240" t="s">
        <v>331</v>
      </c>
      <c r="B216" s="244"/>
      <c r="C216" s="240" t="s">
        <v>331</v>
      </c>
      <c r="D216" s="240"/>
      <c r="O216" s="240" t="s">
        <v>331</v>
      </c>
      <c r="P216" s="240" t="s">
        <v>331</v>
      </c>
      <c r="Q216" s="240" t="s">
        <v>331</v>
      </c>
      <c r="R216" s="240" t="s">
        <v>331</v>
      </c>
      <c r="S216" s="240" t="s">
        <v>331</v>
      </c>
      <c r="T216" s="240" t="s">
        <v>331</v>
      </c>
      <c r="U216" s="240" t="s">
        <v>331</v>
      </c>
      <c r="X216" s="240" t="s">
        <v>331</v>
      </c>
      <c r="Y216" s="240" t="s">
        <v>331</v>
      </c>
      <c r="Z216" s="240" t="s">
        <v>331</v>
      </c>
      <c r="AA216" s="240" t="s">
        <v>331</v>
      </c>
      <c r="AB216" s="240" t="s">
        <v>331</v>
      </c>
      <c r="AC216" s="240" t="s">
        <v>331</v>
      </c>
      <c r="AD216" s="240" t="s">
        <v>331</v>
      </c>
    </row>
    <row r="217">
      <c r="A217" s="240" t="s">
        <v>331</v>
      </c>
      <c r="B217" s="244"/>
      <c r="C217" s="240" t="s">
        <v>331</v>
      </c>
      <c r="D217" s="240"/>
      <c r="O217" s="240" t="s">
        <v>331</v>
      </c>
      <c r="P217" s="240" t="s">
        <v>331</v>
      </c>
      <c r="Q217" s="240" t="s">
        <v>331</v>
      </c>
      <c r="R217" s="240" t="s">
        <v>331</v>
      </c>
      <c r="S217" s="240" t="s">
        <v>331</v>
      </c>
      <c r="T217" s="240" t="s">
        <v>331</v>
      </c>
      <c r="U217" s="240" t="s">
        <v>331</v>
      </c>
      <c r="X217" s="240" t="s">
        <v>331</v>
      </c>
      <c r="Y217" s="240" t="s">
        <v>331</v>
      </c>
      <c r="Z217" s="240" t="s">
        <v>331</v>
      </c>
      <c r="AA217" s="240" t="s">
        <v>331</v>
      </c>
      <c r="AB217" s="240" t="s">
        <v>331</v>
      </c>
      <c r="AC217" s="240" t="s">
        <v>331</v>
      </c>
      <c r="AD217" s="240" t="s">
        <v>331</v>
      </c>
    </row>
    <row r="218">
      <c r="A218" s="240" t="s">
        <v>331</v>
      </c>
      <c r="B218" s="244"/>
      <c r="C218" s="240" t="s">
        <v>331</v>
      </c>
      <c r="D218" s="240"/>
      <c r="O218" s="240" t="s">
        <v>331</v>
      </c>
      <c r="P218" s="240" t="s">
        <v>331</v>
      </c>
      <c r="Q218" s="240" t="s">
        <v>331</v>
      </c>
      <c r="R218" s="240" t="s">
        <v>331</v>
      </c>
      <c r="S218" s="240" t="s">
        <v>331</v>
      </c>
      <c r="T218" s="240" t="s">
        <v>331</v>
      </c>
      <c r="U218" s="240" t="s">
        <v>331</v>
      </c>
      <c r="X218" s="240" t="s">
        <v>331</v>
      </c>
      <c r="Y218" s="240" t="s">
        <v>331</v>
      </c>
      <c r="Z218" s="240" t="s">
        <v>331</v>
      </c>
      <c r="AA218" s="240" t="s">
        <v>331</v>
      </c>
      <c r="AB218" s="240" t="s">
        <v>331</v>
      </c>
      <c r="AC218" s="240" t="s">
        <v>331</v>
      </c>
      <c r="AD218" s="240" t="s">
        <v>331</v>
      </c>
    </row>
    <row r="219">
      <c r="A219" s="240" t="s">
        <v>331</v>
      </c>
      <c r="B219" s="244"/>
      <c r="C219" s="240" t="s">
        <v>331</v>
      </c>
      <c r="D219" s="240"/>
      <c r="O219" s="240" t="s">
        <v>331</v>
      </c>
      <c r="P219" s="240" t="s">
        <v>331</v>
      </c>
      <c r="Q219" s="240" t="s">
        <v>331</v>
      </c>
      <c r="R219" s="240" t="s">
        <v>331</v>
      </c>
      <c r="S219" s="240" t="s">
        <v>331</v>
      </c>
      <c r="T219" s="240" t="s">
        <v>331</v>
      </c>
      <c r="U219" s="240" t="s">
        <v>331</v>
      </c>
      <c r="X219" s="240" t="s">
        <v>331</v>
      </c>
      <c r="Y219" s="240" t="s">
        <v>331</v>
      </c>
      <c r="Z219" s="240" t="s">
        <v>331</v>
      </c>
      <c r="AA219" s="240" t="s">
        <v>331</v>
      </c>
      <c r="AB219" s="240" t="s">
        <v>331</v>
      </c>
      <c r="AC219" s="240" t="s">
        <v>331</v>
      </c>
      <c r="AD219" s="240" t="s">
        <v>331</v>
      </c>
    </row>
    <row r="220">
      <c r="A220" s="240" t="s">
        <v>331</v>
      </c>
      <c r="B220" s="244"/>
      <c r="C220" s="240" t="s">
        <v>331</v>
      </c>
      <c r="D220" s="240"/>
      <c r="O220" s="240" t="s">
        <v>331</v>
      </c>
      <c r="P220" s="240" t="s">
        <v>331</v>
      </c>
      <c r="Q220" s="240" t="s">
        <v>331</v>
      </c>
      <c r="R220" s="240" t="s">
        <v>331</v>
      </c>
      <c r="S220" s="240" t="s">
        <v>331</v>
      </c>
      <c r="T220" s="240" t="s">
        <v>331</v>
      </c>
      <c r="U220" s="240" t="s">
        <v>331</v>
      </c>
      <c r="X220" s="240" t="s">
        <v>331</v>
      </c>
      <c r="Y220" s="240" t="s">
        <v>331</v>
      </c>
      <c r="Z220" s="240" t="s">
        <v>331</v>
      </c>
      <c r="AA220" s="240" t="s">
        <v>331</v>
      </c>
      <c r="AB220" s="240" t="s">
        <v>331</v>
      </c>
      <c r="AC220" s="240" t="s">
        <v>331</v>
      </c>
      <c r="AD220" s="240" t="s">
        <v>331</v>
      </c>
    </row>
    <row r="221">
      <c r="A221" s="240" t="s">
        <v>331</v>
      </c>
      <c r="B221" s="244"/>
      <c r="C221" s="240" t="s">
        <v>331</v>
      </c>
      <c r="D221" s="240"/>
      <c r="O221" s="240" t="s">
        <v>331</v>
      </c>
      <c r="P221" s="240" t="s">
        <v>331</v>
      </c>
      <c r="Q221" s="240" t="s">
        <v>331</v>
      </c>
      <c r="R221" s="240" t="s">
        <v>331</v>
      </c>
      <c r="S221" s="240" t="s">
        <v>331</v>
      </c>
      <c r="T221" s="240" t="s">
        <v>331</v>
      </c>
      <c r="U221" s="240" t="s">
        <v>331</v>
      </c>
      <c r="X221" s="240" t="s">
        <v>331</v>
      </c>
      <c r="Y221" s="240" t="s">
        <v>331</v>
      </c>
      <c r="Z221" s="240" t="s">
        <v>331</v>
      </c>
      <c r="AA221" s="240" t="s">
        <v>331</v>
      </c>
      <c r="AB221" s="240" t="s">
        <v>331</v>
      </c>
      <c r="AC221" s="240" t="s">
        <v>331</v>
      </c>
      <c r="AD221" s="240" t="s">
        <v>331</v>
      </c>
    </row>
    <row r="222">
      <c r="A222" s="240" t="s">
        <v>331</v>
      </c>
      <c r="B222" s="244"/>
      <c r="C222" s="240" t="s">
        <v>331</v>
      </c>
      <c r="D222" s="240"/>
      <c r="O222" s="240" t="s">
        <v>331</v>
      </c>
      <c r="P222" s="240" t="s">
        <v>331</v>
      </c>
      <c r="Q222" s="240" t="s">
        <v>331</v>
      </c>
      <c r="R222" s="240" t="s">
        <v>331</v>
      </c>
      <c r="S222" s="240" t="s">
        <v>331</v>
      </c>
      <c r="T222" s="240" t="s">
        <v>331</v>
      </c>
      <c r="U222" s="240" t="s">
        <v>331</v>
      </c>
      <c r="X222" s="240" t="s">
        <v>331</v>
      </c>
      <c r="Y222" s="240" t="s">
        <v>331</v>
      </c>
      <c r="Z222" s="240" t="s">
        <v>331</v>
      </c>
      <c r="AA222" s="240" t="s">
        <v>331</v>
      </c>
      <c r="AB222" s="240" t="s">
        <v>331</v>
      </c>
      <c r="AC222" s="240" t="s">
        <v>331</v>
      </c>
      <c r="AD222" s="240" t="s">
        <v>331</v>
      </c>
    </row>
    <row r="223">
      <c r="A223" s="240" t="s">
        <v>331</v>
      </c>
      <c r="B223" s="244"/>
      <c r="C223" s="240" t="s">
        <v>331</v>
      </c>
      <c r="D223" s="240"/>
      <c r="O223" s="240" t="s">
        <v>331</v>
      </c>
      <c r="P223" s="240" t="s">
        <v>331</v>
      </c>
      <c r="Q223" s="240" t="s">
        <v>331</v>
      </c>
      <c r="R223" s="240" t="s">
        <v>331</v>
      </c>
      <c r="S223" s="240" t="s">
        <v>331</v>
      </c>
      <c r="T223" s="240" t="s">
        <v>331</v>
      </c>
      <c r="U223" s="240" t="s">
        <v>331</v>
      </c>
      <c r="X223" s="240" t="s">
        <v>331</v>
      </c>
      <c r="Y223" s="240" t="s">
        <v>331</v>
      </c>
      <c r="Z223" s="240" t="s">
        <v>331</v>
      </c>
      <c r="AA223" s="240" t="s">
        <v>331</v>
      </c>
      <c r="AB223" s="240" t="s">
        <v>331</v>
      </c>
      <c r="AC223" s="240" t="s">
        <v>331</v>
      </c>
      <c r="AD223" s="240" t="s">
        <v>331</v>
      </c>
    </row>
    <row r="224">
      <c r="A224" s="240" t="s">
        <v>331</v>
      </c>
      <c r="B224" s="244"/>
      <c r="C224" s="240" t="s">
        <v>331</v>
      </c>
      <c r="D224" s="240"/>
      <c r="O224" s="240" t="s">
        <v>331</v>
      </c>
      <c r="P224" s="240" t="s">
        <v>331</v>
      </c>
      <c r="Q224" s="240" t="s">
        <v>331</v>
      </c>
      <c r="R224" s="240" t="s">
        <v>331</v>
      </c>
      <c r="S224" s="240" t="s">
        <v>331</v>
      </c>
      <c r="T224" s="240" t="s">
        <v>331</v>
      </c>
      <c r="U224" s="240" t="s">
        <v>331</v>
      </c>
      <c r="X224" s="240" t="s">
        <v>331</v>
      </c>
      <c r="Y224" s="240" t="s">
        <v>331</v>
      </c>
      <c r="Z224" s="240" t="s">
        <v>331</v>
      </c>
      <c r="AA224" s="240" t="s">
        <v>331</v>
      </c>
      <c r="AB224" s="240" t="s">
        <v>331</v>
      </c>
      <c r="AC224" s="240" t="s">
        <v>331</v>
      </c>
      <c r="AD224" s="240" t="s">
        <v>331</v>
      </c>
    </row>
    <row r="225">
      <c r="A225" s="240" t="s">
        <v>331</v>
      </c>
      <c r="B225" s="244"/>
      <c r="C225" s="240" t="s">
        <v>331</v>
      </c>
      <c r="D225" s="240"/>
      <c r="O225" s="240" t="s">
        <v>331</v>
      </c>
      <c r="P225" s="240" t="s">
        <v>331</v>
      </c>
      <c r="Q225" s="240" t="s">
        <v>331</v>
      </c>
      <c r="R225" s="240" t="s">
        <v>331</v>
      </c>
      <c r="S225" s="240" t="s">
        <v>331</v>
      </c>
      <c r="T225" s="240" t="s">
        <v>331</v>
      </c>
      <c r="U225" s="240" t="s">
        <v>331</v>
      </c>
      <c r="X225" s="240" t="s">
        <v>331</v>
      </c>
      <c r="Y225" s="240" t="s">
        <v>331</v>
      </c>
      <c r="Z225" s="240" t="s">
        <v>331</v>
      </c>
      <c r="AA225" s="240" t="s">
        <v>331</v>
      </c>
      <c r="AB225" s="240" t="s">
        <v>331</v>
      </c>
      <c r="AC225" s="240" t="s">
        <v>331</v>
      </c>
      <c r="AD225" s="240" t="s">
        <v>331</v>
      </c>
    </row>
    <row r="226">
      <c r="A226" s="240" t="s">
        <v>331</v>
      </c>
      <c r="B226" s="244"/>
      <c r="C226" s="240" t="s">
        <v>331</v>
      </c>
      <c r="D226" s="240"/>
      <c r="O226" s="240" t="s">
        <v>331</v>
      </c>
      <c r="P226" s="240" t="s">
        <v>331</v>
      </c>
      <c r="Q226" s="240" t="s">
        <v>331</v>
      </c>
      <c r="R226" s="240" t="s">
        <v>331</v>
      </c>
      <c r="S226" s="240" t="s">
        <v>331</v>
      </c>
      <c r="T226" s="240" t="s">
        <v>331</v>
      </c>
      <c r="U226" s="240" t="s">
        <v>331</v>
      </c>
      <c r="X226" s="240" t="s">
        <v>331</v>
      </c>
      <c r="Y226" s="240" t="s">
        <v>331</v>
      </c>
      <c r="Z226" s="240" t="s">
        <v>331</v>
      </c>
      <c r="AA226" s="240" t="s">
        <v>331</v>
      </c>
      <c r="AB226" s="240" t="s">
        <v>331</v>
      </c>
      <c r="AC226" s="240" t="s">
        <v>331</v>
      </c>
      <c r="AD226" s="240" t="s">
        <v>331</v>
      </c>
    </row>
    <row r="227">
      <c r="A227" s="240" t="s">
        <v>331</v>
      </c>
      <c r="B227" s="244"/>
      <c r="C227" s="240" t="s">
        <v>331</v>
      </c>
      <c r="D227" s="240"/>
      <c r="O227" s="240" t="s">
        <v>331</v>
      </c>
      <c r="P227" s="240" t="s">
        <v>331</v>
      </c>
      <c r="Q227" s="240" t="s">
        <v>331</v>
      </c>
      <c r="R227" s="240" t="s">
        <v>331</v>
      </c>
      <c r="S227" s="240" t="s">
        <v>331</v>
      </c>
      <c r="T227" s="240" t="s">
        <v>331</v>
      </c>
      <c r="U227" s="240" t="s">
        <v>331</v>
      </c>
      <c r="X227" s="240" t="s">
        <v>331</v>
      </c>
      <c r="Y227" s="240" t="s">
        <v>331</v>
      </c>
      <c r="Z227" s="240" t="s">
        <v>331</v>
      </c>
      <c r="AA227" s="240" t="s">
        <v>331</v>
      </c>
      <c r="AB227" s="240" t="s">
        <v>331</v>
      </c>
      <c r="AC227" s="240" t="s">
        <v>331</v>
      </c>
      <c r="AD227" s="240" t="s">
        <v>331</v>
      </c>
    </row>
    <row r="228">
      <c r="A228" s="240" t="s">
        <v>331</v>
      </c>
      <c r="B228" s="244"/>
      <c r="C228" s="240" t="s">
        <v>331</v>
      </c>
      <c r="D228" s="240"/>
      <c r="O228" s="240" t="s">
        <v>331</v>
      </c>
      <c r="P228" s="240" t="s">
        <v>331</v>
      </c>
      <c r="Q228" s="240" t="s">
        <v>331</v>
      </c>
      <c r="R228" s="240" t="s">
        <v>331</v>
      </c>
      <c r="S228" s="240" t="s">
        <v>331</v>
      </c>
      <c r="T228" s="240" t="s">
        <v>331</v>
      </c>
      <c r="U228" s="240" t="s">
        <v>331</v>
      </c>
      <c r="X228" s="240" t="s">
        <v>331</v>
      </c>
      <c r="Y228" s="240" t="s">
        <v>331</v>
      </c>
      <c r="Z228" s="240" t="s">
        <v>331</v>
      </c>
      <c r="AA228" s="240" t="s">
        <v>331</v>
      </c>
      <c r="AB228" s="240" t="s">
        <v>331</v>
      </c>
      <c r="AC228" s="240" t="s">
        <v>331</v>
      </c>
      <c r="AD228" s="240" t="s">
        <v>331</v>
      </c>
    </row>
    <row r="229">
      <c r="A229" s="240" t="s">
        <v>331</v>
      </c>
      <c r="B229" s="244"/>
      <c r="C229" s="240" t="s">
        <v>331</v>
      </c>
      <c r="D229" s="240"/>
      <c r="O229" s="240" t="s">
        <v>331</v>
      </c>
      <c r="P229" s="240" t="s">
        <v>331</v>
      </c>
      <c r="Q229" s="240" t="s">
        <v>331</v>
      </c>
      <c r="R229" s="240" t="s">
        <v>331</v>
      </c>
      <c r="S229" s="240" t="s">
        <v>331</v>
      </c>
      <c r="T229" s="240" t="s">
        <v>331</v>
      </c>
      <c r="U229" s="240" t="s">
        <v>331</v>
      </c>
      <c r="X229" s="240" t="s">
        <v>331</v>
      </c>
      <c r="Y229" s="240" t="s">
        <v>331</v>
      </c>
      <c r="Z229" s="240" t="s">
        <v>331</v>
      </c>
      <c r="AA229" s="240" t="s">
        <v>331</v>
      </c>
      <c r="AB229" s="240" t="s">
        <v>331</v>
      </c>
      <c r="AC229" s="240" t="s">
        <v>331</v>
      </c>
      <c r="AD229" s="240" t="s">
        <v>331</v>
      </c>
    </row>
    <row r="230">
      <c r="A230" s="240" t="s">
        <v>331</v>
      </c>
      <c r="B230" s="244"/>
      <c r="C230" s="240" t="s">
        <v>331</v>
      </c>
      <c r="D230" s="240"/>
      <c r="O230" s="240" t="s">
        <v>331</v>
      </c>
      <c r="P230" s="240" t="s">
        <v>331</v>
      </c>
      <c r="Q230" s="240" t="s">
        <v>331</v>
      </c>
      <c r="R230" s="240" t="s">
        <v>331</v>
      </c>
      <c r="S230" s="240" t="s">
        <v>331</v>
      </c>
      <c r="T230" s="240" t="s">
        <v>331</v>
      </c>
      <c r="U230" s="240" t="s">
        <v>331</v>
      </c>
      <c r="X230" s="240" t="s">
        <v>331</v>
      </c>
      <c r="Y230" s="240" t="s">
        <v>331</v>
      </c>
      <c r="Z230" s="240" t="s">
        <v>331</v>
      </c>
      <c r="AA230" s="240" t="s">
        <v>331</v>
      </c>
      <c r="AB230" s="240" t="s">
        <v>331</v>
      </c>
      <c r="AC230" s="240" t="s">
        <v>331</v>
      </c>
      <c r="AD230" s="240" t="s">
        <v>331</v>
      </c>
    </row>
    <row r="231">
      <c r="A231" s="240" t="s">
        <v>331</v>
      </c>
      <c r="B231" s="244"/>
      <c r="C231" s="240" t="s">
        <v>331</v>
      </c>
      <c r="D231" s="240"/>
      <c r="O231" s="240" t="s">
        <v>331</v>
      </c>
      <c r="P231" s="240" t="s">
        <v>331</v>
      </c>
      <c r="Q231" s="240" t="s">
        <v>331</v>
      </c>
      <c r="R231" s="240" t="s">
        <v>331</v>
      </c>
      <c r="S231" s="240" t="s">
        <v>331</v>
      </c>
      <c r="T231" s="240" t="s">
        <v>331</v>
      </c>
      <c r="U231" s="240" t="s">
        <v>331</v>
      </c>
      <c r="X231" s="240" t="s">
        <v>331</v>
      </c>
      <c r="Y231" s="240" t="s">
        <v>331</v>
      </c>
      <c r="Z231" s="240" t="s">
        <v>331</v>
      </c>
      <c r="AA231" s="240" t="s">
        <v>331</v>
      </c>
      <c r="AB231" s="240" t="s">
        <v>331</v>
      </c>
      <c r="AC231" s="240" t="s">
        <v>331</v>
      </c>
      <c r="AD231" s="240" t="s">
        <v>331</v>
      </c>
    </row>
    <row r="232">
      <c r="A232" s="240" t="s">
        <v>331</v>
      </c>
      <c r="B232" s="244"/>
      <c r="C232" s="240" t="s">
        <v>331</v>
      </c>
      <c r="D232" s="240"/>
      <c r="O232" s="240" t="s">
        <v>331</v>
      </c>
      <c r="P232" s="240" t="s">
        <v>331</v>
      </c>
      <c r="Q232" s="240" t="s">
        <v>331</v>
      </c>
      <c r="R232" s="240" t="s">
        <v>331</v>
      </c>
      <c r="S232" s="240" t="s">
        <v>331</v>
      </c>
      <c r="T232" s="240" t="s">
        <v>331</v>
      </c>
      <c r="U232" s="240" t="s">
        <v>331</v>
      </c>
      <c r="X232" s="240" t="s">
        <v>331</v>
      </c>
      <c r="Y232" s="240" t="s">
        <v>331</v>
      </c>
      <c r="Z232" s="240" t="s">
        <v>331</v>
      </c>
      <c r="AA232" s="240" t="s">
        <v>331</v>
      </c>
      <c r="AB232" s="240" t="s">
        <v>331</v>
      </c>
      <c r="AC232" s="240" t="s">
        <v>331</v>
      </c>
      <c r="AD232" s="240" t="s">
        <v>331</v>
      </c>
    </row>
    <row r="233">
      <c r="A233" s="240" t="s">
        <v>331</v>
      </c>
      <c r="B233" s="244"/>
      <c r="C233" s="240" t="s">
        <v>331</v>
      </c>
      <c r="D233" s="240"/>
      <c r="O233" s="240" t="s">
        <v>331</v>
      </c>
      <c r="P233" s="240" t="s">
        <v>331</v>
      </c>
      <c r="Q233" s="240" t="s">
        <v>331</v>
      </c>
      <c r="R233" s="240" t="s">
        <v>331</v>
      </c>
      <c r="S233" s="240" t="s">
        <v>331</v>
      </c>
      <c r="T233" s="240" t="s">
        <v>331</v>
      </c>
      <c r="U233" s="240" t="s">
        <v>331</v>
      </c>
      <c r="X233" s="240" t="s">
        <v>331</v>
      </c>
      <c r="Y233" s="240" t="s">
        <v>331</v>
      </c>
      <c r="Z233" s="240" t="s">
        <v>331</v>
      </c>
      <c r="AA233" s="240" t="s">
        <v>331</v>
      </c>
      <c r="AB233" s="240" t="s">
        <v>331</v>
      </c>
      <c r="AC233" s="240" t="s">
        <v>331</v>
      </c>
      <c r="AD233" s="240" t="s">
        <v>331</v>
      </c>
    </row>
    <row r="234">
      <c r="A234" s="240" t="s">
        <v>331</v>
      </c>
      <c r="B234" s="244"/>
      <c r="C234" s="240" t="s">
        <v>331</v>
      </c>
      <c r="D234" s="240"/>
      <c r="O234" s="240" t="s">
        <v>331</v>
      </c>
      <c r="P234" s="240" t="s">
        <v>331</v>
      </c>
      <c r="Q234" s="240" t="s">
        <v>331</v>
      </c>
      <c r="R234" s="240" t="s">
        <v>331</v>
      </c>
      <c r="S234" s="240" t="s">
        <v>331</v>
      </c>
      <c r="T234" s="240" t="s">
        <v>331</v>
      </c>
      <c r="U234" s="240" t="s">
        <v>331</v>
      </c>
      <c r="X234" s="240" t="s">
        <v>331</v>
      </c>
      <c r="Y234" s="240" t="s">
        <v>331</v>
      </c>
      <c r="Z234" s="240" t="s">
        <v>331</v>
      </c>
      <c r="AA234" s="240" t="s">
        <v>331</v>
      </c>
      <c r="AB234" s="240" t="s">
        <v>331</v>
      </c>
      <c r="AC234" s="240" t="s">
        <v>331</v>
      </c>
      <c r="AD234" s="240" t="s">
        <v>331</v>
      </c>
    </row>
    <row r="235">
      <c r="A235" s="240" t="s">
        <v>331</v>
      </c>
      <c r="B235" s="244"/>
      <c r="C235" s="240" t="s">
        <v>331</v>
      </c>
      <c r="D235" s="240"/>
      <c r="O235" s="240" t="s">
        <v>331</v>
      </c>
      <c r="P235" s="240" t="s">
        <v>331</v>
      </c>
      <c r="Q235" s="240" t="s">
        <v>331</v>
      </c>
      <c r="R235" s="240" t="s">
        <v>331</v>
      </c>
      <c r="S235" s="240" t="s">
        <v>331</v>
      </c>
      <c r="T235" s="240" t="s">
        <v>331</v>
      </c>
      <c r="U235" s="240" t="s">
        <v>331</v>
      </c>
      <c r="X235" s="240" t="s">
        <v>331</v>
      </c>
      <c r="Y235" s="240" t="s">
        <v>331</v>
      </c>
      <c r="Z235" s="240" t="s">
        <v>331</v>
      </c>
      <c r="AA235" s="240" t="s">
        <v>331</v>
      </c>
      <c r="AB235" s="240" t="s">
        <v>331</v>
      </c>
      <c r="AC235" s="240" t="s">
        <v>331</v>
      </c>
      <c r="AD235" s="240" t="s">
        <v>331</v>
      </c>
    </row>
    <row r="236">
      <c r="A236" s="240" t="s">
        <v>331</v>
      </c>
      <c r="B236" s="244"/>
      <c r="C236" s="240" t="s">
        <v>331</v>
      </c>
      <c r="D236" s="240"/>
      <c r="O236" s="240" t="s">
        <v>331</v>
      </c>
      <c r="P236" s="240" t="s">
        <v>331</v>
      </c>
      <c r="Q236" s="240" t="s">
        <v>331</v>
      </c>
      <c r="R236" s="240" t="s">
        <v>331</v>
      </c>
      <c r="S236" s="240" t="s">
        <v>331</v>
      </c>
      <c r="T236" s="240" t="s">
        <v>331</v>
      </c>
      <c r="U236" s="240" t="s">
        <v>331</v>
      </c>
      <c r="X236" s="240" t="s">
        <v>331</v>
      </c>
      <c r="Y236" s="240" t="s">
        <v>331</v>
      </c>
      <c r="Z236" s="240" t="s">
        <v>331</v>
      </c>
      <c r="AA236" s="240" t="s">
        <v>331</v>
      </c>
      <c r="AB236" s="240" t="s">
        <v>331</v>
      </c>
      <c r="AC236" s="240" t="s">
        <v>331</v>
      </c>
      <c r="AD236" s="240" t="s">
        <v>331</v>
      </c>
    </row>
    <row r="237">
      <c r="A237" s="240" t="s">
        <v>331</v>
      </c>
      <c r="B237" s="244"/>
      <c r="C237" s="240" t="s">
        <v>331</v>
      </c>
      <c r="D237" s="240"/>
      <c r="O237" s="240" t="s">
        <v>331</v>
      </c>
      <c r="P237" s="240" t="s">
        <v>331</v>
      </c>
      <c r="Q237" s="240" t="s">
        <v>331</v>
      </c>
      <c r="R237" s="240" t="s">
        <v>331</v>
      </c>
      <c r="S237" s="240" t="s">
        <v>331</v>
      </c>
      <c r="T237" s="240" t="s">
        <v>331</v>
      </c>
      <c r="U237" s="240" t="s">
        <v>331</v>
      </c>
      <c r="X237" s="240" t="s">
        <v>331</v>
      </c>
      <c r="Y237" s="240" t="s">
        <v>331</v>
      </c>
      <c r="Z237" s="240" t="s">
        <v>331</v>
      </c>
      <c r="AA237" s="240" t="s">
        <v>331</v>
      </c>
      <c r="AB237" s="240" t="s">
        <v>331</v>
      </c>
      <c r="AC237" s="240" t="s">
        <v>331</v>
      </c>
      <c r="AD237" s="240" t="s">
        <v>331</v>
      </c>
    </row>
    <row r="238">
      <c r="A238" s="240" t="s">
        <v>331</v>
      </c>
      <c r="B238" s="244"/>
      <c r="C238" s="240" t="s">
        <v>331</v>
      </c>
      <c r="D238" s="240"/>
      <c r="O238" s="240" t="s">
        <v>331</v>
      </c>
      <c r="P238" s="240" t="s">
        <v>331</v>
      </c>
      <c r="Q238" s="240" t="s">
        <v>331</v>
      </c>
      <c r="R238" s="240" t="s">
        <v>331</v>
      </c>
      <c r="S238" s="240" t="s">
        <v>331</v>
      </c>
      <c r="T238" s="240" t="s">
        <v>331</v>
      </c>
      <c r="U238" s="240" t="s">
        <v>331</v>
      </c>
      <c r="X238" s="240" t="s">
        <v>331</v>
      </c>
      <c r="Y238" s="240" t="s">
        <v>331</v>
      </c>
      <c r="Z238" s="240" t="s">
        <v>331</v>
      </c>
      <c r="AA238" s="240" t="s">
        <v>331</v>
      </c>
      <c r="AB238" s="240" t="s">
        <v>331</v>
      </c>
      <c r="AC238" s="240" t="s">
        <v>331</v>
      </c>
      <c r="AD238" s="240" t="s">
        <v>331</v>
      </c>
    </row>
    <row r="239">
      <c r="A239" s="240" t="s">
        <v>331</v>
      </c>
      <c r="B239" s="244"/>
      <c r="C239" s="240" t="s">
        <v>331</v>
      </c>
      <c r="D239" s="240"/>
      <c r="O239" s="240" t="s">
        <v>331</v>
      </c>
      <c r="P239" s="240" t="s">
        <v>331</v>
      </c>
      <c r="Q239" s="240" t="s">
        <v>331</v>
      </c>
      <c r="R239" s="240" t="s">
        <v>331</v>
      </c>
      <c r="S239" s="240" t="s">
        <v>331</v>
      </c>
      <c r="T239" s="240" t="s">
        <v>331</v>
      </c>
      <c r="U239" s="240" t="s">
        <v>331</v>
      </c>
      <c r="X239" s="240" t="s">
        <v>331</v>
      </c>
      <c r="Y239" s="240" t="s">
        <v>331</v>
      </c>
      <c r="Z239" s="240" t="s">
        <v>331</v>
      </c>
      <c r="AA239" s="240" t="s">
        <v>331</v>
      </c>
      <c r="AB239" s="240" t="s">
        <v>331</v>
      </c>
      <c r="AC239" s="240" t="s">
        <v>331</v>
      </c>
      <c r="AD239" s="240" t="s">
        <v>331</v>
      </c>
    </row>
    <row r="240">
      <c r="A240" s="240" t="s">
        <v>331</v>
      </c>
      <c r="B240" s="244"/>
      <c r="C240" s="240" t="s">
        <v>331</v>
      </c>
      <c r="D240" s="240"/>
      <c r="O240" s="240" t="s">
        <v>331</v>
      </c>
      <c r="P240" s="240" t="s">
        <v>331</v>
      </c>
      <c r="Q240" s="240" t="s">
        <v>331</v>
      </c>
      <c r="R240" s="240" t="s">
        <v>331</v>
      </c>
      <c r="S240" s="240" t="s">
        <v>331</v>
      </c>
      <c r="T240" s="240" t="s">
        <v>331</v>
      </c>
      <c r="U240" s="240" t="s">
        <v>331</v>
      </c>
      <c r="X240" s="240" t="s">
        <v>331</v>
      </c>
      <c r="Y240" s="240" t="s">
        <v>331</v>
      </c>
      <c r="Z240" s="240" t="s">
        <v>331</v>
      </c>
      <c r="AA240" s="240" t="s">
        <v>331</v>
      </c>
      <c r="AB240" s="240" t="s">
        <v>331</v>
      </c>
      <c r="AC240" s="240" t="s">
        <v>331</v>
      </c>
      <c r="AD240" s="240" t="s">
        <v>331</v>
      </c>
    </row>
    <row r="241">
      <c r="A241" s="240" t="s">
        <v>331</v>
      </c>
      <c r="B241" s="244"/>
      <c r="C241" s="240" t="s">
        <v>331</v>
      </c>
      <c r="D241" s="240"/>
      <c r="O241" s="240" t="s">
        <v>331</v>
      </c>
      <c r="P241" s="240" t="s">
        <v>331</v>
      </c>
      <c r="Q241" s="240" t="s">
        <v>331</v>
      </c>
      <c r="R241" s="240" t="s">
        <v>331</v>
      </c>
      <c r="S241" s="240" t="s">
        <v>331</v>
      </c>
      <c r="T241" s="240" t="s">
        <v>331</v>
      </c>
      <c r="U241" s="240" t="s">
        <v>331</v>
      </c>
      <c r="X241" s="240" t="s">
        <v>331</v>
      </c>
      <c r="Y241" s="240" t="s">
        <v>331</v>
      </c>
      <c r="Z241" s="240" t="s">
        <v>331</v>
      </c>
      <c r="AA241" s="240" t="s">
        <v>331</v>
      </c>
      <c r="AB241" s="240" t="s">
        <v>331</v>
      </c>
      <c r="AC241" s="240" t="s">
        <v>331</v>
      </c>
      <c r="AD241" s="240" t="s">
        <v>331</v>
      </c>
    </row>
    <row r="242">
      <c r="A242" s="240" t="s">
        <v>331</v>
      </c>
      <c r="B242" s="244"/>
      <c r="C242" s="240" t="s">
        <v>331</v>
      </c>
      <c r="D242" s="240"/>
      <c r="O242" s="240" t="s">
        <v>331</v>
      </c>
      <c r="P242" s="240" t="s">
        <v>331</v>
      </c>
      <c r="Q242" s="240" t="s">
        <v>331</v>
      </c>
      <c r="R242" s="240" t="s">
        <v>331</v>
      </c>
      <c r="S242" s="240" t="s">
        <v>331</v>
      </c>
      <c r="T242" s="240" t="s">
        <v>331</v>
      </c>
      <c r="U242" s="240" t="s">
        <v>331</v>
      </c>
      <c r="X242" s="240" t="s">
        <v>331</v>
      </c>
      <c r="Y242" s="240" t="s">
        <v>331</v>
      </c>
      <c r="Z242" s="240" t="s">
        <v>331</v>
      </c>
      <c r="AA242" s="240" t="s">
        <v>331</v>
      </c>
      <c r="AB242" s="240" t="s">
        <v>331</v>
      </c>
      <c r="AC242" s="240" t="s">
        <v>331</v>
      </c>
      <c r="AD242" s="240" t="s">
        <v>331</v>
      </c>
    </row>
    <row r="243">
      <c r="A243" s="240" t="s">
        <v>331</v>
      </c>
      <c r="B243" s="244"/>
      <c r="C243" s="240" t="s">
        <v>331</v>
      </c>
      <c r="D243" s="240"/>
      <c r="O243" s="240" t="s">
        <v>331</v>
      </c>
      <c r="P243" s="240" t="s">
        <v>331</v>
      </c>
      <c r="Q243" s="240" t="s">
        <v>331</v>
      </c>
      <c r="R243" s="240" t="s">
        <v>331</v>
      </c>
      <c r="S243" s="240" t="s">
        <v>331</v>
      </c>
      <c r="T243" s="240" t="s">
        <v>331</v>
      </c>
      <c r="U243" s="240" t="s">
        <v>331</v>
      </c>
      <c r="X243" s="240" t="s">
        <v>331</v>
      </c>
      <c r="Y243" s="240" t="s">
        <v>331</v>
      </c>
      <c r="Z243" s="240" t="s">
        <v>331</v>
      </c>
      <c r="AA243" s="240" t="s">
        <v>331</v>
      </c>
      <c r="AB243" s="240" t="s">
        <v>331</v>
      </c>
      <c r="AC243" s="240" t="s">
        <v>331</v>
      </c>
      <c r="AD243" s="240" t="s">
        <v>331</v>
      </c>
    </row>
    <row r="244">
      <c r="A244" s="240" t="s">
        <v>331</v>
      </c>
      <c r="B244" s="244"/>
      <c r="C244" s="240" t="s">
        <v>331</v>
      </c>
      <c r="D244" s="240"/>
      <c r="O244" s="240" t="s">
        <v>331</v>
      </c>
      <c r="P244" s="240" t="s">
        <v>331</v>
      </c>
      <c r="Q244" s="240" t="s">
        <v>331</v>
      </c>
      <c r="R244" s="240" t="s">
        <v>331</v>
      </c>
      <c r="S244" s="240" t="s">
        <v>331</v>
      </c>
      <c r="T244" s="240" t="s">
        <v>331</v>
      </c>
      <c r="U244" s="240" t="s">
        <v>331</v>
      </c>
      <c r="X244" s="240" t="s">
        <v>331</v>
      </c>
      <c r="Y244" s="240" t="s">
        <v>331</v>
      </c>
      <c r="Z244" s="240" t="s">
        <v>331</v>
      </c>
      <c r="AA244" s="240" t="s">
        <v>331</v>
      </c>
      <c r="AB244" s="240" t="s">
        <v>331</v>
      </c>
      <c r="AC244" s="240" t="s">
        <v>331</v>
      </c>
      <c r="AD244" s="240" t="s">
        <v>331</v>
      </c>
    </row>
    <row r="245">
      <c r="A245" s="240" t="s">
        <v>331</v>
      </c>
      <c r="B245" s="244"/>
      <c r="C245" s="240" t="s">
        <v>331</v>
      </c>
      <c r="D245" s="240"/>
      <c r="O245" s="240" t="s">
        <v>331</v>
      </c>
      <c r="P245" s="240" t="s">
        <v>331</v>
      </c>
      <c r="Q245" s="240" t="s">
        <v>331</v>
      </c>
      <c r="R245" s="240" t="s">
        <v>331</v>
      </c>
      <c r="S245" s="240" t="s">
        <v>331</v>
      </c>
      <c r="T245" s="240" t="s">
        <v>331</v>
      </c>
      <c r="U245" s="240" t="s">
        <v>331</v>
      </c>
      <c r="X245" s="240" t="s">
        <v>331</v>
      </c>
      <c r="Y245" s="240" t="s">
        <v>331</v>
      </c>
      <c r="Z245" s="240" t="s">
        <v>331</v>
      </c>
      <c r="AA245" s="240" t="s">
        <v>331</v>
      </c>
      <c r="AB245" s="240" t="s">
        <v>331</v>
      </c>
      <c r="AC245" s="240" t="s">
        <v>331</v>
      </c>
      <c r="AD245" s="240" t="s">
        <v>331</v>
      </c>
    </row>
    <row r="246">
      <c r="A246" s="240" t="s">
        <v>331</v>
      </c>
      <c r="B246" s="244"/>
      <c r="C246" s="240" t="s">
        <v>331</v>
      </c>
      <c r="D246" s="240"/>
      <c r="O246" s="240" t="s">
        <v>331</v>
      </c>
      <c r="P246" s="240" t="s">
        <v>331</v>
      </c>
      <c r="Q246" s="240" t="s">
        <v>331</v>
      </c>
      <c r="R246" s="240" t="s">
        <v>331</v>
      </c>
      <c r="S246" s="240" t="s">
        <v>331</v>
      </c>
      <c r="T246" s="240" t="s">
        <v>331</v>
      </c>
      <c r="U246" s="240" t="s">
        <v>331</v>
      </c>
      <c r="X246" s="240" t="s">
        <v>331</v>
      </c>
      <c r="Y246" s="240" t="s">
        <v>331</v>
      </c>
      <c r="Z246" s="240" t="s">
        <v>331</v>
      </c>
      <c r="AA246" s="240" t="s">
        <v>331</v>
      </c>
      <c r="AB246" s="240" t="s">
        <v>331</v>
      </c>
      <c r="AC246" s="240" t="s">
        <v>331</v>
      </c>
      <c r="AD246" s="240" t="s">
        <v>331</v>
      </c>
    </row>
    <row r="247">
      <c r="A247" s="240" t="s">
        <v>331</v>
      </c>
      <c r="B247" s="244"/>
      <c r="C247" s="240" t="s">
        <v>331</v>
      </c>
      <c r="D247" s="240"/>
      <c r="O247" s="240" t="s">
        <v>331</v>
      </c>
      <c r="P247" s="240" t="s">
        <v>331</v>
      </c>
      <c r="Q247" s="240" t="s">
        <v>331</v>
      </c>
      <c r="R247" s="240" t="s">
        <v>331</v>
      </c>
      <c r="S247" s="240" t="s">
        <v>331</v>
      </c>
      <c r="T247" s="240" t="s">
        <v>331</v>
      </c>
      <c r="U247" s="240" t="s">
        <v>331</v>
      </c>
      <c r="X247" s="240" t="s">
        <v>331</v>
      </c>
      <c r="Y247" s="240" t="s">
        <v>331</v>
      </c>
      <c r="Z247" s="240" t="s">
        <v>331</v>
      </c>
      <c r="AA247" s="240" t="s">
        <v>331</v>
      </c>
      <c r="AB247" s="240" t="s">
        <v>331</v>
      </c>
      <c r="AC247" s="240" t="s">
        <v>331</v>
      </c>
      <c r="AD247" s="240" t="s">
        <v>331</v>
      </c>
    </row>
    <row r="248">
      <c r="A248" s="240" t="s">
        <v>331</v>
      </c>
      <c r="B248" s="244"/>
      <c r="C248" s="240" t="s">
        <v>331</v>
      </c>
      <c r="D248" s="240"/>
      <c r="O248" s="240" t="s">
        <v>331</v>
      </c>
      <c r="P248" s="240" t="s">
        <v>331</v>
      </c>
      <c r="Q248" s="240" t="s">
        <v>331</v>
      </c>
      <c r="R248" s="240" t="s">
        <v>331</v>
      </c>
      <c r="S248" s="240" t="s">
        <v>331</v>
      </c>
      <c r="T248" s="240" t="s">
        <v>331</v>
      </c>
      <c r="U248" s="240" t="s">
        <v>331</v>
      </c>
      <c r="X248" s="240" t="s">
        <v>331</v>
      </c>
      <c r="Y248" s="240" t="s">
        <v>331</v>
      </c>
      <c r="Z248" s="240" t="s">
        <v>331</v>
      </c>
      <c r="AA248" s="240" t="s">
        <v>331</v>
      </c>
      <c r="AB248" s="240" t="s">
        <v>331</v>
      </c>
      <c r="AC248" s="240" t="s">
        <v>331</v>
      </c>
      <c r="AD248" s="240" t="s">
        <v>331</v>
      </c>
    </row>
    <row r="249">
      <c r="A249" s="240" t="s">
        <v>331</v>
      </c>
      <c r="B249" s="244"/>
      <c r="C249" s="240" t="s">
        <v>331</v>
      </c>
      <c r="D249" s="240"/>
      <c r="O249" s="240" t="s">
        <v>331</v>
      </c>
      <c r="P249" s="240" t="s">
        <v>331</v>
      </c>
      <c r="Q249" s="240" t="s">
        <v>331</v>
      </c>
      <c r="R249" s="240" t="s">
        <v>331</v>
      </c>
      <c r="S249" s="240" t="s">
        <v>331</v>
      </c>
      <c r="T249" s="240" t="s">
        <v>331</v>
      </c>
      <c r="U249" s="240" t="s">
        <v>331</v>
      </c>
      <c r="X249" s="240" t="s">
        <v>331</v>
      </c>
      <c r="Y249" s="240" t="s">
        <v>331</v>
      </c>
      <c r="Z249" s="240" t="s">
        <v>331</v>
      </c>
      <c r="AA249" s="240" t="s">
        <v>331</v>
      </c>
      <c r="AB249" s="240" t="s">
        <v>331</v>
      </c>
      <c r="AC249" s="240" t="s">
        <v>331</v>
      </c>
      <c r="AD249" s="240" t="s">
        <v>331</v>
      </c>
    </row>
    <row r="250">
      <c r="A250" s="240" t="s">
        <v>331</v>
      </c>
      <c r="B250" s="244"/>
      <c r="C250" s="240" t="s">
        <v>331</v>
      </c>
      <c r="D250" s="240"/>
      <c r="O250" s="240" t="s">
        <v>331</v>
      </c>
      <c r="P250" s="240" t="s">
        <v>331</v>
      </c>
      <c r="Q250" s="240" t="s">
        <v>331</v>
      </c>
      <c r="R250" s="240" t="s">
        <v>331</v>
      </c>
      <c r="S250" s="240" t="s">
        <v>331</v>
      </c>
      <c r="T250" s="240" t="s">
        <v>331</v>
      </c>
      <c r="U250" s="240" t="s">
        <v>331</v>
      </c>
      <c r="X250" s="240" t="s">
        <v>331</v>
      </c>
      <c r="Y250" s="240" t="s">
        <v>331</v>
      </c>
      <c r="Z250" s="240" t="s">
        <v>331</v>
      </c>
      <c r="AA250" s="240" t="s">
        <v>331</v>
      </c>
      <c r="AB250" s="240" t="s">
        <v>331</v>
      </c>
      <c r="AC250" s="240" t="s">
        <v>331</v>
      </c>
      <c r="AD250" s="240" t="s">
        <v>331</v>
      </c>
    </row>
    <row r="251">
      <c r="A251" s="240" t="s">
        <v>331</v>
      </c>
      <c r="B251" s="244"/>
      <c r="C251" s="240" t="s">
        <v>331</v>
      </c>
      <c r="D251" s="240"/>
      <c r="O251" s="240" t="s">
        <v>331</v>
      </c>
      <c r="P251" s="240" t="s">
        <v>331</v>
      </c>
      <c r="Q251" s="240" t="s">
        <v>331</v>
      </c>
      <c r="R251" s="240" t="s">
        <v>331</v>
      </c>
      <c r="S251" s="240" t="s">
        <v>331</v>
      </c>
      <c r="T251" s="240" t="s">
        <v>331</v>
      </c>
      <c r="U251" s="240" t="s">
        <v>331</v>
      </c>
      <c r="X251" s="240" t="s">
        <v>331</v>
      </c>
      <c r="Y251" s="240" t="s">
        <v>331</v>
      </c>
      <c r="Z251" s="240" t="s">
        <v>331</v>
      </c>
      <c r="AA251" s="240" t="s">
        <v>331</v>
      </c>
      <c r="AB251" s="240" t="s">
        <v>331</v>
      </c>
      <c r="AC251" s="240" t="s">
        <v>331</v>
      </c>
      <c r="AD251" s="240" t="s">
        <v>331</v>
      </c>
    </row>
    <row r="252">
      <c r="A252" s="240" t="s">
        <v>331</v>
      </c>
      <c r="B252" s="244"/>
      <c r="C252" s="240" t="s">
        <v>331</v>
      </c>
      <c r="D252" s="240"/>
      <c r="O252" s="240" t="s">
        <v>331</v>
      </c>
      <c r="P252" s="240" t="s">
        <v>331</v>
      </c>
      <c r="Q252" s="240" t="s">
        <v>331</v>
      </c>
      <c r="R252" s="240" t="s">
        <v>331</v>
      </c>
      <c r="S252" s="240" t="s">
        <v>331</v>
      </c>
      <c r="T252" s="240" t="s">
        <v>331</v>
      </c>
      <c r="U252" s="240" t="s">
        <v>331</v>
      </c>
      <c r="X252" s="240" t="s">
        <v>331</v>
      </c>
      <c r="Y252" s="240" t="s">
        <v>331</v>
      </c>
      <c r="Z252" s="240" t="s">
        <v>331</v>
      </c>
      <c r="AA252" s="240" t="s">
        <v>331</v>
      </c>
      <c r="AB252" s="240" t="s">
        <v>331</v>
      </c>
      <c r="AC252" s="240" t="s">
        <v>331</v>
      </c>
      <c r="AD252" s="240" t="s">
        <v>331</v>
      </c>
    </row>
    <row r="253">
      <c r="A253" s="240" t="s">
        <v>331</v>
      </c>
      <c r="B253" s="244"/>
      <c r="C253" s="240" t="s">
        <v>331</v>
      </c>
      <c r="D253" s="240"/>
      <c r="O253" s="240" t="s">
        <v>331</v>
      </c>
      <c r="P253" s="240" t="s">
        <v>331</v>
      </c>
      <c r="Q253" s="240" t="s">
        <v>331</v>
      </c>
      <c r="R253" s="240" t="s">
        <v>331</v>
      </c>
      <c r="S253" s="240" t="s">
        <v>331</v>
      </c>
      <c r="T253" s="240" t="s">
        <v>331</v>
      </c>
      <c r="U253" s="240" t="s">
        <v>331</v>
      </c>
      <c r="X253" s="240" t="s">
        <v>331</v>
      </c>
      <c r="Y253" s="240" t="s">
        <v>331</v>
      </c>
      <c r="Z253" s="240" t="s">
        <v>331</v>
      </c>
      <c r="AA253" s="240" t="s">
        <v>331</v>
      </c>
      <c r="AB253" s="240" t="s">
        <v>331</v>
      </c>
      <c r="AC253" s="240" t="s">
        <v>331</v>
      </c>
      <c r="AD253" s="240" t="s">
        <v>331</v>
      </c>
    </row>
    <row r="254">
      <c r="A254" s="240" t="s">
        <v>331</v>
      </c>
      <c r="B254" s="244"/>
      <c r="C254" s="240" t="s">
        <v>331</v>
      </c>
      <c r="D254" s="240"/>
      <c r="O254" s="240" t="s">
        <v>331</v>
      </c>
      <c r="P254" s="240" t="s">
        <v>331</v>
      </c>
      <c r="Q254" s="240" t="s">
        <v>331</v>
      </c>
      <c r="R254" s="240" t="s">
        <v>331</v>
      </c>
      <c r="S254" s="240" t="s">
        <v>331</v>
      </c>
      <c r="T254" s="240" t="s">
        <v>331</v>
      </c>
      <c r="U254" s="240" t="s">
        <v>331</v>
      </c>
      <c r="X254" s="240" t="s">
        <v>331</v>
      </c>
      <c r="Y254" s="240" t="s">
        <v>331</v>
      </c>
      <c r="Z254" s="240" t="s">
        <v>331</v>
      </c>
      <c r="AA254" s="240" t="s">
        <v>331</v>
      </c>
      <c r="AB254" s="240" t="s">
        <v>331</v>
      </c>
      <c r="AC254" s="240" t="s">
        <v>331</v>
      </c>
      <c r="AD254" s="240" t="s">
        <v>331</v>
      </c>
    </row>
    <row r="255">
      <c r="A255" s="240" t="s">
        <v>331</v>
      </c>
      <c r="B255" s="244"/>
      <c r="C255" s="240" t="s">
        <v>331</v>
      </c>
      <c r="D255" s="240"/>
      <c r="O255" s="240" t="s">
        <v>331</v>
      </c>
      <c r="P255" s="240" t="s">
        <v>331</v>
      </c>
      <c r="Q255" s="240" t="s">
        <v>331</v>
      </c>
      <c r="R255" s="240" t="s">
        <v>331</v>
      </c>
      <c r="S255" s="240" t="s">
        <v>331</v>
      </c>
      <c r="T255" s="240" t="s">
        <v>331</v>
      </c>
      <c r="U255" s="240" t="s">
        <v>331</v>
      </c>
      <c r="X255" s="240" t="s">
        <v>331</v>
      </c>
      <c r="Y255" s="240" t="s">
        <v>331</v>
      </c>
      <c r="Z255" s="240" t="s">
        <v>331</v>
      </c>
      <c r="AA255" s="240" t="s">
        <v>331</v>
      </c>
      <c r="AB255" s="240" t="s">
        <v>331</v>
      </c>
      <c r="AC255" s="240" t="s">
        <v>331</v>
      </c>
      <c r="AD255" s="240" t="s">
        <v>331</v>
      </c>
    </row>
    <row r="256">
      <c r="A256" s="240" t="s">
        <v>331</v>
      </c>
      <c r="B256" s="244"/>
      <c r="C256" s="240" t="s">
        <v>331</v>
      </c>
      <c r="D256" s="240"/>
      <c r="O256" s="240" t="s">
        <v>331</v>
      </c>
      <c r="P256" s="240" t="s">
        <v>331</v>
      </c>
      <c r="Q256" s="240" t="s">
        <v>331</v>
      </c>
      <c r="R256" s="240" t="s">
        <v>331</v>
      </c>
      <c r="S256" s="240" t="s">
        <v>331</v>
      </c>
      <c r="T256" s="240" t="s">
        <v>331</v>
      </c>
      <c r="U256" s="240" t="s">
        <v>331</v>
      </c>
      <c r="X256" s="240" t="s">
        <v>331</v>
      </c>
      <c r="Y256" s="240" t="s">
        <v>331</v>
      </c>
      <c r="Z256" s="240" t="s">
        <v>331</v>
      </c>
      <c r="AA256" s="240" t="s">
        <v>331</v>
      </c>
      <c r="AB256" s="240" t="s">
        <v>331</v>
      </c>
      <c r="AC256" s="240" t="s">
        <v>331</v>
      </c>
      <c r="AD256" s="240" t="s">
        <v>331</v>
      </c>
    </row>
    <row r="257">
      <c r="A257" s="240" t="s">
        <v>331</v>
      </c>
      <c r="B257" s="244"/>
      <c r="C257" s="240" t="s">
        <v>331</v>
      </c>
      <c r="D257" s="240"/>
      <c r="O257" s="240" t="s">
        <v>331</v>
      </c>
      <c r="P257" s="240" t="s">
        <v>331</v>
      </c>
      <c r="Q257" s="240" t="s">
        <v>331</v>
      </c>
      <c r="R257" s="240" t="s">
        <v>331</v>
      </c>
      <c r="S257" s="240" t="s">
        <v>331</v>
      </c>
      <c r="T257" s="240" t="s">
        <v>331</v>
      </c>
      <c r="U257" s="240" t="s">
        <v>331</v>
      </c>
      <c r="X257" s="240" t="s">
        <v>331</v>
      </c>
      <c r="Y257" s="240" t="s">
        <v>331</v>
      </c>
      <c r="Z257" s="240" t="s">
        <v>331</v>
      </c>
      <c r="AA257" s="240" t="s">
        <v>331</v>
      </c>
      <c r="AB257" s="240" t="s">
        <v>331</v>
      </c>
      <c r="AC257" s="240" t="s">
        <v>331</v>
      </c>
      <c r="AD257" s="240" t="s">
        <v>331</v>
      </c>
    </row>
    <row r="258">
      <c r="A258" s="240" t="s">
        <v>331</v>
      </c>
      <c r="B258" s="244"/>
      <c r="C258" s="240" t="s">
        <v>331</v>
      </c>
      <c r="D258" s="240"/>
      <c r="O258" s="240" t="s">
        <v>331</v>
      </c>
      <c r="P258" s="240" t="s">
        <v>331</v>
      </c>
      <c r="Q258" s="240" t="s">
        <v>331</v>
      </c>
      <c r="R258" s="240" t="s">
        <v>331</v>
      </c>
      <c r="S258" s="240" t="s">
        <v>331</v>
      </c>
      <c r="T258" s="240" t="s">
        <v>331</v>
      </c>
      <c r="U258" s="240" t="s">
        <v>331</v>
      </c>
      <c r="X258" s="240" t="s">
        <v>331</v>
      </c>
      <c r="Y258" s="240" t="s">
        <v>331</v>
      </c>
      <c r="Z258" s="240" t="s">
        <v>331</v>
      </c>
      <c r="AA258" s="240" t="s">
        <v>331</v>
      </c>
      <c r="AB258" s="240" t="s">
        <v>331</v>
      </c>
      <c r="AC258" s="240" t="s">
        <v>331</v>
      </c>
      <c r="AD258" s="240" t="s">
        <v>331</v>
      </c>
    </row>
    <row r="259">
      <c r="A259" s="240" t="s">
        <v>331</v>
      </c>
      <c r="B259" s="244"/>
      <c r="C259" s="240" t="s">
        <v>331</v>
      </c>
      <c r="D259" s="240"/>
      <c r="O259" s="240" t="s">
        <v>331</v>
      </c>
      <c r="P259" s="240" t="s">
        <v>331</v>
      </c>
      <c r="Q259" s="240" t="s">
        <v>331</v>
      </c>
      <c r="R259" s="240" t="s">
        <v>331</v>
      </c>
      <c r="S259" s="240" t="s">
        <v>331</v>
      </c>
      <c r="T259" s="240" t="s">
        <v>331</v>
      </c>
      <c r="U259" s="240" t="s">
        <v>331</v>
      </c>
      <c r="X259" s="240" t="s">
        <v>331</v>
      </c>
      <c r="Y259" s="240" t="s">
        <v>331</v>
      </c>
      <c r="Z259" s="240" t="s">
        <v>331</v>
      </c>
      <c r="AA259" s="240" t="s">
        <v>331</v>
      </c>
      <c r="AB259" s="240" t="s">
        <v>331</v>
      </c>
      <c r="AC259" s="240" t="s">
        <v>331</v>
      </c>
      <c r="AD259" s="240" t="s">
        <v>331</v>
      </c>
    </row>
    <row r="260">
      <c r="A260" s="240" t="s">
        <v>331</v>
      </c>
      <c r="B260" s="244"/>
      <c r="C260" s="240" t="s">
        <v>331</v>
      </c>
      <c r="D260" s="240"/>
      <c r="O260" s="240" t="s">
        <v>331</v>
      </c>
      <c r="P260" s="240" t="s">
        <v>331</v>
      </c>
      <c r="Q260" s="240" t="s">
        <v>331</v>
      </c>
      <c r="R260" s="240" t="s">
        <v>331</v>
      </c>
      <c r="S260" s="240" t="s">
        <v>331</v>
      </c>
      <c r="T260" s="240" t="s">
        <v>331</v>
      </c>
      <c r="U260" s="240" t="s">
        <v>331</v>
      </c>
      <c r="X260" s="240" t="s">
        <v>331</v>
      </c>
      <c r="Y260" s="240" t="s">
        <v>331</v>
      </c>
      <c r="Z260" s="240" t="s">
        <v>331</v>
      </c>
      <c r="AA260" s="240" t="s">
        <v>331</v>
      </c>
      <c r="AB260" s="240" t="s">
        <v>331</v>
      </c>
      <c r="AC260" s="240" t="s">
        <v>331</v>
      </c>
      <c r="AD260" s="240" t="s">
        <v>331</v>
      </c>
    </row>
    <row r="261">
      <c r="A261" s="240" t="s">
        <v>331</v>
      </c>
      <c r="B261" s="244"/>
      <c r="C261" s="240" t="s">
        <v>331</v>
      </c>
      <c r="D261" s="240"/>
      <c r="O261" s="240" t="s">
        <v>331</v>
      </c>
      <c r="P261" s="240" t="s">
        <v>331</v>
      </c>
      <c r="Q261" s="240" t="s">
        <v>331</v>
      </c>
      <c r="R261" s="240" t="s">
        <v>331</v>
      </c>
      <c r="S261" s="240" t="s">
        <v>331</v>
      </c>
      <c r="T261" s="240" t="s">
        <v>331</v>
      </c>
      <c r="U261" s="240" t="s">
        <v>331</v>
      </c>
      <c r="X261" s="240" t="s">
        <v>331</v>
      </c>
      <c r="Y261" s="240" t="s">
        <v>331</v>
      </c>
      <c r="Z261" s="240" t="s">
        <v>331</v>
      </c>
      <c r="AA261" s="240" t="s">
        <v>331</v>
      </c>
      <c r="AB261" s="240" t="s">
        <v>331</v>
      </c>
      <c r="AC261" s="240" t="s">
        <v>331</v>
      </c>
      <c r="AD261" s="240" t="s">
        <v>331</v>
      </c>
    </row>
    <row r="262">
      <c r="A262" s="240" t="s">
        <v>331</v>
      </c>
      <c r="B262" s="244"/>
      <c r="C262" s="240" t="s">
        <v>331</v>
      </c>
      <c r="D262" s="240"/>
      <c r="O262" s="240" t="s">
        <v>331</v>
      </c>
      <c r="P262" s="240" t="s">
        <v>331</v>
      </c>
      <c r="Q262" s="240" t="s">
        <v>331</v>
      </c>
      <c r="R262" s="240" t="s">
        <v>331</v>
      </c>
      <c r="S262" s="240" t="s">
        <v>331</v>
      </c>
      <c r="T262" s="240" t="s">
        <v>331</v>
      </c>
      <c r="U262" s="240" t="s">
        <v>331</v>
      </c>
      <c r="X262" s="240" t="s">
        <v>331</v>
      </c>
      <c r="Y262" s="240" t="s">
        <v>331</v>
      </c>
      <c r="Z262" s="240" t="s">
        <v>331</v>
      </c>
      <c r="AA262" s="240" t="s">
        <v>331</v>
      </c>
      <c r="AB262" s="240" t="s">
        <v>331</v>
      </c>
      <c r="AC262" s="240" t="s">
        <v>331</v>
      </c>
      <c r="AD262" s="240" t="s">
        <v>331</v>
      </c>
    </row>
    <row r="263">
      <c r="A263" s="240" t="s">
        <v>331</v>
      </c>
      <c r="B263" s="244"/>
      <c r="C263" s="240" t="s">
        <v>331</v>
      </c>
      <c r="D263" s="240"/>
      <c r="O263" s="240" t="s">
        <v>331</v>
      </c>
      <c r="P263" s="240" t="s">
        <v>331</v>
      </c>
      <c r="Q263" s="240" t="s">
        <v>331</v>
      </c>
      <c r="R263" s="240" t="s">
        <v>331</v>
      </c>
      <c r="S263" s="240" t="s">
        <v>331</v>
      </c>
      <c r="T263" s="240" t="s">
        <v>331</v>
      </c>
      <c r="U263" s="240" t="s">
        <v>331</v>
      </c>
      <c r="X263" s="240" t="s">
        <v>331</v>
      </c>
      <c r="Y263" s="240" t="s">
        <v>331</v>
      </c>
      <c r="Z263" s="240" t="s">
        <v>331</v>
      </c>
      <c r="AA263" s="240" t="s">
        <v>331</v>
      </c>
      <c r="AB263" s="240" t="s">
        <v>331</v>
      </c>
      <c r="AC263" s="240" t="s">
        <v>331</v>
      </c>
      <c r="AD263" s="240" t="s">
        <v>331</v>
      </c>
    </row>
    <row r="264">
      <c r="A264" s="240" t="s">
        <v>331</v>
      </c>
      <c r="B264" s="244"/>
      <c r="C264" s="240" t="s">
        <v>331</v>
      </c>
      <c r="D264" s="240"/>
      <c r="O264" s="240" t="s">
        <v>331</v>
      </c>
      <c r="P264" s="240" t="s">
        <v>331</v>
      </c>
      <c r="Q264" s="240" t="s">
        <v>331</v>
      </c>
      <c r="R264" s="240" t="s">
        <v>331</v>
      </c>
      <c r="S264" s="240" t="s">
        <v>331</v>
      </c>
      <c r="T264" s="240" t="s">
        <v>331</v>
      </c>
      <c r="U264" s="240" t="s">
        <v>331</v>
      </c>
      <c r="X264" s="240" t="s">
        <v>331</v>
      </c>
      <c r="Y264" s="240" t="s">
        <v>331</v>
      </c>
      <c r="Z264" s="240" t="s">
        <v>331</v>
      </c>
      <c r="AA264" s="240" t="s">
        <v>331</v>
      </c>
      <c r="AB264" s="240" t="s">
        <v>331</v>
      </c>
      <c r="AC264" s="240" t="s">
        <v>331</v>
      </c>
      <c r="AD264" s="240" t="s">
        <v>331</v>
      </c>
    </row>
    <row r="265">
      <c r="A265" s="240" t="s">
        <v>331</v>
      </c>
      <c r="B265" s="244"/>
      <c r="C265" s="240" t="s">
        <v>331</v>
      </c>
      <c r="D265" s="240"/>
      <c r="O265" s="240" t="s">
        <v>331</v>
      </c>
      <c r="P265" s="240" t="s">
        <v>331</v>
      </c>
      <c r="Q265" s="240" t="s">
        <v>331</v>
      </c>
      <c r="R265" s="240" t="s">
        <v>331</v>
      </c>
      <c r="S265" s="240" t="s">
        <v>331</v>
      </c>
      <c r="T265" s="240" t="s">
        <v>331</v>
      </c>
      <c r="U265" s="240" t="s">
        <v>331</v>
      </c>
      <c r="X265" s="240" t="s">
        <v>331</v>
      </c>
      <c r="Y265" s="240" t="s">
        <v>331</v>
      </c>
      <c r="Z265" s="240" t="s">
        <v>331</v>
      </c>
      <c r="AA265" s="240" t="s">
        <v>331</v>
      </c>
      <c r="AB265" s="240" t="s">
        <v>331</v>
      </c>
      <c r="AC265" s="240" t="s">
        <v>331</v>
      </c>
      <c r="AD265" s="240" t="s">
        <v>331</v>
      </c>
    </row>
    <row r="266">
      <c r="A266" s="240" t="s">
        <v>331</v>
      </c>
      <c r="B266" s="244"/>
      <c r="C266" s="240" t="s">
        <v>331</v>
      </c>
      <c r="D266" s="240"/>
      <c r="O266" s="240" t="s">
        <v>331</v>
      </c>
      <c r="P266" s="240" t="s">
        <v>331</v>
      </c>
      <c r="Q266" s="240" t="s">
        <v>331</v>
      </c>
      <c r="R266" s="240" t="s">
        <v>331</v>
      </c>
      <c r="S266" s="240" t="s">
        <v>331</v>
      </c>
      <c r="T266" s="240" t="s">
        <v>331</v>
      </c>
      <c r="U266" s="240" t="s">
        <v>331</v>
      </c>
      <c r="X266" s="240" t="s">
        <v>331</v>
      </c>
      <c r="Y266" s="240" t="s">
        <v>331</v>
      </c>
      <c r="Z266" s="240" t="s">
        <v>331</v>
      </c>
      <c r="AA266" s="240" t="s">
        <v>331</v>
      </c>
      <c r="AB266" s="240" t="s">
        <v>331</v>
      </c>
      <c r="AC266" s="240" t="s">
        <v>331</v>
      </c>
      <c r="AD266" s="240" t="s">
        <v>331</v>
      </c>
    </row>
    <row r="267">
      <c r="A267" s="240" t="s">
        <v>331</v>
      </c>
      <c r="B267" s="244"/>
      <c r="C267" s="240" t="s">
        <v>331</v>
      </c>
      <c r="D267" s="240"/>
      <c r="O267" s="240" t="s">
        <v>331</v>
      </c>
      <c r="P267" s="240" t="s">
        <v>331</v>
      </c>
      <c r="Q267" s="240" t="s">
        <v>331</v>
      </c>
      <c r="R267" s="240" t="s">
        <v>331</v>
      </c>
      <c r="S267" s="240" t="s">
        <v>331</v>
      </c>
      <c r="T267" s="240" t="s">
        <v>331</v>
      </c>
      <c r="U267" s="240" t="s">
        <v>331</v>
      </c>
      <c r="X267" s="240" t="s">
        <v>331</v>
      </c>
      <c r="Y267" s="240" t="s">
        <v>331</v>
      </c>
      <c r="Z267" s="240" t="s">
        <v>331</v>
      </c>
      <c r="AA267" s="240" t="s">
        <v>331</v>
      </c>
      <c r="AB267" s="240" t="s">
        <v>331</v>
      </c>
      <c r="AC267" s="240" t="s">
        <v>331</v>
      </c>
      <c r="AD267" s="240" t="s">
        <v>331</v>
      </c>
    </row>
    <row r="268">
      <c r="A268" s="240" t="s">
        <v>331</v>
      </c>
      <c r="B268" s="244"/>
      <c r="C268" s="240" t="s">
        <v>331</v>
      </c>
      <c r="D268" s="240"/>
      <c r="O268" s="240" t="s">
        <v>331</v>
      </c>
      <c r="P268" s="240" t="s">
        <v>331</v>
      </c>
      <c r="Q268" s="240" t="s">
        <v>331</v>
      </c>
      <c r="R268" s="240" t="s">
        <v>331</v>
      </c>
      <c r="S268" s="240" t="s">
        <v>331</v>
      </c>
      <c r="T268" s="240" t="s">
        <v>331</v>
      </c>
      <c r="U268" s="240" t="s">
        <v>331</v>
      </c>
      <c r="X268" s="240" t="s">
        <v>331</v>
      </c>
      <c r="Y268" s="240" t="s">
        <v>331</v>
      </c>
      <c r="Z268" s="240" t="s">
        <v>331</v>
      </c>
      <c r="AA268" s="240" t="s">
        <v>331</v>
      </c>
      <c r="AB268" s="240" t="s">
        <v>331</v>
      </c>
      <c r="AC268" s="240" t="s">
        <v>331</v>
      </c>
      <c r="AD268" s="240" t="s">
        <v>331</v>
      </c>
    </row>
    <row r="269">
      <c r="A269" s="240" t="s">
        <v>331</v>
      </c>
      <c r="B269" s="244"/>
      <c r="C269" s="240" t="s">
        <v>331</v>
      </c>
      <c r="D269" s="240"/>
      <c r="O269" s="240" t="s">
        <v>331</v>
      </c>
      <c r="P269" s="240" t="s">
        <v>331</v>
      </c>
      <c r="Q269" s="240" t="s">
        <v>331</v>
      </c>
      <c r="R269" s="240" t="s">
        <v>331</v>
      </c>
      <c r="S269" s="240" t="s">
        <v>331</v>
      </c>
      <c r="T269" s="240" t="s">
        <v>331</v>
      </c>
      <c r="U269" s="240" t="s">
        <v>331</v>
      </c>
      <c r="X269" s="240" t="s">
        <v>331</v>
      </c>
      <c r="Y269" s="240" t="s">
        <v>331</v>
      </c>
      <c r="Z269" s="240" t="s">
        <v>331</v>
      </c>
      <c r="AA269" s="240" t="s">
        <v>331</v>
      </c>
      <c r="AB269" s="240" t="s">
        <v>331</v>
      </c>
      <c r="AC269" s="240" t="s">
        <v>331</v>
      </c>
      <c r="AD269" s="240" t="s">
        <v>331</v>
      </c>
    </row>
    <row r="270">
      <c r="A270" s="240" t="s">
        <v>331</v>
      </c>
      <c r="B270" s="244"/>
      <c r="C270" s="240" t="s">
        <v>331</v>
      </c>
      <c r="D270" s="240"/>
      <c r="O270" s="240" t="s">
        <v>331</v>
      </c>
      <c r="P270" s="240" t="s">
        <v>331</v>
      </c>
      <c r="Q270" s="240" t="s">
        <v>331</v>
      </c>
      <c r="R270" s="240" t="s">
        <v>331</v>
      </c>
      <c r="S270" s="240" t="s">
        <v>331</v>
      </c>
      <c r="T270" s="240" t="s">
        <v>331</v>
      </c>
      <c r="U270" s="240" t="s">
        <v>331</v>
      </c>
      <c r="X270" s="240" t="s">
        <v>331</v>
      </c>
      <c r="Y270" s="240" t="s">
        <v>331</v>
      </c>
      <c r="Z270" s="240" t="s">
        <v>331</v>
      </c>
      <c r="AA270" s="240" t="s">
        <v>331</v>
      </c>
      <c r="AB270" s="240" t="s">
        <v>331</v>
      </c>
      <c r="AC270" s="240" t="s">
        <v>331</v>
      </c>
      <c r="AD270" s="240" t="s">
        <v>331</v>
      </c>
    </row>
    <row r="271">
      <c r="A271" s="240" t="s">
        <v>331</v>
      </c>
      <c r="B271" s="244"/>
      <c r="C271" s="240" t="s">
        <v>331</v>
      </c>
      <c r="D271" s="240"/>
      <c r="O271" s="240" t="s">
        <v>331</v>
      </c>
      <c r="P271" s="240" t="s">
        <v>331</v>
      </c>
      <c r="Q271" s="240" t="s">
        <v>331</v>
      </c>
      <c r="R271" s="240" t="s">
        <v>331</v>
      </c>
      <c r="S271" s="240" t="s">
        <v>331</v>
      </c>
      <c r="T271" s="240" t="s">
        <v>331</v>
      </c>
      <c r="U271" s="240" t="s">
        <v>331</v>
      </c>
      <c r="X271" s="240" t="s">
        <v>331</v>
      </c>
      <c r="Y271" s="240" t="s">
        <v>331</v>
      </c>
      <c r="Z271" s="240" t="s">
        <v>331</v>
      </c>
      <c r="AA271" s="240" t="s">
        <v>331</v>
      </c>
      <c r="AB271" s="240" t="s">
        <v>331</v>
      </c>
      <c r="AC271" s="240" t="s">
        <v>331</v>
      </c>
      <c r="AD271" s="240" t="s">
        <v>331</v>
      </c>
    </row>
    <row r="272">
      <c r="A272" s="240" t="s">
        <v>331</v>
      </c>
      <c r="B272" s="244"/>
      <c r="C272" s="240" t="s">
        <v>331</v>
      </c>
      <c r="D272" s="240"/>
      <c r="O272" s="240" t="s">
        <v>331</v>
      </c>
      <c r="P272" s="240" t="s">
        <v>331</v>
      </c>
      <c r="Q272" s="240" t="s">
        <v>331</v>
      </c>
      <c r="R272" s="240" t="s">
        <v>331</v>
      </c>
      <c r="S272" s="240" t="s">
        <v>331</v>
      </c>
      <c r="T272" s="240" t="s">
        <v>331</v>
      </c>
      <c r="U272" s="240" t="s">
        <v>331</v>
      </c>
      <c r="X272" s="240" t="s">
        <v>331</v>
      </c>
      <c r="Y272" s="240" t="s">
        <v>331</v>
      </c>
      <c r="Z272" s="240" t="s">
        <v>331</v>
      </c>
      <c r="AA272" s="240" t="s">
        <v>331</v>
      </c>
      <c r="AB272" s="240" t="s">
        <v>331</v>
      </c>
      <c r="AC272" s="240" t="s">
        <v>331</v>
      </c>
      <c r="AD272" s="240" t="s">
        <v>331</v>
      </c>
    </row>
    <row r="273">
      <c r="A273" s="240" t="s">
        <v>331</v>
      </c>
      <c r="B273" s="244"/>
      <c r="C273" s="240" t="s">
        <v>331</v>
      </c>
      <c r="D273" s="240"/>
      <c r="O273" s="240" t="s">
        <v>331</v>
      </c>
      <c r="P273" s="240" t="s">
        <v>331</v>
      </c>
      <c r="Q273" s="240" t="s">
        <v>331</v>
      </c>
      <c r="R273" s="240" t="s">
        <v>331</v>
      </c>
      <c r="S273" s="240" t="s">
        <v>331</v>
      </c>
      <c r="T273" s="240" t="s">
        <v>331</v>
      </c>
      <c r="U273" s="240" t="s">
        <v>331</v>
      </c>
      <c r="X273" s="240" t="s">
        <v>331</v>
      </c>
      <c r="Y273" s="240" t="s">
        <v>331</v>
      </c>
      <c r="Z273" s="240" t="s">
        <v>331</v>
      </c>
      <c r="AA273" s="240" t="s">
        <v>331</v>
      </c>
      <c r="AB273" s="240" t="s">
        <v>331</v>
      </c>
      <c r="AC273" s="240" t="s">
        <v>331</v>
      </c>
      <c r="AD273" s="240" t="s">
        <v>331</v>
      </c>
    </row>
    <row r="274">
      <c r="A274" s="240" t="s">
        <v>331</v>
      </c>
      <c r="B274" s="244"/>
      <c r="C274" s="240" t="s">
        <v>331</v>
      </c>
      <c r="D274" s="240"/>
      <c r="O274" s="240" t="s">
        <v>331</v>
      </c>
      <c r="P274" s="240" t="s">
        <v>331</v>
      </c>
      <c r="Q274" s="240" t="s">
        <v>331</v>
      </c>
      <c r="R274" s="240" t="s">
        <v>331</v>
      </c>
      <c r="S274" s="240" t="s">
        <v>331</v>
      </c>
      <c r="T274" s="240" t="s">
        <v>331</v>
      </c>
      <c r="U274" s="240" t="s">
        <v>331</v>
      </c>
      <c r="X274" s="240" t="s">
        <v>331</v>
      </c>
      <c r="Y274" s="240" t="s">
        <v>331</v>
      </c>
      <c r="Z274" s="240" t="s">
        <v>331</v>
      </c>
      <c r="AA274" s="240" t="s">
        <v>331</v>
      </c>
      <c r="AB274" s="240" t="s">
        <v>331</v>
      </c>
      <c r="AC274" s="240" t="s">
        <v>331</v>
      </c>
      <c r="AD274" s="240" t="s">
        <v>331</v>
      </c>
    </row>
    <row r="275">
      <c r="A275" s="240" t="s">
        <v>331</v>
      </c>
      <c r="B275" s="244"/>
      <c r="C275" s="240" t="s">
        <v>331</v>
      </c>
      <c r="D275" s="240"/>
      <c r="O275" s="240" t="s">
        <v>331</v>
      </c>
      <c r="P275" s="240" t="s">
        <v>331</v>
      </c>
      <c r="Q275" s="240" t="s">
        <v>331</v>
      </c>
      <c r="R275" s="240" t="s">
        <v>331</v>
      </c>
      <c r="S275" s="240" t="s">
        <v>331</v>
      </c>
      <c r="T275" s="240" t="s">
        <v>331</v>
      </c>
      <c r="U275" s="240" t="s">
        <v>331</v>
      </c>
      <c r="X275" s="240" t="s">
        <v>331</v>
      </c>
      <c r="Y275" s="240" t="s">
        <v>331</v>
      </c>
      <c r="Z275" s="240" t="s">
        <v>331</v>
      </c>
      <c r="AA275" s="240" t="s">
        <v>331</v>
      </c>
      <c r="AB275" s="240" t="s">
        <v>331</v>
      </c>
      <c r="AC275" s="240" t="s">
        <v>331</v>
      </c>
      <c r="AD275" s="240" t="s">
        <v>331</v>
      </c>
    </row>
    <row r="276">
      <c r="A276" s="240" t="s">
        <v>331</v>
      </c>
      <c r="B276" s="244"/>
      <c r="C276" s="240" t="s">
        <v>331</v>
      </c>
      <c r="D276" s="240"/>
      <c r="O276" s="240" t="s">
        <v>331</v>
      </c>
      <c r="P276" s="240" t="s">
        <v>331</v>
      </c>
      <c r="Q276" s="240" t="s">
        <v>331</v>
      </c>
      <c r="R276" s="240" t="s">
        <v>331</v>
      </c>
      <c r="S276" s="240" t="s">
        <v>331</v>
      </c>
      <c r="T276" s="240" t="s">
        <v>331</v>
      </c>
      <c r="U276" s="240" t="s">
        <v>331</v>
      </c>
      <c r="X276" s="240" t="s">
        <v>331</v>
      </c>
      <c r="Y276" s="240" t="s">
        <v>331</v>
      </c>
      <c r="Z276" s="240" t="s">
        <v>331</v>
      </c>
      <c r="AA276" s="240" t="s">
        <v>331</v>
      </c>
      <c r="AB276" s="240" t="s">
        <v>331</v>
      </c>
      <c r="AC276" s="240" t="s">
        <v>331</v>
      </c>
      <c r="AD276" s="240" t="s">
        <v>331</v>
      </c>
    </row>
    <row r="277">
      <c r="A277" s="240" t="s">
        <v>331</v>
      </c>
      <c r="B277" s="244"/>
      <c r="C277" s="240" t="s">
        <v>331</v>
      </c>
      <c r="D277" s="240"/>
      <c r="O277" s="240" t="s">
        <v>331</v>
      </c>
      <c r="P277" s="240" t="s">
        <v>331</v>
      </c>
      <c r="Q277" s="240" t="s">
        <v>331</v>
      </c>
      <c r="R277" s="240" t="s">
        <v>331</v>
      </c>
      <c r="S277" s="240" t="s">
        <v>331</v>
      </c>
      <c r="T277" s="240" t="s">
        <v>331</v>
      </c>
      <c r="U277" s="240" t="s">
        <v>331</v>
      </c>
      <c r="X277" s="240" t="s">
        <v>331</v>
      </c>
      <c r="Y277" s="240" t="s">
        <v>331</v>
      </c>
      <c r="Z277" s="240" t="s">
        <v>331</v>
      </c>
      <c r="AA277" s="240" t="s">
        <v>331</v>
      </c>
      <c r="AB277" s="240" t="s">
        <v>331</v>
      </c>
      <c r="AC277" s="240" t="s">
        <v>331</v>
      </c>
      <c r="AD277" s="240" t="s">
        <v>331</v>
      </c>
    </row>
    <row r="278">
      <c r="A278" s="240" t="s">
        <v>331</v>
      </c>
      <c r="B278" s="244"/>
      <c r="C278" s="240" t="s">
        <v>331</v>
      </c>
      <c r="D278" s="240"/>
      <c r="O278" s="240" t="s">
        <v>331</v>
      </c>
      <c r="P278" s="240" t="s">
        <v>331</v>
      </c>
      <c r="Q278" s="240" t="s">
        <v>331</v>
      </c>
      <c r="R278" s="240" t="s">
        <v>331</v>
      </c>
      <c r="S278" s="240" t="s">
        <v>331</v>
      </c>
      <c r="T278" s="240" t="s">
        <v>331</v>
      </c>
      <c r="U278" s="240" t="s">
        <v>331</v>
      </c>
      <c r="X278" s="240" t="s">
        <v>331</v>
      </c>
      <c r="Y278" s="240" t="s">
        <v>331</v>
      </c>
      <c r="Z278" s="240" t="s">
        <v>331</v>
      </c>
      <c r="AA278" s="240" t="s">
        <v>331</v>
      </c>
      <c r="AB278" s="240" t="s">
        <v>331</v>
      </c>
      <c r="AC278" s="240" t="s">
        <v>331</v>
      </c>
      <c r="AD278" s="240" t="s">
        <v>331</v>
      </c>
    </row>
    <row r="279">
      <c r="A279" s="240" t="s">
        <v>331</v>
      </c>
      <c r="B279" s="244"/>
      <c r="C279" s="240" t="s">
        <v>331</v>
      </c>
      <c r="D279" s="240"/>
      <c r="O279" s="240" t="s">
        <v>331</v>
      </c>
      <c r="P279" s="240" t="s">
        <v>331</v>
      </c>
      <c r="Q279" s="240" t="s">
        <v>331</v>
      </c>
      <c r="R279" s="240" t="s">
        <v>331</v>
      </c>
      <c r="S279" s="240" t="s">
        <v>331</v>
      </c>
      <c r="T279" s="240" t="s">
        <v>331</v>
      </c>
      <c r="U279" s="240" t="s">
        <v>331</v>
      </c>
      <c r="X279" s="240" t="s">
        <v>331</v>
      </c>
      <c r="Y279" s="240" t="s">
        <v>331</v>
      </c>
      <c r="Z279" s="240" t="s">
        <v>331</v>
      </c>
      <c r="AA279" s="240" t="s">
        <v>331</v>
      </c>
      <c r="AB279" s="240" t="s">
        <v>331</v>
      </c>
      <c r="AC279" s="240" t="s">
        <v>331</v>
      </c>
      <c r="AD279" s="240" t="s">
        <v>331</v>
      </c>
    </row>
    <row r="280">
      <c r="A280" s="240" t="s">
        <v>331</v>
      </c>
      <c r="B280" s="244"/>
      <c r="C280" s="240" t="s">
        <v>331</v>
      </c>
      <c r="D280" s="240"/>
      <c r="O280" s="240" t="s">
        <v>331</v>
      </c>
      <c r="P280" s="240" t="s">
        <v>331</v>
      </c>
      <c r="Q280" s="240" t="s">
        <v>331</v>
      </c>
      <c r="R280" s="240" t="s">
        <v>331</v>
      </c>
      <c r="S280" s="240" t="s">
        <v>331</v>
      </c>
      <c r="T280" s="240" t="s">
        <v>331</v>
      </c>
      <c r="U280" s="240" t="s">
        <v>331</v>
      </c>
      <c r="X280" s="240" t="s">
        <v>331</v>
      </c>
      <c r="Y280" s="240" t="s">
        <v>331</v>
      </c>
      <c r="Z280" s="240" t="s">
        <v>331</v>
      </c>
      <c r="AA280" s="240" t="s">
        <v>331</v>
      </c>
      <c r="AB280" s="240" t="s">
        <v>331</v>
      </c>
      <c r="AC280" s="240" t="s">
        <v>331</v>
      </c>
      <c r="AD280" s="240" t="s">
        <v>331</v>
      </c>
    </row>
    <row r="281">
      <c r="A281" s="240" t="s">
        <v>331</v>
      </c>
      <c r="B281" s="244"/>
      <c r="C281" s="240" t="s">
        <v>331</v>
      </c>
      <c r="D281" s="240"/>
      <c r="O281" s="240" t="s">
        <v>331</v>
      </c>
      <c r="P281" s="240" t="s">
        <v>331</v>
      </c>
      <c r="Q281" s="240" t="s">
        <v>331</v>
      </c>
      <c r="R281" s="240" t="s">
        <v>331</v>
      </c>
      <c r="S281" s="240" t="s">
        <v>331</v>
      </c>
      <c r="T281" s="240" t="s">
        <v>331</v>
      </c>
      <c r="U281" s="240" t="s">
        <v>331</v>
      </c>
      <c r="X281" s="240" t="s">
        <v>331</v>
      </c>
      <c r="Y281" s="240" t="s">
        <v>331</v>
      </c>
      <c r="Z281" s="240" t="s">
        <v>331</v>
      </c>
      <c r="AA281" s="240" t="s">
        <v>331</v>
      </c>
      <c r="AB281" s="240" t="s">
        <v>331</v>
      </c>
      <c r="AC281" s="240" t="s">
        <v>331</v>
      </c>
      <c r="AD281" s="240" t="s">
        <v>331</v>
      </c>
    </row>
    <row r="282">
      <c r="A282" s="240" t="s">
        <v>331</v>
      </c>
      <c r="B282" s="244"/>
      <c r="C282" s="240" t="s">
        <v>331</v>
      </c>
      <c r="D282" s="240"/>
      <c r="O282" s="240" t="s">
        <v>331</v>
      </c>
      <c r="P282" s="240" t="s">
        <v>331</v>
      </c>
      <c r="Q282" s="240" t="s">
        <v>331</v>
      </c>
      <c r="R282" s="240" t="s">
        <v>331</v>
      </c>
      <c r="S282" s="240" t="s">
        <v>331</v>
      </c>
      <c r="T282" s="240" t="s">
        <v>331</v>
      </c>
      <c r="U282" s="240" t="s">
        <v>331</v>
      </c>
      <c r="X282" s="240" t="s">
        <v>331</v>
      </c>
      <c r="Y282" s="240" t="s">
        <v>331</v>
      </c>
      <c r="Z282" s="240" t="s">
        <v>331</v>
      </c>
      <c r="AA282" s="240" t="s">
        <v>331</v>
      </c>
      <c r="AB282" s="240" t="s">
        <v>331</v>
      </c>
      <c r="AC282" s="240" t="s">
        <v>331</v>
      </c>
      <c r="AD282" s="240" t="s">
        <v>331</v>
      </c>
    </row>
    <row r="283">
      <c r="A283" s="240" t="s">
        <v>331</v>
      </c>
      <c r="B283" s="244"/>
      <c r="C283" s="240" t="s">
        <v>331</v>
      </c>
      <c r="D283" s="240"/>
      <c r="O283" s="240" t="s">
        <v>331</v>
      </c>
      <c r="P283" s="240" t="s">
        <v>331</v>
      </c>
      <c r="Q283" s="240" t="s">
        <v>331</v>
      </c>
      <c r="R283" s="240" t="s">
        <v>331</v>
      </c>
      <c r="S283" s="240" t="s">
        <v>331</v>
      </c>
      <c r="T283" s="240" t="s">
        <v>331</v>
      </c>
      <c r="U283" s="240" t="s">
        <v>331</v>
      </c>
      <c r="X283" s="240" t="s">
        <v>331</v>
      </c>
      <c r="Y283" s="240" t="s">
        <v>331</v>
      </c>
      <c r="Z283" s="240" t="s">
        <v>331</v>
      </c>
      <c r="AA283" s="240" t="s">
        <v>331</v>
      </c>
      <c r="AB283" s="240" t="s">
        <v>331</v>
      </c>
      <c r="AC283" s="240" t="s">
        <v>331</v>
      </c>
      <c r="AD283" s="240" t="s">
        <v>331</v>
      </c>
    </row>
    <row r="284">
      <c r="A284" s="240" t="s">
        <v>331</v>
      </c>
      <c r="B284" s="244"/>
      <c r="C284" s="240" t="s">
        <v>331</v>
      </c>
      <c r="D284" s="240"/>
      <c r="O284" s="240" t="s">
        <v>331</v>
      </c>
      <c r="P284" s="240" t="s">
        <v>331</v>
      </c>
      <c r="Q284" s="240" t="s">
        <v>331</v>
      </c>
      <c r="R284" s="240" t="s">
        <v>331</v>
      </c>
      <c r="S284" s="240" t="s">
        <v>331</v>
      </c>
      <c r="T284" s="240" t="s">
        <v>331</v>
      </c>
      <c r="U284" s="240" t="s">
        <v>331</v>
      </c>
      <c r="X284" s="240" t="s">
        <v>331</v>
      </c>
      <c r="Y284" s="240" t="s">
        <v>331</v>
      </c>
      <c r="Z284" s="240" t="s">
        <v>331</v>
      </c>
      <c r="AA284" s="240" t="s">
        <v>331</v>
      </c>
      <c r="AB284" s="240" t="s">
        <v>331</v>
      </c>
      <c r="AC284" s="240" t="s">
        <v>331</v>
      </c>
      <c r="AD284" s="240" t="s">
        <v>331</v>
      </c>
    </row>
    <row r="285">
      <c r="A285" s="240" t="s">
        <v>331</v>
      </c>
      <c r="B285" s="244"/>
      <c r="C285" s="240" t="s">
        <v>331</v>
      </c>
      <c r="D285" s="240"/>
      <c r="O285" s="240" t="s">
        <v>331</v>
      </c>
      <c r="P285" s="240" t="s">
        <v>331</v>
      </c>
      <c r="Q285" s="240" t="s">
        <v>331</v>
      </c>
      <c r="R285" s="240" t="s">
        <v>331</v>
      </c>
      <c r="S285" s="240" t="s">
        <v>331</v>
      </c>
      <c r="T285" s="240" t="s">
        <v>331</v>
      </c>
      <c r="U285" s="240" t="s">
        <v>331</v>
      </c>
      <c r="X285" s="240" t="s">
        <v>331</v>
      </c>
      <c r="Y285" s="240" t="s">
        <v>331</v>
      </c>
      <c r="Z285" s="240" t="s">
        <v>331</v>
      </c>
      <c r="AA285" s="240" t="s">
        <v>331</v>
      </c>
      <c r="AB285" s="240" t="s">
        <v>331</v>
      </c>
      <c r="AC285" s="240" t="s">
        <v>331</v>
      </c>
      <c r="AD285" s="240" t="s">
        <v>331</v>
      </c>
    </row>
    <row r="286">
      <c r="A286" s="240" t="s">
        <v>331</v>
      </c>
      <c r="B286" s="244"/>
      <c r="C286" s="240" t="s">
        <v>331</v>
      </c>
      <c r="D286" s="240"/>
      <c r="O286" s="240" t="s">
        <v>331</v>
      </c>
      <c r="P286" s="240" t="s">
        <v>331</v>
      </c>
      <c r="Q286" s="240" t="s">
        <v>331</v>
      </c>
      <c r="R286" s="240" t="s">
        <v>331</v>
      </c>
      <c r="S286" s="240" t="s">
        <v>331</v>
      </c>
      <c r="T286" s="240" t="s">
        <v>331</v>
      </c>
      <c r="U286" s="240" t="s">
        <v>331</v>
      </c>
      <c r="X286" s="240" t="s">
        <v>331</v>
      </c>
      <c r="Y286" s="240" t="s">
        <v>331</v>
      </c>
      <c r="Z286" s="240" t="s">
        <v>331</v>
      </c>
      <c r="AA286" s="240" t="s">
        <v>331</v>
      </c>
      <c r="AB286" s="240" t="s">
        <v>331</v>
      </c>
      <c r="AC286" s="240" t="s">
        <v>331</v>
      </c>
      <c r="AD286" s="240" t="s">
        <v>331</v>
      </c>
    </row>
    <row r="287">
      <c r="A287" s="240" t="s">
        <v>331</v>
      </c>
      <c r="B287" s="244"/>
      <c r="C287" s="240" t="s">
        <v>331</v>
      </c>
      <c r="D287" s="240"/>
      <c r="O287" s="240" t="s">
        <v>331</v>
      </c>
      <c r="P287" s="240" t="s">
        <v>331</v>
      </c>
      <c r="Q287" s="240" t="s">
        <v>331</v>
      </c>
      <c r="R287" s="240" t="s">
        <v>331</v>
      </c>
      <c r="S287" s="240" t="s">
        <v>331</v>
      </c>
      <c r="T287" s="240" t="s">
        <v>331</v>
      </c>
      <c r="U287" s="240" t="s">
        <v>331</v>
      </c>
      <c r="X287" s="240" t="s">
        <v>331</v>
      </c>
      <c r="Y287" s="240" t="s">
        <v>331</v>
      </c>
      <c r="Z287" s="240" t="s">
        <v>331</v>
      </c>
      <c r="AA287" s="240" t="s">
        <v>331</v>
      </c>
      <c r="AB287" s="240" t="s">
        <v>331</v>
      </c>
      <c r="AC287" s="240" t="s">
        <v>331</v>
      </c>
      <c r="AD287" s="240" t="s">
        <v>331</v>
      </c>
    </row>
    <row r="288">
      <c r="A288" s="240" t="s">
        <v>331</v>
      </c>
      <c r="B288" s="244"/>
      <c r="C288" s="240" t="s">
        <v>331</v>
      </c>
      <c r="D288" s="240"/>
      <c r="O288" s="240" t="s">
        <v>331</v>
      </c>
      <c r="P288" s="240" t="s">
        <v>331</v>
      </c>
      <c r="Q288" s="240" t="s">
        <v>331</v>
      </c>
      <c r="R288" s="240" t="s">
        <v>331</v>
      </c>
      <c r="S288" s="240" t="s">
        <v>331</v>
      </c>
      <c r="T288" s="240" t="s">
        <v>331</v>
      </c>
      <c r="U288" s="240" t="s">
        <v>331</v>
      </c>
      <c r="X288" s="240" t="s">
        <v>331</v>
      </c>
      <c r="Y288" s="240" t="s">
        <v>331</v>
      </c>
      <c r="Z288" s="240" t="s">
        <v>331</v>
      </c>
      <c r="AA288" s="240" t="s">
        <v>331</v>
      </c>
      <c r="AB288" s="240" t="s">
        <v>331</v>
      </c>
      <c r="AC288" s="240" t="s">
        <v>331</v>
      </c>
      <c r="AD288" s="240" t="s">
        <v>331</v>
      </c>
    </row>
    <row r="289">
      <c r="A289" s="240" t="s">
        <v>331</v>
      </c>
      <c r="B289" s="244"/>
      <c r="C289" s="240" t="s">
        <v>331</v>
      </c>
      <c r="D289" s="240"/>
      <c r="O289" s="240" t="s">
        <v>331</v>
      </c>
      <c r="P289" s="240" t="s">
        <v>331</v>
      </c>
      <c r="Q289" s="240" t="s">
        <v>331</v>
      </c>
      <c r="R289" s="240" t="s">
        <v>331</v>
      </c>
      <c r="S289" s="240" t="s">
        <v>331</v>
      </c>
      <c r="T289" s="240" t="s">
        <v>331</v>
      </c>
      <c r="U289" s="240" t="s">
        <v>331</v>
      </c>
      <c r="X289" s="240" t="s">
        <v>331</v>
      </c>
      <c r="Y289" s="240" t="s">
        <v>331</v>
      </c>
      <c r="Z289" s="240" t="s">
        <v>331</v>
      </c>
      <c r="AA289" s="240" t="s">
        <v>331</v>
      </c>
      <c r="AB289" s="240" t="s">
        <v>331</v>
      </c>
      <c r="AC289" s="240" t="s">
        <v>331</v>
      </c>
      <c r="AD289" s="240" t="s">
        <v>331</v>
      </c>
    </row>
    <row r="290">
      <c r="A290" s="240" t="s">
        <v>331</v>
      </c>
      <c r="B290" s="244"/>
      <c r="C290" s="240" t="s">
        <v>331</v>
      </c>
      <c r="D290" s="240"/>
      <c r="O290" s="240" t="s">
        <v>331</v>
      </c>
      <c r="P290" s="240" t="s">
        <v>331</v>
      </c>
      <c r="Q290" s="240" t="s">
        <v>331</v>
      </c>
      <c r="R290" s="240" t="s">
        <v>331</v>
      </c>
      <c r="S290" s="240" t="s">
        <v>331</v>
      </c>
      <c r="T290" s="240" t="s">
        <v>331</v>
      </c>
      <c r="U290" s="240" t="s">
        <v>331</v>
      </c>
      <c r="X290" s="240" t="s">
        <v>331</v>
      </c>
      <c r="Y290" s="240" t="s">
        <v>331</v>
      </c>
      <c r="Z290" s="240" t="s">
        <v>331</v>
      </c>
      <c r="AA290" s="240" t="s">
        <v>331</v>
      </c>
      <c r="AB290" s="240" t="s">
        <v>331</v>
      </c>
      <c r="AC290" s="240" t="s">
        <v>331</v>
      </c>
      <c r="AD290" s="240" t="s">
        <v>331</v>
      </c>
    </row>
    <row r="291">
      <c r="A291" s="240" t="s">
        <v>331</v>
      </c>
      <c r="B291" s="244"/>
      <c r="C291" s="240" t="s">
        <v>331</v>
      </c>
      <c r="D291" s="240"/>
      <c r="O291" s="240" t="s">
        <v>331</v>
      </c>
      <c r="P291" s="240" t="s">
        <v>331</v>
      </c>
      <c r="Q291" s="240" t="s">
        <v>331</v>
      </c>
      <c r="R291" s="240" t="s">
        <v>331</v>
      </c>
      <c r="S291" s="240" t="s">
        <v>331</v>
      </c>
      <c r="T291" s="240" t="s">
        <v>331</v>
      </c>
      <c r="U291" s="240" t="s">
        <v>331</v>
      </c>
      <c r="X291" s="240" t="s">
        <v>331</v>
      </c>
      <c r="Y291" s="240" t="s">
        <v>331</v>
      </c>
      <c r="Z291" s="240" t="s">
        <v>331</v>
      </c>
      <c r="AA291" s="240" t="s">
        <v>331</v>
      </c>
      <c r="AB291" s="240" t="s">
        <v>331</v>
      </c>
      <c r="AC291" s="240" t="s">
        <v>331</v>
      </c>
      <c r="AD291" s="240" t="s">
        <v>331</v>
      </c>
    </row>
    <row r="292">
      <c r="A292" s="240" t="s">
        <v>331</v>
      </c>
      <c r="B292" s="244"/>
      <c r="C292" s="240" t="s">
        <v>331</v>
      </c>
      <c r="D292" s="240"/>
      <c r="O292" s="240" t="s">
        <v>331</v>
      </c>
      <c r="P292" s="240" t="s">
        <v>331</v>
      </c>
      <c r="Q292" s="240" t="s">
        <v>331</v>
      </c>
      <c r="R292" s="240" t="s">
        <v>331</v>
      </c>
      <c r="S292" s="240" t="s">
        <v>331</v>
      </c>
      <c r="T292" s="240" t="s">
        <v>331</v>
      </c>
      <c r="U292" s="240" t="s">
        <v>331</v>
      </c>
      <c r="X292" s="240" t="s">
        <v>331</v>
      </c>
      <c r="Y292" s="240" t="s">
        <v>331</v>
      </c>
      <c r="Z292" s="240" t="s">
        <v>331</v>
      </c>
      <c r="AA292" s="240" t="s">
        <v>331</v>
      </c>
      <c r="AB292" s="240" t="s">
        <v>331</v>
      </c>
      <c r="AC292" s="240" t="s">
        <v>331</v>
      </c>
      <c r="AD292" s="240" t="s">
        <v>331</v>
      </c>
    </row>
    <row r="293">
      <c r="A293" s="240" t="s">
        <v>331</v>
      </c>
      <c r="B293" s="244"/>
      <c r="C293" s="240" t="s">
        <v>331</v>
      </c>
      <c r="D293" s="240"/>
      <c r="O293" s="240" t="s">
        <v>331</v>
      </c>
      <c r="P293" s="240" t="s">
        <v>331</v>
      </c>
      <c r="Q293" s="240" t="s">
        <v>331</v>
      </c>
      <c r="R293" s="240" t="s">
        <v>331</v>
      </c>
      <c r="S293" s="240" t="s">
        <v>331</v>
      </c>
      <c r="T293" s="240" t="s">
        <v>331</v>
      </c>
      <c r="U293" s="240" t="s">
        <v>331</v>
      </c>
      <c r="X293" s="240" t="s">
        <v>331</v>
      </c>
      <c r="Y293" s="240" t="s">
        <v>331</v>
      </c>
      <c r="Z293" s="240" t="s">
        <v>331</v>
      </c>
      <c r="AA293" s="240" t="s">
        <v>331</v>
      </c>
      <c r="AB293" s="240" t="s">
        <v>331</v>
      </c>
      <c r="AC293" s="240" t="s">
        <v>331</v>
      </c>
      <c r="AD293" s="240" t="s">
        <v>331</v>
      </c>
    </row>
    <row r="294">
      <c r="A294" s="240" t="s">
        <v>331</v>
      </c>
      <c r="B294" s="244"/>
      <c r="C294" s="240" t="s">
        <v>331</v>
      </c>
      <c r="D294" s="240"/>
      <c r="O294" s="240" t="s">
        <v>331</v>
      </c>
      <c r="P294" s="240" t="s">
        <v>331</v>
      </c>
      <c r="Q294" s="240" t="s">
        <v>331</v>
      </c>
      <c r="R294" s="240" t="s">
        <v>331</v>
      </c>
      <c r="S294" s="240" t="s">
        <v>331</v>
      </c>
      <c r="T294" s="240" t="s">
        <v>331</v>
      </c>
      <c r="U294" s="240" t="s">
        <v>331</v>
      </c>
      <c r="X294" s="240" t="s">
        <v>331</v>
      </c>
      <c r="Y294" s="240" t="s">
        <v>331</v>
      </c>
      <c r="Z294" s="240" t="s">
        <v>331</v>
      </c>
      <c r="AA294" s="240" t="s">
        <v>331</v>
      </c>
      <c r="AB294" s="240" t="s">
        <v>331</v>
      </c>
      <c r="AC294" s="240" t="s">
        <v>331</v>
      </c>
      <c r="AD294" s="240" t="s">
        <v>331</v>
      </c>
    </row>
    <row r="295">
      <c r="A295" s="240" t="s">
        <v>331</v>
      </c>
      <c r="B295" s="244"/>
      <c r="C295" s="240" t="s">
        <v>331</v>
      </c>
      <c r="D295" s="240"/>
      <c r="O295" s="240" t="s">
        <v>331</v>
      </c>
      <c r="P295" s="240" t="s">
        <v>331</v>
      </c>
      <c r="Q295" s="240" t="s">
        <v>331</v>
      </c>
      <c r="R295" s="240" t="s">
        <v>331</v>
      </c>
      <c r="S295" s="240" t="s">
        <v>331</v>
      </c>
      <c r="T295" s="240" t="s">
        <v>331</v>
      </c>
      <c r="U295" s="240" t="s">
        <v>331</v>
      </c>
      <c r="X295" s="240" t="s">
        <v>331</v>
      </c>
      <c r="Y295" s="240" t="s">
        <v>331</v>
      </c>
      <c r="Z295" s="240" t="s">
        <v>331</v>
      </c>
      <c r="AA295" s="240" t="s">
        <v>331</v>
      </c>
      <c r="AB295" s="240" t="s">
        <v>331</v>
      </c>
      <c r="AC295" s="240" t="s">
        <v>331</v>
      </c>
      <c r="AD295" s="240" t="s">
        <v>331</v>
      </c>
    </row>
    <row r="296">
      <c r="A296" s="240" t="s">
        <v>331</v>
      </c>
      <c r="B296" s="244"/>
      <c r="C296" s="240" t="s">
        <v>331</v>
      </c>
      <c r="D296" s="240"/>
      <c r="O296" s="240" t="s">
        <v>331</v>
      </c>
      <c r="P296" s="240" t="s">
        <v>331</v>
      </c>
      <c r="Q296" s="240" t="s">
        <v>331</v>
      </c>
      <c r="R296" s="240" t="s">
        <v>331</v>
      </c>
      <c r="S296" s="240" t="s">
        <v>331</v>
      </c>
      <c r="T296" s="240" t="s">
        <v>331</v>
      </c>
      <c r="U296" s="240" t="s">
        <v>331</v>
      </c>
      <c r="X296" s="240" t="s">
        <v>331</v>
      </c>
      <c r="Y296" s="240" t="s">
        <v>331</v>
      </c>
      <c r="Z296" s="240" t="s">
        <v>331</v>
      </c>
      <c r="AA296" s="240" t="s">
        <v>331</v>
      </c>
      <c r="AB296" s="240" t="s">
        <v>331</v>
      </c>
      <c r="AC296" s="240" t="s">
        <v>331</v>
      </c>
      <c r="AD296" s="240" t="s">
        <v>331</v>
      </c>
    </row>
    <row r="297">
      <c r="A297" s="240" t="s">
        <v>331</v>
      </c>
      <c r="B297" s="244"/>
      <c r="C297" s="240" t="s">
        <v>331</v>
      </c>
      <c r="D297" s="240"/>
      <c r="O297" s="240" t="s">
        <v>331</v>
      </c>
      <c r="P297" s="240" t="s">
        <v>331</v>
      </c>
      <c r="Q297" s="240" t="s">
        <v>331</v>
      </c>
      <c r="R297" s="240" t="s">
        <v>331</v>
      </c>
      <c r="S297" s="240" t="s">
        <v>331</v>
      </c>
      <c r="T297" s="240" t="s">
        <v>331</v>
      </c>
      <c r="U297" s="240" t="s">
        <v>331</v>
      </c>
      <c r="X297" s="240" t="s">
        <v>331</v>
      </c>
      <c r="Y297" s="240" t="s">
        <v>331</v>
      </c>
      <c r="Z297" s="240" t="s">
        <v>331</v>
      </c>
      <c r="AA297" s="240" t="s">
        <v>331</v>
      </c>
      <c r="AB297" s="240" t="s">
        <v>331</v>
      </c>
      <c r="AC297" s="240" t="s">
        <v>331</v>
      </c>
      <c r="AD297" s="240" t="s">
        <v>331</v>
      </c>
    </row>
    <row r="298">
      <c r="A298" s="240" t="s">
        <v>331</v>
      </c>
      <c r="B298" s="244"/>
      <c r="C298" s="240" t="s">
        <v>331</v>
      </c>
      <c r="D298" s="240"/>
      <c r="O298" s="240" t="s">
        <v>331</v>
      </c>
      <c r="P298" s="240" t="s">
        <v>331</v>
      </c>
      <c r="Q298" s="240" t="s">
        <v>331</v>
      </c>
      <c r="R298" s="240" t="s">
        <v>331</v>
      </c>
      <c r="S298" s="240" t="s">
        <v>331</v>
      </c>
      <c r="T298" s="240" t="s">
        <v>331</v>
      </c>
      <c r="U298" s="240" t="s">
        <v>331</v>
      </c>
      <c r="X298" s="240" t="s">
        <v>331</v>
      </c>
      <c r="Y298" s="240" t="s">
        <v>331</v>
      </c>
      <c r="Z298" s="240" t="s">
        <v>331</v>
      </c>
      <c r="AA298" s="240" t="s">
        <v>331</v>
      </c>
      <c r="AB298" s="240" t="s">
        <v>331</v>
      </c>
      <c r="AC298" s="240" t="s">
        <v>331</v>
      </c>
      <c r="AD298" s="240" t="s">
        <v>331</v>
      </c>
    </row>
    <row r="299">
      <c r="A299" s="240" t="s">
        <v>331</v>
      </c>
      <c r="B299" s="244"/>
      <c r="C299" s="240" t="s">
        <v>331</v>
      </c>
      <c r="D299" s="240"/>
      <c r="O299" s="240" t="s">
        <v>331</v>
      </c>
      <c r="P299" s="240" t="s">
        <v>331</v>
      </c>
      <c r="Q299" s="240" t="s">
        <v>331</v>
      </c>
      <c r="R299" s="240" t="s">
        <v>331</v>
      </c>
      <c r="S299" s="240" t="s">
        <v>331</v>
      </c>
      <c r="T299" s="240" t="s">
        <v>331</v>
      </c>
      <c r="U299" s="240" t="s">
        <v>331</v>
      </c>
      <c r="X299" s="240" t="s">
        <v>331</v>
      </c>
      <c r="Y299" s="240" t="s">
        <v>331</v>
      </c>
      <c r="Z299" s="240" t="s">
        <v>331</v>
      </c>
      <c r="AA299" s="240" t="s">
        <v>331</v>
      </c>
      <c r="AB299" s="240" t="s">
        <v>331</v>
      </c>
      <c r="AC299" s="240" t="s">
        <v>331</v>
      </c>
      <c r="AD299" s="240" t="s">
        <v>331</v>
      </c>
    </row>
    <row r="300">
      <c r="A300" s="240" t="s">
        <v>331</v>
      </c>
      <c r="B300" s="244"/>
      <c r="C300" s="240" t="s">
        <v>331</v>
      </c>
      <c r="D300" s="240"/>
      <c r="O300" s="240" t="s">
        <v>331</v>
      </c>
      <c r="P300" s="240" t="s">
        <v>331</v>
      </c>
      <c r="Q300" s="240" t="s">
        <v>331</v>
      </c>
      <c r="R300" s="240" t="s">
        <v>331</v>
      </c>
      <c r="S300" s="240" t="s">
        <v>331</v>
      </c>
      <c r="T300" s="240" t="s">
        <v>331</v>
      </c>
      <c r="U300" s="240" t="s">
        <v>331</v>
      </c>
      <c r="X300" s="240" t="s">
        <v>331</v>
      </c>
      <c r="Y300" s="240" t="s">
        <v>331</v>
      </c>
      <c r="Z300" s="240" t="s">
        <v>331</v>
      </c>
      <c r="AA300" s="240" t="s">
        <v>331</v>
      </c>
      <c r="AB300" s="240" t="s">
        <v>331</v>
      </c>
      <c r="AC300" s="240" t="s">
        <v>331</v>
      </c>
      <c r="AD300" s="240" t="s">
        <v>331</v>
      </c>
    </row>
    <row r="301">
      <c r="A301" s="240" t="s">
        <v>331</v>
      </c>
      <c r="B301" s="244"/>
      <c r="C301" s="240" t="s">
        <v>331</v>
      </c>
      <c r="D301" s="240"/>
      <c r="O301" s="240" t="s">
        <v>331</v>
      </c>
      <c r="P301" s="240" t="s">
        <v>331</v>
      </c>
      <c r="Q301" s="240" t="s">
        <v>331</v>
      </c>
      <c r="R301" s="240" t="s">
        <v>331</v>
      </c>
      <c r="S301" s="240" t="s">
        <v>331</v>
      </c>
      <c r="T301" s="240" t="s">
        <v>331</v>
      </c>
      <c r="U301" s="240" t="s">
        <v>331</v>
      </c>
      <c r="X301" s="240" t="s">
        <v>331</v>
      </c>
      <c r="Y301" s="240" t="s">
        <v>331</v>
      </c>
      <c r="Z301" s="240" t="s">
        <v>331</v>
      </c>
      <c r="AA301" s="240" t="s">
        <v>331</v>
      </c>
      <c r="AB301" s="240" t="s">
        <v>331</v>
      </c>
      <c r="AC301" s="240" t="s">
        <v>331</v>
      </c>
      <c r="AD301" s="240" t="s">
        <v>331</v>
      </c>
    </row>
    <row r="302">
      <c r="A302" s="240" t="s">
        <v>331</v>
      </c>
      <c r="B302" s="244"/>
      <c r="C302" s="240" t="s">
        <v>331</v>
      </c>
      <c r="D302" s="240"/>
      <c r="O302" s="240" t="s">
        <v>331</v>
      </c>
      <c r="P302" s="240" t="s">
        <v>331</v>
      </c>
      <c r="Q302" s="240" t="s">
        <v>331</v>
      </c>
      <c r="R302" s="240" t="s">
        <v>331</v>
      </c>
      <c r="S302" s="240" t="s">
        <v>331</v>
      </c>
      <c r="T302" s="240" t="s">
        <v>331</v>
      </c>
      <c r="U302" s="240" t="s">
        <v>331</v>
      </c>
      <c r="X302" s="240" t="s">
        <v>331</v>
      </c>
      <c r="Y302" s="240" t="s">
        <v>331</v>
      </c>
      <c r="Z302" s="240" t="s">
        <v>331</v>
      </c>
      <c r="AA302" s="240" t="s">
        <v>331</v>
      </c>
      <c r="AB302" s="240" t="s">
        <v>331</v>
      </c>
      <c r="AC302" s="240" t="s">
        <v>331</v>
      </c>
      <c r="AD302" s="240" t="s">
        <v>331</v>
      </c>
    </row>
    <row r="303">
      <c r="A303" s="240" t="s">
        <v>331</v>
      </c>
      <c r="B303" s="244"/>
      <c r="C303" s="240" t="s">
        <v>331</v>
      </c>
      <c r="D303" s="240"/>
      <c r="O303" s="240" t="s">
        <v>331</v>
      </c>
      <c r="P303" s="240" t="s">
        <v>331</v>
      </c>
      <c r="Q303" s="240" t="s">
        <v>331</v>
      </c>
      <c r="R303" s="240" t="s">
        <v>331</v>
      </c>
      <c r="S303" s="240" t="s">
        <v>331</v>
      </c>
      <c r="T303" s="240" t="s">
        <v>331</v>
      </c>
      <c r="U303" s="240" t="s">
        <v>331</v>
      </c>
      <c r="X303" s="240" t="s">
        <v>331</v>
      </c>
      <c r="Y303" s="240" t="s">
        <v>331</v>
      </c>
      <c r="Z303" s="240" t="s">
        <v>331</v>
      </c>
      <c r="AA303" s="240" t="s">
        <v>331</v>
      </c>
      <c r="AB303" s="240" t="s">
        <v>331</v>
      </c>
      <c r="AC303" s="240" t="s">
        <v>331</v>
      </c>
      <c r="AD303" s="240" t="s">
        <v>331</v>
      </c>
    </row>
    <row r="304">
      <c r="A304" s="240" t="s">
        <v>331</v>
      </c>
      <c r="B304" s="244"/>
      <c r="C304" s="240" t="s">
        <v>331</v>
      </c>
      <c r="D304" s="240"/>
      <c r="O304" s="240" t="s">
        <v>331</v>
      </c>
      <c r="P304" s="240" t="s">
        <v>331</v>
      </c>
      <c r="Q304" s="240" t="s">
        <v>331</v>
      </c>
      <c r="R304" s="240" t="s">
        <v>331</v>
      </c>
      <c r="S304" s="240" t="s">
        <v>331</v>
      </c>
      <c r="T304" s="240" t="s">
        <v>331</v>
      </c>
      <c r="U304" s="240" t="s">
        <v>331</v>
      </c>
      <c r="X304" s="240" t="s">
        <v>331</v>
      </c>
      <c r="Y304" s="240" t="s">
        <v>331</v>
      </c>
      <c r="Z304" s="240" t="s">
        <v>331</v>
      </c>
      <c r="AA304" s="240" t="s">
        <v>331</v>
      </c>
      <c r="AB304" s="240" t="s">
        <v>331</v>
      </c>
      <c r="AC304" s="240" t="s">
        <v>331</v>
      </c>
      <c r="AD304" s="240" t="s">
        <v>331</v>
      </c>
    </row>
    <row r="305">
      <c r="A305" s="240" t="s">
        <v>331</v>
      </c>
      <c r="B305" s="244"/>
      <c r="C305" s="240" t="s">
        <v>331</v>
      </c>
      <c r="D305" s="240"/>
      <c r="O305" s="240" t="s">
        <v>331</v>
      </c>
      <c r="P305" s="240" t="s">
        <v>331</v>
      </c>
      <c r="Q305" s="240" t="s">
        <v>331</v>
      </c>
      <c r="R305" s="240" t="s">
        <v>331</v>
      </c>
      <c r="S305" s="240" t="s">
        <v>331</v>
      </c>
      <c r="T305" s="240" t="s">
        <v>331</v>
      </c>
      <c r="U305" s="240" t="s">
        <v>331</v>
      </c>
      <c r="X305" s="240" t="s">
        <v>331</v>
      </c>
      <c r="Y305" s="240" t="s">
        <v>331</v>
      </c>
      <c r="Z305" s="240" t="s">
        <v>331</v>
      </c>
      <c r="AA305" s="240" t="s">
        <v>331</v>
      </c>
      <c r="AB305" s="240" t="s">
        <v>331</v>
      </c>
      <c r="AC305" s="240" t="s">
        <v>331</v>
      </c>
      <c r="AD305" s="240" t="s">
        <v>331</v>
      </c>
    </row>
    <row r="306">
      <c r="A306" s="240" t="s">
        <v>331</v>
      </c>
      <c r="B306" s="244"/>
      <c r="C306" s="240" t="s">
        <v>331</v>
      </c>
      <c r="D306" s="240"/>
      <c r="O306" s="240" t="s">
        <v>331</v>
      </c>
      <c r="P306" s="240" t="s">
        <v>331</v>
      </c>
      <c r="Q306" s="240" t="s">
        <v>331</v>
      </c>
      <c r="R306" s="240" t="s">
        <v>331</v>
      </c>
      <c r="S306" s="240" t="s">
        <v>331</v>
      </c>
      <c r="T306" s="240" t="s">
        <v>331</v>
      </c>
      <c r="U306" s="240" t="s">
        <v>331</v>
      </c>
      <c r="X306" s="240" t="s">
        <v>331</v>
      </c>
      <c r="Y306" s="240" t="s">
        <v>331</v>
      </c>
      <c r="Z306" s="240" t="s">
        <v>331</v>
      </c>
      <c r="AA306" s="240" t="s">
        <v>331</v>
      </c>
      <c r="AB306" s="240" t="s">
        <v>331</v>
      </c>
      <c r="AC306" s="240" t="s">
        <v>331</v>
      </c>
      <c r="AD306" s="240" t="s">
        <v>331</v>
      </c>
    </row>
    <row r="307">
      <c r="A307" s="240" t="s">
        <v>331</v>
      </c>
      <c r="B307" s="244"/>
      <c r="C307" s="240" t="s">
        <v>331</v>
      </c>
      <c r="D307" s="240"/>
      <c r="O307" s="240" t="s">
        <v>331</v>
      </c>
      <c r="P307" s="240" t="s">
        <v>331</v>
      </c>
      <c r="Q307" s="240" t="s">
        <v>331</v>
      </c>
      <c r="R307" s="240" t="s">
        <v>331</v>
      </c>
      <c r="S307" s="240" t="s">
        <v>331</v>
      </c>
      <c r="T307" s="240" t="s">
        <v>331</v>
      </c>
      <c r="U307" s="240" t="s">
        <v>331</v>
      </c>
      <c r="X307" s="240" t="s">
        <v>331</v>
      </c>
      <c r="Y307" s="240" t="s">
        <v>331</v>
      </c>
      <c r="Z307" s="240" t="s">
        <v>331</v>
      </c>
      <c r="AA307" s="240" t="s">
        <v>331</v>
      </c>
      <c r="AB307" s="240" t="s">
        <v>331</v>
      </c>
      <c r="AC307" s="240" t="s">
        <v>331</v>
      </c>
      <c r="AD307" s="240" t="s">
        <v>331</v>
      </c>
    </row>
    <row r="308">
      <c r="A308" s="240" t="s">
        <v>331</v>
      </c>
      <c r="B308" s="244"/>
      <c r="C308" s="240" t="s">
        <v>331</v>
      </c>
      <c r="D308" s="240"/>
      <c r="O308" s="240" t="s">
        <v>331</v>
      </c>
      <c r="P308" s="240" t="s">
        <v>331</v>
      </c>
      <c r="Q308" s="240" t="s">
        <v>331</v>
      </c>
      <c r="R308" s="240" t="s">
        <v>331</v>
      </c>
      <c r="S308" s="240" t="s">
        <v>331</v>
      </c>
      <c r="T308" s="240" t="s">
        <v>331</v>
      </c>
      <c r="U308" s="240" t="s">
        <v>331</v>
      </c>
      <c r="X308" s="240" t="s">
        <v>331</v>
      </c>
      <c r="Y308" s="240" t="s">
        <v>331</v>
      </c>
      <c r="Z308" s="240" t="s">
        <v>331</v>
      </c>
      <c r="AA308" s="240" t="s">
        <v>331</v>
      </c>
      <c r="AB308" s="240" t="s">
        <v>331</v>
      </c>
      <c r="AC308" s="240" t="s">
        <v>331</v>
      </c>
      <c r="AD308" s="240" t="s">
        <v>331</v>
      </c>
    </row>
    <row r="309">
      <c r="A309" s="240" t="s">
        <v>331</v>
      </c>
      <c r="B309" s="244"/>
      <c r="C309" s="240" t="s">
        <v>331</v>
      </c>
      <c r="D309" s="240"/>
      <c r="O309" s="240" t="s">
        <v>331</v>
      </c>
      <c r="P309" s="240" t="s">
        <v>331</v>
      </c>
      <c r="Q309" s="240" t="s">
        <v>331</v>
      </c>
      <c r="R309" s="240" t="s">
        <v>331</v>
      </c>
      <c r="S309" s="240" t="s">
        <v>331</v>
      </c>
      <c r="T309" s="240" t="s">
        <v>331</v>
      </c>
      <c r="U309" s="240" t="s">
        <v>331</v>
      </c>
      <c r="X309" s="240" t="s">
        <v>331</v>
      </c>
      <c r="Y309" s="240" t="s">
        <v>331</v>
      </c>
      <c r="Z309" s="240" t="s">
        <v>331</v>
      </c>
      <c r="AA309" s="240" t="s">
        <v>331</v>
      </c>
      <c r="AB309" s="240" t="s">
        <v>331</v>
      </c>
      <c r="AC309" s="240" t="s">
        <v>331</v>
      </c>
      <c r="AD309" s="240" t="s">
        <v>331</v>
      </c>
    </row>
    <row r="310">
      <c r="A310" s="240" t="s">
        <v>331</v>
      </c>
      <c r="B310" s="244"/>
      <c r="C310" s="240" t="s">
        <v>331</v>
      </c>
      <c r="D310" s="240"/>
      <c r="O310" s="240" t="s">
        <v>331</v>
      </c>
      <c r="P310" s="240" t="s">
        <v>331</v>
      </c>
      <c r="Q310" s="240" t="s">
        <v>331</v>
      </c>
      <c r="R310" s="240" t="s">
        <v>331</v>
      </c>
      <c r="S310" s="240" t="s">
        <v>331</v>
      </c>
      <c r="T310" s="240" t="s">
        <v>331</v>
      </c>
      <c r="U310" s="240" t="s">
        <v>331</v>
      </c>
      <c r="X310" s="240" t="s">
        <v>331</v>
      </c>
      <c r="Y310" s="240" t="s">
        <v>331</v>
      </c>
      <c r="Z310" s="240" t="s">
        <v>331</v>
      </c>
      <c r="AA310" s="240" t="s">
        <v>331</v>
      </c>
      <c r="AB310" s="240" t="s">
        <v>331</v>
      </c>
      <c r="AC310" s="240" t="s">
        <v>331</v>
      </c>
      <c r="AD310" s="240" t="s">
        <v>331</v>
      </c>
    </row>
    <row r="311">
      <c r="A311" s="240" t="s">
        <v>331</v>
      </c>
      <c r="B311" s="244"/>
      <c r="C311" s="240" t="s">
        <v>331</v>
      </c>
      <c r="D311" s="240"/>
      <c r="O311" s="240" t="s">
        <v>331</v>
      </c>
      <c r="P311" s="240" t="s">
        <v>331</v>
      </c>
      <c r="Q311" s="240" t="s">
        <v>331</v>
      </c>
      <c r="R311" s="240" t="s">
        <v>331</v>
      </c>
      <c r="S311" s="240" t="s">
        <v>331</v>
      </c>
      <c r="T311" s="240" t="s">
        <v>331</v>
      </c>
      <c r="U311" s="240" t="s">
        <v>331</v>
      </c>
      <c r="X311" s="240" t="s">
        <v>331</v>
      </c>
      <c r="Y311" s="240" t="s">
        <v>331</v>
      </c>
      <c r="Z311" s="240" t="s">
        <v>331</v>
      </c>
      <c r="AA311" s="240" t="s">
        <v>331</v>
      </c>
      <c r="AB311" s="240" t="s">
        <v>331</v>
      </c>
      <c r="AC311" s="240" t="s">
        <v>331</v>
      </c>
      <c r="AD311" s="240" t="s">
        <v>331</v>
      </c>
    </row>
    <row r="312">
      <c r="A312" s="240" t="s">
        <v>331</v>
      </c>
      <c r="B312" s="244"/>
      <c r="C312" s="240" t="s">
        <v>331</v>
      </c>
      <c r="D312" s="240"/>
      <c r="O312" s="240" t="s">
        <v>331</v>
      </c>
      <c r="P312" s="240" t="s">
        <v>331</v>
      </c>
      <c r="Q312" s="240" t="s">
        <v>331</v>
      </c>
      <c r="R312" s="240" t="s">
        <v>331</v>
      </c>
      <c r="S312" s="240" t="s">
        <v>331</v>
      </c>
      <c r="T312" s="240" t="s">
        <v>331</v>
      </c>
      <c r="U312" s="240" t="s">
        <v>331</v>
      </c>
      <c r="X312" s="240" t="s">
        <v>331</v>
      </c>
      <c r="Y312" s="240" t="s">
        <v>331</v>
      </c>
      <c r="Z312" s="240" t="s">
        <v>331</v>
      </c>
      <c r="AA312" s="240" t="s">
        <v>331</v>
      </c>
      <c r="AB312" s="240" t="s">
        <v>331</v>
      </c>
      <c r="AC312" s="240" t="s">
        <v>331</v>
      </c>
      <c r="AD312" s="240" t="s">
        <v>331</v>
      </c>
    </row>
    <row r="313">
      <c r="A313" s="240" t="s">
        <v>331</v>
      </c>
      <c r="B313" s="244"/>
      <c r="C313" s="240" t="s">
        <v>331</v>
      </c>
      <c r="D313" s="240"/>
      <c r="O313" s="240" t="s">
        <v>331</v>
      </c>
      <c r="P313" s="240" t="s">
        <v>331</v>
      </c>
      <c r="Q313" s="240" t="s">
        <v>331</v>
      </c>
      <c r="R313" s="240" t="s">
        <v>331</v>
      </c>
      <c r="S313" s="240" t="s">
        <v>331</v>
      </c>
      <c r="T313" s="240" t="s">
        <v>331</v>
      </c>
      <c r="U313" s="240" t="s">
        <v>331</v>
      </c>
      <c r="X313" s="240" t="s">
        <v>331</v>
      </c>
      <c r="Y313" s="240" t="s">
        <v>331</v>
      </c>
      <c r="Z313" s="240" t="s">
        <v>331</v>
      </c>
      <c r="AA313" s="240" t="s">
        <v>331</v>
      </c>
      <c r="AB313" s="240" t="s">
        <v>331</v>
      </c>
      <c r="AC313" s="240" t="s">
        <v>331</v>
      </c>
      <c r="AD313" s="240" t="s">
        <v>331</v>
      </c>
    </row>
    <row r="314">
      <c r="A314" s="240" t="s">
        <v>331</v>
      </c>
      <c r="B314" s="244"/>
      <c r="C314" s="240" t="s">
        <v>331</v>
      </c>
      <c r="D314" s="240"/>
      <c r="O314" s="240" t="s">
        <v>331</v>
      </c>
      <c r="P314" s="240" t="s">
        <v>331</v>
      </c>
      <c r="Q314" s="240" t="s">
        <v>331</v>
      </c>
      <c r="R314" s="240" t="s">
        <v>331</v>
      </c>
      <c r="S314" s="240" t="s">
        <v>331</v>
      </c>
      <c r="T314" s="240" t="s">
        <v>331</v>
      </c>
      <c r="U314" s="240" t="s">
        <v>331</v>
      </c>
      <c r="X314" s="240" t="s">
        <v>331</v>
      </c>
      <c r="Y314" s="240" t="s">
        <v>331</v>
      </c>
      <c r="Z314" s="240" t="s">
        <v>331</v>
      </c>
      <c r="AA314" s="240" t="s">
        <v>331</v>
      </c>
      <c r="AB314" s="240" t="s">
        <v>331</v>
      </c>
      <c r="AC314" s="240" t="s">
        <v>331</v>
      </c>
      <c r="AD314" s="240" t="s">
        <v>331</v>
      </c>
    </row>
    <row r="315">
      <c r="A315" s="240" t="s">
        <v>331</v>
      </c>
      <c r="B315" s="244"/>
      <c r="C315" s="240" t="s">
        <v>331</v>
      </c>
      <c r="D315" s="240"/>
      <c r="O315" s="240" t="s">
        <v>331</v>
      </c>
      <c r="P315" s="240" t="s">
        <v>331</v>
      </c>
      <c r="Q315" s="240" t="s">
        <v>331</v>
      </c>
      <c r="R315" s="240" t="s">
        <v>331</v>
      </c>
      <c r="S315" s="240" t="s">
        <v>331</v>
      </c>
      <c r="T315" s="240" t="s">
        <v>331</v>
      </c>
      <c r="U315" s="240" t="s">
        <v>331</v>
      </c>
      <c r="X315" s="240" t="s">
        <v>331</v>
      </c>
      <c r="Y315" s="240" t="s">
        <v>331</v>
      </c>
      <c r="Z315" s="240" t="s">
        <v>331</v>
      </c>
      <c r="AA315" s="240" t="s">
        <v>331</v>
      </c>
      <c r="AB315" s="240" t="s">
        <v>331</v>
      </c>
      <c r="AC315" s="240" t="s">
        <v>331</v>
      </c>
      <c r="AD315" s="240" t="s">
        <v>331</v>
      </c>
    </row>
    <row r="316">
      <c r="A316" s="240" t="s">
        <v>331</v>
      </c>
      <c r="B316" s="244"/>
      <c r="C316" s="240" t="s">
        <v>331</v>
      </c>
      <c r="D316" s="240"/>
      <c r="O316" s="240" t="s">
        <v>331</v>
      </c>
      <c r="P316" s="240" t="s">
        <v>331</v>
      </c>
      <c r="Q316" s="240" t="s">
        <v>331</v>
      </c>
      <c r="R316" s="240" t="s">
        <v>331</v>
      </c>
      <c r="S316" s="240" t="s">
        <v>331</v>
      </c>
      <c r="T316" s="240" t="s">
        <v>331</v>
      </c>
      <c r="U316" s="240" t="s">
        <v>331</v>
      </c>
      <c r="X316" s="240" t="s">
        <v>331</v>
      </c>
      <c r="Y316" s="240" t="s">
        <v>331</v>
      </c>
      <c r="Z316" s="240" t="s">
        <v>331</v>
      </c>
      <c r="AA316" s="240" t="s">
        <v>331</v>
      </c>
      <c r="AB316" s="240" t="s">
        <v>331</v>
      </c>
      <c r="AC316" s="240" t="s">
        <v>331</v>
      </c>
      <c r="AD316" s="240" t="s">
        <v>331</v>
      </c>
    </row>
    <row r="317">
      <c r="A317" s="240" t="s">
        <v>331</v>
      </c>
      <c r="B317" s="244"/>
      <c r="C317" s="240" t="s">
        <v>331</v>
      </c>
      <c r="D317" s="240"/>
      <c r="O317" s="240" t="s">
        <v>331</v>
      </c>
      <c r="P317" s="240" t="s">
        <v>331</v>
      </c>
      <c r="Q317" s="240" t="s">
        <v>331</v>
      </c>
      <c r="R317" s="240" t="s">
        <v>331</v>
      </c>
      <c r="S317" s="240" t="s">
        <v>331</v>
      </c>
      <c r="T317" s="240" t="s">
        <v>331</v>
      </c>
      <c r="U317" s="240" t="s">
        <v>331</v>
      </c>
      <c r="X317" s="240" t="s">
        <v>331</v>
      </c>
      <c r="Y317" s="240" t="s">
        <v>331</v>
      </c>
      <c r="Z317" s="240" t="s">
        <v>331</v>
      </c>
      <c r="AA317" s="240" t="s">
        <v>331</v>
      </c>
      <c r="AB317" s="240" t="s">
        <v>331</v>
      </c>
      <c r="AC317" s="240" t="s">
        <v>331</v>
      </c>
      <c r="AD317" s="240" t="s">
        <v>331</v>
      </c>
    </row>
    <row r="318">
      <c r="A318" s="240" t="s">
        <v>331</v>
      </c>
      <c r="B318" s="244"/>
      <c r="C318" s="240" t="s">
        <v>331</v>
      </c>
      <c r="D318" s="240"/>
      <c r="O318" s="240" t="s">
        <v>331</v>
      </c>
      <c r="P318" s="240" t="s">
        <v>331</v>
      </c>
      <c r="Q318" s="240" t="s">
        <v>331</v>
      </c>
      <c r="R318" s="240" t="s">
        <v>331</v>
      </c>
      <c r="S318" s="240" t="s">
        <v>331</v>
      </c>
      <c r="T318" s="240" t="s">
        <v>331</v>
      </c>
      <c r="U318" s="240" t="s">
        <v>331</v>
      </c>
      <c r="X318" s="240" t="s">
        <v>331</v>
      </c>
      <c r="Y318" s="240" t="s">
        <v>331</v>
      </c>
      <c r="Z318" s="240" t="s">
        <v>331</v>
      </c>
      <c r="AA318" s="240" t="s">
        <v>331</v>
      </c>
      <c r="AB318" s="240" t="s">
        <v>331</v>
      </c>
      <c r="AC318" s="240" t="s">
        <v>331</v>
      </c>
      <c r="AD318" s="240" t="s">
        <v>331</v>
      </c>
    </row>
    <row r="319">
      <c r="A319" s="240" t="s">
        <v>331</v>
      </c>
      <c r="B319" s="244"/>
      <c r="C319" s="240" t="s">
        <v>331</v>
      </c>
      <c r="D319" s="240"/>
      <c r="O319" s="240" t="s">
        <v>331</v>
      </c>
      <c r="P319" s="240" t="s">
        <v>331</v>
      </c>
      <c r="Q319" s="240" t="s">
        <v>331</v>
      </c>
      <c r="R319" s="240" t="s">
        <v>331</v>
      </c>
      <c r="S319" s="240" t="s">
        <v>331</v>
      </c>
      <c r="T319" s="240" t="s">
        <v>331</v>
      </c>
      <c r="U319" s="240" t="s">
        <v>331</v>
      </c>
      <c r="X319" s="240" t="s">
        <v>331</v>
      </c>
      <c r="Y319" s="240" t="s">
        <v>331</v>
      </c>
      <c r="Z319" s="240" t="s">
        <v>331</v>
      </c>
      <c r="AA319" s="240" t="s">
        <v>331</v>
      </c>
      <c r="AB319" s="240" t="s">
        <v>331</v>
      </c>
      <c r="AC319" s="240" t="s">
        <v>331</v>
      </c>
      <c r="AD319" s="240" t="s">
        <v>331</v>
      </c>
    </row>
    <row r="320">
      <c r="A320" s="240" t="s">
        <v>331</v>
      </c>
      <c r="B320" s="244"/>
      <c r="C320" s="240" t="s">
        <v>331</v>
      </c>
      <c r="D320" s="240"/>
      <c r="O320" s="240" t="s">
        <v>331</v>
      </c>
      <c r="P320" s="240" t="s">
        <v>331</v>
      </c>
      <c r="Q320" s="240" t="s">
        <v>331</v>
      </c>
      <c r="R320" s="240" t="s">
        <v>331</v>
      </c>
      <c r="S320" s="240" t="s">
        <v>331</v>
      </c>
      <c r="T320" s="240" t="s">
        <v>331</v>
      </c>
      <c r="U320" s="240" t="s">
        <v>331</v>
      </c>
      <c r="X320" s="240" t="s">
        <v>331</v>
      </c>
      <c r="Y320" s="240" t="s">
        <v>331</v>
      </c>
      <c r="Z320" s="240" t="s">
        <v>331</v>
      </c>
      <c r="AA320" s="240" t="s">
        <v>331</v>
      </c>
      <c r="AB320" s="240" t="s">
        <v>331</v>
      </c>
      <c r="AC320" s="240" t="s">
        <v>331</v>
      </c>
      <c r="AD320" s="240" t="s">
        <v>331</v>
      </c>
    </row>
    <row r="321">
      <c r="A321" s="240" t="s">
        <v>331</v>
      </c>
      <c r="B321" s="244"/>
      <c r="C321" s="240" t="s">
        <v>331</v>
      </c>
      <c r="D321" s="240"/>
      <c r="O321" s="240" t="s">
        <v>331</v>
      </c>
      <c r="P321" s="240" t="s">
        <v>331</v>
      </c>
      <c r="Q321" s="240" t="s">
        <v>331</v>
      </c>
      <c r="R321" s="240" t="s">
        <v>331</v>
      </c>
      <c r="S321" s="240" t="s">
        <v>331</v>
      </c>
      <c r="T321" s="240" t="s">
        <v>331</v>
      </c>
      <c r="U321" s="240" t="s">
        <v>331</v>
      </c>
      <c r="X321" s="240" t="s">
        <v>331</v>
      </c>
      <c r="Y321" s="240" t="s">
        <v>331</v>
      </c>
      <c r="Z321" s="240" t="s">
        <v>331</v>
      </c>
      <c r="AA321" s="240" t="s">
        <v>331</v>
      </c>
      <c r="AB321" s="240" t="s">
        <v>331</v>
      </c>
      <c r="AC321" s="240" t="s">
        <v>331</v>
      </c>
      <c r="AD321" s="240" t="s">
        <v>331</v>
      </c>
    </row>
    <row r="322">
      <c r="A322" s="240" t="s">
        <v>331</v>
      </c>
      <c r="B322" s="244"/>
      <c r="C322" s="240" t="s">
        <v>331</v>
      </c>
      <c r="D322" s="240"/>
      <c r="O322" s="240" t="s">
        <v>331</v>
      </c>
      <c r="P322" s="240" t="s">
        <v>331</v>
      </c>
      <c r="Q322" s="240" t="s">
        <v>331</v>
      </c>
      <c r="R322" s="240" t="s">
        <v>331</v>
      </c>
      <c r="S322" s="240" t="s">
        <v>331</v>
      </c>
      <c r="T322" s="240" t="s">
        <v>331</v>
      </c>
      <c r="U322" s="240" t="s">
        <v>331</v>
      </c>
      <c r="X322" s="240" t="s">
        <v>331</v>
      </c>
      <c r="Y322" s="240" t="s">
        <v>331</v>
      </c>
      <c r="Z322" s="240" t="s">
        <v>331</v>
      </c>
      <c r="AA322" s="240" t="s">
        <v>331</v>
      </c>
      <c r="AB322" s="240" t="s">
        <v>331</v>
      </c>
      <c r="AC322" s="240" t="s">
        <v>331</v>
      </c>
      <c r="AD322" s="240" t="s">
        <v>331</v>
      </c>
    </row>
    <row r="323">
      <c r="A323" s="240" t="s">
        <v>331</v>
      </c>
      <c r="B323" s="244"/>
      <c r="C323" s="240" t="s">
        <v>331</v>
      </c>
      <c r="D323" s="240"/>
      <c r="O323" s="240" t="s">
        <v>331</v>
      </c>
      <c r="P323" s="240" t="s">
        <v>331</v>
      </c>
      <c r="Q323" s="240" t="s">
        <v>331</v>
      </c>
      <c r="R323" s="240" t="s">
        <v>331</v>
      </c>
      <c r="S323" s="240" t="s">
        <v>331</v>
      </c>
      <c r="T323" s="240" t="s">
        <v>331</v>
      </c>
      <c r="U323" s="240" t="s">
        <v>331</v>
      </c>
      <c r="X323" s="240" t="s">
        <v>331</v>
      </c>
      <c r="Y323" s="240" t="s">
        <v>331</v>
      </c>
      <c r="Z323" s="240" t="s">
        <v>331</v>
      </c>
      <c r="AA323" s="240" t="s">
        <v>331</v>
      </c>
      <c r="AB323" s="240" t="s">
        <v>331</v>
      </c>
      <c r="AC323" s="240" t="s">
        <v>331</v>
      </c>
      <c r="AD323" s="240" t="s">
        <v>331</v>
      </c>
    </row>
    <row r="324">
      <c r="A324" s="240" t="s">
        <v>331</v>
      </c>
      <c r="B324" s="244"/>
      <c r="C324" s="240" t="s">
        <v>331</v>
      </c>
      <c r="D324" s="240"/>
      <c r="O324" s="240" t="s">
        <v>331</v>
      </c>
      <c r="P324" s="240" t="s">
        <v>331</v>
      </c>
      <c r="Q324" s="240" t="s">
        <v>331</v>
      </c>
      <c r="R324" s="240" t="s">
        <v>331</v>
      </c>
      <c r="S324" s="240" t="s">
        <v>331</v>
      </c>
      <c r="T324" s="240" t="s">
        <v>331</v>
      </c>
      <c r="U324" s="240" t="s">
        <v>331</v>
      </c>
      <c r="X324" s="240" t="s">
        <v>331</v>
      </c>
      <c r="Y324" s="240" t="s">
        <v>331</v>
      </c>
      <c r="Z324" s="240" t="s">
        <v>331</v>
      </c>
      <c r="AA324" s="240" t="s">
        <v>331</v>
      </c>
      <c r="AB324" s="240" t="s">
        <v>331</v>
      </c>
      <c r="AC324" s="240" t="s">
        <v>331</v>
      </c>
      <c r="AD324" s="240" t="s">
        <v>331</v>
      </c>
    </row>
    <row r="325">
      <c r="A325" s="240" t="s">
        <v>331</v>
      </c>
      <c r="B325" s="244"/>
      <c r="C325" s="240" t="s">
        <v>331</v>
      </c>
      <c r="D325" s="240"/>
      <c r="O325" s="240" t="s">
        <v>331</v>
      </c>
      <c r="P325" s="240" t="s">
        <v>331</v>
      </c>
      <c r="Q325" s="240" t="s">
        <v>331</v>
      </c>
      <c r="R325" s="240" t="s">
        <v>331</v>
      </c>
      <c r="S325" s="240" t="s">
        <v>331</v>
      </c>
      <c r="T325" s="240" t="s">
        <v>331</v>
      </c>
      <c r="U325" s="240" t="s">
        <v>331</v>
      </c>
      <c r="X325" s="240" t="s">
        <v>331</v>
      </c>
      <c r="Y325" s="240" t="s">
        <v>331</v>
      </c>
      <c r="Z325" s="240" t="s">
        <v>331</v>
      </c>
      <c r="AA325" s="240" t="s">
        <v>331</v>
      </c>
      <c r="AB325" s="240" t="s">
        <v>331</v>
      </c>
      <c r="AC325" s="240" t="s">
        <v>331</v>
      </c>
      <c r="AD325" s="240" t="s">
        <v>331</v>
      </c>
    </row>
    <row r="326">
      <c r="A326" s="240" t="s">
        <v>331</v>
      </c>
      <c r="B326" s="244"/>
      <c r="C326" s="240" t="s">
        <v>331</v>
      </c>
      <c r="D326" s="240"/>
      <c r="O326" s="240" t="s">
        <v>331</v>
      </c>
      <c r="P326" s="240" t="s">
        <v>331</v>
      </c>
      <c r="Q326" s="240" t="s">
        <v>331</v>
      </c>
      <c r="R326" s="240" t="s">
        <v>331</v>
      </c>
      <c r="S326" s="240" t="s">
        <v>331</v>
      </c>
      <c r="T326" s="240" t="s">
        <v>331</v>
      </c>
      <c r="U326" s="240" t="s">
        <v>331</v>
      </c>
      <c r="X326" s="240" t="s">
        <v>331</v>
      </c>
      <c r="Y326" s="240" t="s">
        <v>331</v>
      </c>
      <c r="Z326" s="240" t="s">
        <v>331</v>
      </c>
      <c r="AA326" s="240" t="s">
        <v>331</v>
      </c>
      <c r="AB326" s="240" t="s">
        <v>331</v>
      </c>
      <c r="AC326" s="240" t="s">
        <v>331</v>
      </c>
      <c r="AD326" s="240" t="s">
        <v>331</v>
      </c>
    </row>
    <row r="327">
      <c r="A327" s="240" t="s">
        <v>331</v>
      </c>
      <c r="B327" s="244"/>
      <c r="C327" s="240" t="s">
        <v>331</v>
      </c>
      <c r="D327" s="240"/>
      <c r="O327" s="240" t="s">
        <v>331</v>
      </c>
      <c r="P327" s="240" t="s">
        <v>331</v>
      </c>
      <c r="Q327" s="240" t="s">
        <v>331</v>
      </c>
      <c r="R327" s="240" t="s">
        <v>331</v>
      </c>
      <c r="S327" s="240" t="s">
        <v>331</v>
      </c>
      <c r="T327" s="240" t="s">
        <v>331</v>
      </c>
      <c r="U327" s="240" t="s">
        <v>331</v>
      </c>
      <c r="X327" s="240" t="s">
        <v>331</v>
      </c>
      <c r="Y327" s="240" t="s">
        <v>331</v>
      </c>
      <c r="Z327" s="240" t="s">
        <v>331</v>
      </c>
      <c r="AA327" s="240" t="s">
        <v>331</v>
      </c>
      <c r="AB327" s="240" t="s">
        <v>331</v>
      </c>
      <c r="AC327" s="240" t="s">
        <v>331</v>
      </c>
      <c r="AD327" s="240" t="s">
        <v>331</v>
      </c>
    </row>
    <row r="328">
      <c r="A328" s="240" t="s">
        <v>331</v>
      </c>
      <c r="B328" s="244"/>
      <c r="C328" s="240" t="s">
        <v>331</v>
      </c>
      <c r="D328" s="240"/>
      <c r="O328" s="240" t="s">
        <v>331</v>
      </c>
      <c r="P328" s="240" t="s">
        <v>331</v>
      </c>
      <c r="Q328" s="240" t="s">
        <v>331</v>
      </c>
      <c r="R328" s="240" t="s">
        <v>331</v>
      </c>
      <c r="S328" s="240" t="s">
        <v>331</v>
      </c>
      <c r="T328" s="240" t="s">
        <v>331</v>
      </c>
      <c r="U328" s="240" t="s">
        <v>331</v>
      </c>
      <c r="X328" s="240" t="s">
        <v>331</v>
      </c>
      <c r="Y328" s="240" t="s">
        <v>331</v>
      </c>
      <c r="Z328" s="240" t="s">
        <v>331</v>
      </c>
      <c r="AA328" s="240" t="s">
        <v>331</v>
      </c>
      <c r="AB328" s="240" t="s">
        <v>331</v>
      </c>
      <c r="AC328" s="240" t="s">
        <v>331</v>
      </c>
      <c r="AD328" s="240" t="s">
        <v>331</v>
      </c>
    </row>
    <row r="329">
      <c r="A329" s="240" t="s">
        <v>331</v>
      </c>
      <c r="B329" s="244"/>
      <c r="C329" s="240" t="s">
        <v>331</v>
      </c>
      <c r="D329" s="240"/>
      <c r="O329" s="240" t="s">
        <v>331</v>
      </c>
      <c r="P329" s="240" t="s">
        <v>331</v>
      </c>
      <c r="Q329" s="240" t="s">
        <v>331</v>
      </c>
      <c r="R329" s="240" t="s">
        <v>331</v>
      </c>
      <c r="S329" s="240" t="s">
        <v>331</v>
      </c>
      <c r="T329" s="240" t="s">
        <v>331</v>
      </c>
      <c r="U329" s="240" t="s">
        <v>331</v>
      </c>
      <c r="X329" s="240" t="s">
        <v>331</v>
      </c>
      <c r="Y329" s="240" t="s">
        <v>331</v>
      </c>
      <c r="Z329" s="240" t="s">
        <v>331</v>
      </c>
      <c r="AA329" s="240" t="s">
        <v>331</v>
      </c>
      <c r="AB329" s="240" t="s">
        <v>331</v>
      </c>
      <c r="AC329" s="240" t="s">
        <v>331</v>
      </c>
      <c r="AD329" s="240" t="s">
        <v>331</v>
      </c>
    </row>
    <row r="330">
      <c r="A330" s="240" t="s">
        <v>331</v>
      </c>
      <c r="B330" s="244"/>
      <c r="C330" s="240" t="s">
        <v>331</v>
      </c>
      <c r="D330" s="240"/>
      <c r="O330" s="240" t="s">
        <v>331</v>
      </c>
      <c r="P330" s="240" t="s">
        <v>331</v>
      </c>
      <c r="Q330" s="240" t="s">
        <v>331</v>
      </c>
      <c r="R330" s="240" t="s">
        <v>331</v>
      </c>
      <c r="S330" s="240" t="s">
        <v>331</v>
      </c>
      <c r="T330" s="240" t="s">
        <v>331</v>
      </c>
      <c r="U330" s="240" t="s">
        <v>331</v>
      </c>
      <c r="X330" s="240" t="s">
        <v>331</v>
      </c>
      <c r="Y330" s="240" t="s">
        <v>331</v>
      </c>
      <c r="Z330" s="240" t="s">
        <v>331</v>
      </c>
      <c r="AA330" s="240" t="s">
        <v>331</v>
      </c>
      <c r="AB330" s="240" t="s">
        <v>331</v>
      </c>
      <c r="AC330" s="240" t="s">
        <v>331</v>
      </c>
      <c r="AD330" s="240" t="s">
        <v>331</v>
      </c>
    </row>
    <row r="331">
      <c r="A331" s="240" t="s">
        <v>331</v>
      </c>
      <c r="B331" s="244"/>
      <c r="C331" s="240" t="s">
        <v>331</v>
      </c>
      <c r="D331" s="240"/>
      <c r="O331" s="240" t="s">
        <v>331</v>
      </c>
      <c r="P331" s="240" t="s">
        <v>331</v>
      </c>
      <c r="Q331" s="240" t="s">
        <v>331</v>
      </c>
      <c r="R331" s="240" t="s">
        <v>331</v>
      </c>
      <c r="S331" s="240" t="s">
        <v>331</v>
      </c>
      <c r="T331" s="240" t="s">
        <v>331</v>
      </c>
      <c r="U331" s="240" t="s">
        <v>331</v>
      </c>
      <c r="X331" s="240" t="s">
        <v>331</v>
      </c>
      <c r="Y331" s="240" t="s">
        <v>331</v>
      </c>
      <c r="Z331" s="240" t="s">
        <v>331</v>
      </c>
      <c r="AA331" s="240" t="s">
        <v>331</v>
      </c>
      <c r="AB331" s="240" t="s">
        <v>331</v>
      </c>
      <c r="AC331" s="240" t="s">
        <v>331</v>
      </c>
      <c r="AD331" s="240" t="s">
        <v>331</v>
      </c>
    </row>
    <row r="332">
      <c r="A332" s="240" t="s">
        <v>331</v>
      </c>
      <c r="B332" s="244"/>
      <c r="C332" s="240" t="s">
        <v>331</v>
      </c>
      <c r="D332" s="240"/>
      <c r="O332" s="240" t="s">
        <v>331</v>
      </c>
      <c r="P332" s="240" t="s">
        <v>331</v>
      </c>
      <c r="Q332" s="240" t="s">
        <v>331</v>
      </c>
      <c r="R332" s="240" t="s">
        <v>331</v>
      </c>
      <c r="S332" s="240" t="s">
        <v>331</v>
      </c>
      <c r="T332" s="240" t="s">
        <v>331</v>
      </c>
      <c r="U332" s="240" t="s">
        <v>331</v>
      </c>
      <c r="X332" s="240" t="s">
        <v>331</v>
      </c>
      <c r="Y332" s="240" t="s">
        <v>331</v>
      </c>
      <c r="Z332" s="240" t="s">
        <v>331</v>
      </c>
      <c r="AA332" s="240" t="s">
        <v>331</v>
      </c>
      <c r="AB332" s="240" t="s">
        <v>331</v>
      </c>
      <c r="AC332" s="240" t="s">
        <v>331</v>
      </c>
      <c r="AD332" s="240" t="s">
        <v>331</v>
      </c>
    </row>
    <row r="333">
      <c r="A333" s="240" t="s">
        <v>331</v>
      </c>
      <c r="B333" s="244"/>
      <c r="C333" s="240" t="s">
        <v>331</v>
      </c>
      <c r="D333" s="240"/>
      <c r="O333" s="240" t="s">
        <v>331</v>
      </c>
      <c r="P333" s="240" t="s">
        <v>331</v>
      </c>
      <c r="Q333" s="240" t="s">
        <v>331</v>
      </c>
      <c r="R333" s="240" t="s">
        <v>331</v>
      </c>
      <c r="S333" s="240" t="s">
        <v>331</v>
      </c>
      <c r="T333" s="240" t="s">
        <v>331</v>
      </c>
      <c r="U333" s="240" t="s">
        <v>331</v>
      </c>
      <c r="X333" s="240" t="s">
        <v>331</v>
      </c>
      <c r="Y333" s="240" t="s">
        <v>331</v>
      </c>
      <c r="Z333" s="240" t="s">
        <v>331</v>
      </c>
      <c r="AA333" s="240" t="s">
        <v>331</v>
      </c>
      <c r="AB333" s="240" t="s">
        <v>331</v>
      </c>
      <c r="AC333" s="240" t="s">
        <v>331</v>
      </c>
      <c r="AD333" s="240" t="s">
        <v>331</v>
      </c>
    </row>
    <row r="334">
      <c r="A334" s="240" t="s">
        <v>331</v>
      </c>
      <c r="B334" s="244"/>
      <c r="C334" s="240" t="s">
        <v>331</v>
      </c>
      <c r="D334" s="240"/>
      <c r="O334" s="240" t="s">
        <v>331</v>
      </c>
      <c r="P334" s="240" t="s">
        <v>331</v>
      </c>
      <c r="Q334" s="240" t="s">
        <v>331</v>
      </c>
      <c r="R334" s="240" t="s">
        <v>331</v>
      </c>
      <c r="S334" s="240" t="s">
        <v>331</v>
      </c>
      <c r="T334" s="240" t="s">
        <v>331</v>
      </c>
      <c r="U334" s="240" t="s">
        <v>331</v>
      </c>
      <c r="X334" s="240" t="s">
        <v>331</v>
      </c>
      <c r="Y334" s="240" t="s">
        <v>331</v>
      </c>
      <c r="Z334" s="240" t="s">
        <v>331</v>
      </c>
      <c r="AA334" s="240" t="s">
        <v>331</v>
      </c>
      <c r="AB334" s="240" t="s">
        <v>331</v>
      </c>
      <c r="AC334" s="240" t="s">
        <v>331</v>
      </c>
      <c r="AD334" s="240" t="s">
        <v>331</v>
      </c>
    </row>
    <row r="335">
      <c r="A335" s="240" t="s">
        <v>331</v>
      </c>
      <c r="B335" s="244"/>
      <c r="C335" s="240" t="s">
        <v>331</v>
      </c>
      <c r="D335" s="240"/>
      <c r="O335" s="240" t="s">
        <v>331</v>
      </c>
      <c r="P335" s="240" t="s">
        <v>331</v>
      </c>
      <c r="Q335" s="240" t="s">
        <v>331</v>
      </c>
      <c r="R335" s="240" t="s">
        <v>331</v>
      </c>
      <c r="S335" s="240" t="s">
        <v>331</v>
      </c>
      <c r="T335" s="240" t="s">
        <v>331</v>
      </c>
      <c r="U335" s="240" t="s">
        <v>331</v>
      </c>
      <c r="X335" s="240" t="s">
        <v>331</v>
      </c>
      <c r="Y335" s="240" t="s">
        <v>331</v>
      </c>
      <c r="Z335" s="240" t="s">
        <v>331</v>
      </c>
      <c r="AA335" s="240" t="s">
        <v>331</v>
      </c>
      <c r="AB335" s="240" t="s">
        <v>331</v>
      </c>
      <c r="AC335" s="240" t="s">
        <v>331</v>
      </c>
      <c r="AD335" s="240" t="s">
        <v>331</v>
      </c>
    </row>
    <row r="336">
      <c r="A336" s="240" t="s">
        <v>331</v>
      </c>
      <c r="B336" s="244"/>
      <c r="C336" s="240" t="s">
        <v>331</v>
      </c>
      <c r="D336" s="240"/>
      <c r="O336" s="240" t="s">
        <v>331</v>
      </c>
      <c r="P336" s="240" t="s">
        <v>331</v>
      </c>
      <c r="Q336" s="240" t="s">
        <v>331</v>
      </c>
      <c r="R336" s="240" t="s">
        <v>331</v>
      </c>
      <c r="S336" s="240" t="s">
        <v>331</v>
      </c>
      <c r="T336" s="240" t="s">
        <v>331</v>
      </c>
      <c r="U336" s="240" t="s">
        <v>331</v>
      </c>
      <c r="X336" s="240" t="s">
        <v>331</v>
      </c>
      <c r="Y336" s="240" t="s">
        <v>331</v>
      </c>
      <c r="Z336" s="240" t="s">
        <v>331</v>
      </c>
      <c r="AA336" s="240" t="s">
        <v>331</v>
      </c>
      <c r="AB336" s="240" t="s">
        <v>331</v>
      </c>
      <c r="AC336" s="240" t="s">
        <v>331</v>
      </c>
      <c r="AD336" s="240" t="s">
        <v>331</v>
      </c>
    </row>
    <row r="337">
      <c r="A337" s="240" t="s">
        <v>331</v>
      </c>
      <c r="B337" s="244"/>
      <c r="C337" s="240" t="s">
        <v>331</v>
      </c>
      <c r="D337" s="240"/>
      <c r="O337" s="240" t="s">
        <v>331</v>
      </c>
      <c r="P337" s="240" t="s">
        <v>331</v>
      </c>
      <c r="Q337" s="240" t="s">
        <v>331</v>
      </c>
      <c r="R337" s="240" t="s">
        <v>331</v>
      </c>
      <c r="S337" s="240" t="s">
        <v>331</v>
      </c>
      <c r="T337" s="240" t="s">
        <v>331</v>
      </c>
      <c r="U337" s="240" t="s">
        <v>331</v>
      </c>
      <c r="X337" s="240" t="s">
        <v>331</v>
      </c>
      <c r="Y337" s="240" t="s">
        <v>331</v>
      </c>
      <c r="Z337" s="240" t="s">
        <v>331</v>
      </c>
      <c r="AA337" s="240" t="s">
        <v>331</v>
      </c>
      <c r="AB337" s="240" t="s">
        <v>331</v>
      </c>
      <c r="AC337" s="240" t="s">
        <v>331</v>
      </c>
      <c r="AD337" s="240" t="s">
        <v>331</v>
      </c>
    </row>
    <row r="338">
      <c r="A338" s="240" t="s">
        <v>331</v>
      </c>
      <c r="B338" s="244"/>
      <c r="C338" s="240" t="s">
        <v>331</v>
      </c>
      <c r="D338" s="240"/>
      <c r="O338" s="240" t="s">
        <v>331</v>
      </c>
      <c r="P338" s="240" t="s">
        <v>331</v>
      </c>
      <c r="Q338" s="240" t="s">
        <v>331</v>
      </c>
      <c r="R338" s="240" t="s">
        <v>331</v>
      </c>
      <c r="S338" s="240" t="s">
        <v>331</v>
      </c>
      <c r="T338" s="240" t="s">
        <v>331</v>
      </c>
      <c r="U338" s="240" t="s">
        <v>331</v>
      </c>
      <c r="X338" s="240" t="s">
        <v>331</v>
      </c>
      <c r="Y338" s="240" t="s">
        <v>331</v>
      </c>
      <c r="Z338" s="240" t="s">
        <v>331</v>
      </c>
      <c r="AA338" s="240" t="s">
        <v>331</v>
      </c>
      <c r="AB338" s="240" t="s">
        <v>331</v>
      </c>
      <c r="AC338" s="240" t="s">
        <v>331</v>
      </c>
      <c r="AD338" s="240" t="s">
        <v>331</v>
      </c>
    </row>
    <row r="339">
      <c r="A339" s="240" t="s">
        <v>331</v>
      </c>
      <c r="B339" s="244"/>
      <c r="C339" s="240" t="s">
        <v>331</v>
      </c>
      <c r="D339" s="240"/>
      <c r="O339" s="240" t="s">
        <v>331</v>
      </c>
      <c r="P339" s="240" t="s">
        <v>331</v>
      </c>
      <c r="Q339" s="240" t="s">
        <v>331</v>
      </c>
      <c r="R339" s="240" t="s">
        <v>331</v>
      </c>
      <c r="S339" s="240" t="s">
        <v>331</v>
      </c>
      <c r="T339" s="240" t="s">
        <v>331</v>
      </c>
      <c r="U339" s="240" t="s">
        <v>331</v>
      </c>
      <c r="X339" s="240" t="s">
        <v>331</v>
      </c>
      <c r="Y339" s="240" t="s">
        <v>331</v>
      </c>
      <c r="Z339" s="240" t="s">
        <v>331</v>
      </c>
      <c r="AA339" s="240" t="s">
        <v>331</v>
      </c>
      <c r="AB339" s="240" t="s">
        <v>331</v>
      </c>
      <c r="AC339" s="240" t="s">
        <v>331</v>
      </c>
      <c r="AD339" s="240" t="s">
        <v>331</v>
      </c>
    </row>
    <row r="340">
      <c r="A340" s="240" t="s">
        <v>331</v>
      </c>
      <c r="B340" s="244"/>
      <c r="C340" s="240" t="s">
        <v>331</v>
      </c>
      <c r="D340" s="240"/>
      <c r="O340" s="240" t="s">
        <v>331</v>
      </c>
      <c r="P340" s="240" t="s">
        <v>331</v>
      </c>
      <c r="Q340" s="240" t="s">
        <v>331</v>
      </c>
      <c r="R340" s="240" t="s">
        <v>331</v>
      </c>
      <c r="S340" s="240" t="s">
        <v>331</v>
      </c>
      <c r="T340" s="240" t="s">
        <v>331</v>
      </c>
      <c r="U340" s="240" t="s">
        <v>331</v>
      </c>
      <c r="X340" s="240" t="s">
        <v>331</v>
      </c>
      <c r="Y340" s="240" t="s">
        <v>331</v>
      </c>
      <c r="Z340" s="240" t="s">
        <v>331</v>
      </c>
      <c r="AA340" s="240" t="s">
        <v>331</v>
      </c>
      <c r="AB340" s="240" t="s">
        <v>331</v>
      </c>
      <c r="AC340" s="240" t="s">
        <v>331</v>
      </c>
      <c r="AD340" s="240" t="s">
        <v>331</v>
      </c>
    </row>
    <row r="341">
      <c r="A341" s="240" t="s">
        <v>331</v>
      </c>
      <c r="B341" s="244"/>
      <c r="C341" s="240" t="s">
        <v>331</v>
      </c>
      <c r="D341" s="240"/>
      <c r="O341" s="240" t="s">
        <v>331</v>
      </c>
      <c r="P341" s="240" t="s">
        <v>331</v>
      </c>
      <c r="Q341" s="240" t="s">
        <v>331</v>
      </c>
      <c r="R341" s="240" t="s">
        <v>331</v>
      </c>
      <c r="S341" s="240" t="s">
        <v>331</v>
      </c>
      <c r="T341" s="240" t="s">
        <v>331</v>
      </c>
      <c r="U341" s="240" t="s">
        <v>331</v>
      </c>
      <c r="X341" s="240" t="s">
        <v>331</v>
      </c>
      <c r="Y341" s="240" t="s">
        <v>331</v>
      </c>
      <c r="Z341" s="240" t="s">
        <v>331</v>
      </c>
      <c r="AA341" s="240" t="s">
        <v>331</v>
      </c>
      <c r="AB341" s="240" t="s">
        <v>331</v>
      </c>
      <c r="AC341" s="240" t="s">
        <v>331</v>
      </c>
      <c r="AD341" s="240" t="s">
        <v>331</v>
      </c>
    </row>
    <row r="342">
      <c r="A342" s="240" t="s">
        <v>331</v>
      </c>
      <c r="B342" s="244"/>
      <c r="C342" s="240" t="s">
        <v>331</v>
      </c>
      <c r="D342" s="240"/>
      <c r="O342" s="240" t="s">
        <v>331</v>
      </c>
      <c r="P342" s="240" t="s">
        <v>331</v>
      </c>
      <c r="Q342" s="240" t="s">
        <v>331</v>
      </c>
      <c r="R342" s="240" t="s">
        <v>331</v>
      </c>
      <c r="S342" s="240" t="s">
        <v>331</v>
      </c>
      <c r="T342" s="240" t="s">
        <v>331</v>
      </c>
      <c r="U342" s="240" t="s">
        <v>331</v>
      </c>
      <c r="X342" s="240" t="s">
        <v>331</v>
      </c>
      <c r="Y342" s="240" t="s">
        <v>331</v>
      </c>
      <c r="Z342" s="240" t="s">
        <v>331</v>
      </c>
      <c r="AA342" s="240" t="s">
        <v>331</v>
      </c>
      <c r="AB342" s="240" t="s">
        <v>331</v>
      </c>
      <c r="AC342" s="240" t="s">
        <v>331</v>
      </c>
      <c r="AD342" s="240" t="s">
        <v>331</v>
      </c>
    </row>
    <row r="343">
      <c r="A343" s="240" t="s">
        <v>331</v>
      </c>
      <c r="B343" s="244"/>
      <c r="C343" s="240" t="s">
        <v>331</v>
      </c>
      <c r="D343" s="240"/>
      <c r="O343" s="240" t="s">
        <v>331</v>
      </c>
      <c r="P343" s="240" t="s">
        <v>331</v>
      </c>
      <c r="Q343" s="240" t="s">
        <v>331</v>
      </c>
      <c r="R343" s="240" t="s">
        <v>331</v>
      </c>
      <c r="S343" s="240" t="s">
        <v>331</v>
      </c>
      <c r="T343" s="240" t="s">
        <v>331</v>
      </c>
      <c r="U343" s="240" t="s">
        <v>331</v>
      </c>
      <c r="X343" s="240" t="s">
        <v>331</v>
      </c>
      <c r="Y343" s="240" t="s">
        <v>331</v>
      </c>
      <c r="Z343" s="240" t="s">
        <v>331</v>
      </c>
      <c r="AA343" s="240" t="s">
        <v>331</v>
      </c>
      <c r="AB343" s="240" t="s">
        <v>331</v>
      </c>
      <c r="AC343" s="240" t="s">
        <v>331</v>
      </c>
      <c r="AD343" s="240" t="s">
        <v>331</v>
      </c>
    </row>
    <row r="344">
      <c r="A344" s="240" t="s">
        <v>331</v>
      </c>
      <c r="B344" s="244"/>
      <c r="C344" s="240" t="s">
        <v>331</v>
      </c>
      <c r="D344" s="240"/>
      <c r="O344" s="240" t="s">
        <v>331</v>
      </c>
      <c r="P344" s="240" t="s">
        <v>331</v>
      </c>
      <c r="Q344" s="240" t="s">
        <v>331</v>
      </c>
      <c r="R344" s="240" t="s">
        <v>331</v>
      </c>
      <c r="S344" s="240" t="s">
        <v>331</v>
      </c>
      <c r="T344" s="240" t="s">
        <v>331</v>
      </c>
      <c r="U344" s="240" t="s">
        <v>331</v>
      </c>
      <c r="X344" s="240" t="s">
        <v>331</v>
      </c>
      <c r="Y344" s="240" t="s">
        <v>331</v>
      </c>
      <c r="Z344" s="240" t="s">
        <v>331</v>
      </c>
      <c r="AA344" s="240" t="s">
        <v>331</v>
      </c>
      <c r="AB344" s="240" t="s">
        <v>331</v>
      </c>
      <c r="AC344" s="240" t="s">
        <v>331</v>
      </c>
      <c r="AD344" s="240" t="s">
        <v>331</v>
      </c>
    </row>
    <row r="345">
      <c r="A345" s="240" t="s">
        <v>331</v>
      </c>
      <c r="B345" s="244"/>
      <c r="C345" s="240" t="s">
        <v>331</v>
      </c>
      <c r="D345" s="240"/>
      <c r="O345" s="240" t="s">
        <v>331</v>
      </c>
      <c r="P345" s="240" t="s">
        <v>331</v>
      </c>
      <c r="Q345" s="240" t="s">
        <v>331</v>
      </c>
      <c r="R345" s="240" t="s">
        <v>331</v>
      </c>
      <c r="S345" s="240" t="s">
        <v>331</v>
      </c>
      <c r="T345" s="240" t="s">
        <v>331</v>
      </c>
      <c r="U345" s="240" t="s">
        <v>331</v>
      </c>
      <c r="X345" s="240" t="s">
        <v>331</v>
      </c>
      <c r="Y345" s="240" t="s">
        <v>331</v>
      </c>
      <c r="Z345" s="240" t="s">
        <v>331</v>
      </c>
      <c r="AA345" s="240" t="s">
        <v>331</v>
      </c>
      <c r="AB345" s="240" t="s">
        <v>331</v>
      </c>
      <c r="AC345" s="240" t="s">
        <v>331</v>
      </c>
      <c r="AD345" s="240" t="s">
        <v>331</v>
      </c>
    </row>
    <row r="346">
      <c r="A346" s="240" t="s">
        <v>331</v>
      </c>
      <c r="B346" s="244"/>
      <c r="C346" s="240" t="s">
        <v>331</v>
      </c>
      <c r="D346" s="240"/>
      <c r="O346" s="240" t="s">
        <v>331</v>
      </c>
      <c r="P346" s="240" t="s">
        <v>331</v>
      </c>
      <c r="Q346" s="240" t="s">
        <v>331</v>
      </c>
      <c r="R346" s="240" t="s">
        <v>331</v>
      </c>
      <c r="S346" s="240" t="s">
        <v>331</v>
      </c>
      <c r="T346" s="240" t="s">
        <v>331</v>
      </c>
      <c r="U346" s="240" t="s">
        <v>331</v>
      </c>
      <c r="X346" s="240" t="s">
        <v>331</v>
      </c>
      <c r="Y346" s="240" t="s">
        <v>331</v>
      </c>
      <c r="Z346" s="240" t="s">
        <v>331</v>
      </c>
      <c r="AA346" s="240" t="s">
        <v>331</v>
      </c>
      <c r="AB346" s="240" t="s">
        <v>331</v>
      </c>
      <c r="AC346" s="240" t="s">
        <v>331</v>
      </c>
      <c r="AD346" s="240" t="s">
        <v>331</v>
      </c>
    </row>
    <row r="347">
      <c r="A347" s="240" t="s">
        <v>331</v>
      </c>
      <c r="B347" s="244"/>
      <c r="C347" s="240" t="s">
        <v>331</v>
      </c>
      <c r="D347" s="240"/>
      <c r="O347" s="240" t="s">
        <v>331</v>
      </c>
      <c r="P347" s="240" t="s">
        <v>331</v>
      </c>
      <c r="Q347" s="240" t="s">
        <v>331</v>
      </c>
      <c r="R347" s="240" t="s">
        <v>331</v>
      </c>
      <c r="S347" s="240" t="s">
        <v>331</v>
      </c>
      <c r="T347" s="240" t="s">
        <v>331</v>
      </c>
      <c r="U347" s="240" t="s">
        <v>331</v>
      </c>
      <c r="X347" s="240" t="s">
        <v>331</v>
      </c>
      <c r="Y347" s="240" t="s">
        <v>331</v>
      </c>
      <c r="Z347" s="240" t="s">
        <v>331</v>
      </c>
      <c r="AA347" s="240" t="s">
        <v>331</v>
      </c>
      <c r="AB347" s="240" t="s">
        <v>331</v>
      </c>
      <c r="AC347" s="240" t="s">
        <v>331</v>
      </c>
      <c r="AD347" s="240" t="s">
        <v>331</v>
      </c>
    </row>
    <row r="348">
      <c r="A348" s="240" t="s">
        <v>331</v>
      </c>
      <c r="B348" s="244"/>
      <c r="C348" s="240" t="s">
        <v>331</v>
      </c>
      <c r="D348" s="240"/>
      <c r="O348" s="240" t="s">
        <v>331</v>
      </c>
      <c r="P348" s="240" t="s">
        <v>331</v>
      </c>
      <c r="Q348" s="240" t="s">
        <v>331</v>
      </c>
      <c r="R348" s="240" t="s">
        <v>331</v>
      </c>
      <c r="S348" s="240" t="s">
        <v>331</v>
      </c>
      <c r="T348" s="240" t="s">
        <v>331</v>
      </c>
      <c r="U348" s="240" t="s">
        <v>331</v>
      </c>
      <c r="X348" s="240" t="s">
        <v>331</v>
      </c>
      <c r="Y348" s="240" t="s">
        <v>331</v>
      </c>
      <c r="Z348" s="240" t="s">
        <v>331</v>
      </c>
      <c r="AA348" s="240" t="s">
        <v>331</v>
      </c>
      <c r="AB348" s="240" t="s">
        <v>331</v>
      </c>
      <c r="AC348" s="240" t="s">
        <v>331</v>
      </c>
      <c r="AD348" s="240" t="s">
        <v>331</v>
      </c>
    </row>
    <row r="349">
      <c r="A349" s="240" t="s">
        <v>331</v>
      </c>
      <c r="B349" s="244"/>
      <c r="C349" s="240" t="s">
        <v>331</v>
      </c>
      <c r="D349" s="240"/>
      <c r="O349" s="240" t="s">
        <v>331</v>
      </c>
      <c r="P349" s="240" t="s">
        <v>331</v>
      </c>
      <c r="Q349" s="240" t="s">
        <v>331</v>
      </c>
      <c r="R349" s="240" t="s">
        <v>331</v>
      </c>
      <c r="S349" s="240" t="s">
        <v>331</v>
      </c>
      <c r="T349" s="240" t="s">
        <v>331</v>
      </c>
      <c r="U349" s="240" t="s">
        <v>331</v>
      </c>
      <c r="X349" s="240" t="s">
        <v>331</v>
      </c>
      <c r="Y349" s="240" t="s">
        <v>331</v>
      </c>
      <c r="Z349" s="240" t="s">
        <v>331</v>
      </c>
      <c r="AA349" s="240" t="s">
        <v>331</v>
      </c>
      <c r="AB349" s="240" t="s">
        <v>331</v>
      </c>
      <c r="AC349" s="240" t="s">
        <v>331</v>
      </c>
      <c r="AD349" s="240" t="s">
        <v>331</v>
      </c>
    </row>
    <row r="350">
      <c r="A350" s="240" t="s">
        <v>331</v>
      </c>
      <c r="B350" s="244"/>
      <c r="C350" s="240" t="s">
        <v>331</v>
      </c>
      <c r="D350" s="240"/>
      <c r="O350" s="240" t="s">
        <v>331</v>
      </c>
      <c r="P350" s="240" t="s">
        <v>331</v>
      </c>
      <c r="Q350" s="240" t="s">
        <v>331</v>
      </c>
      <c r="R350" s="240" t="s">
        <v>331</v>
      </c>
      <c r="S350" s="240" t="s">
        <v>331</v>
      </c>
      <c r="T350" s="240" t="s">
        <v>331</v>
      </c>
      <c r="U350" s="240" t="s">
        <v>331</v>
      </c>
      <c r="X350" s="240" t="s">
        <v>331</v>
      </c>
      <c r="Y350" s="240" t="s">
        <v>331</v>
      </c>
      <c r="Z350" s="240" t="s">
        <v>331</v>
      </c>
      <c r="AA350" s="240" t="s">
        <v>331</v>
      </c>
      <c r="AB350" s="240" t="s">
        <v>331</v>
      </c>
      <c r="AC350" s="240" t="s">
        <v>331</v>
      </c>
      <c r="AD350" s="240" t="s">
        <v>331</v>
      </c>
    </row>
    <row r="351">
      <c r="A351" s="240" t="s">
        <v>331</v>
      </c>
      <c r="B351" s="244"/>
      <c r="C351" s="240" t="s">
        <v>331</v>
      </c>
      <c r="D351" s="240"/>
      <c r="O351" s="240" t="s">
        <v>331</v>
      </c>
      <c r="P351" s="240" t="s">
        <v>331</v>
      </c>
      <c r="Q351" s="240" t="s">
        <v>331</v>
      </c>
      <c r="R351" s="240" t="s">
        <v>331</v>
      </c>
      <c r="S351" s="240" t="s">
        <v>331</v>
      </c>
      <c r="T351" s="240" t="s">
        <v>331</v>
      </c>
      <c r="U351" s="240" t="s">
        <v>331</v>
      </c>
      <c r="X351" s="240" t="s">
        <v>331</v>
      </c>
      <c r="Y351" s="240" t="s">
        <v>331</v>
      </c>
      <c r="Z351" s="240" t="s">
        <v>331</v>
      </c>
      <c r="AA351" s="240" t="s">
        <v>331</v>
      </c>
      <c r="AB351" s="240" t="s">
        <v>331</v>
      </c>
      <c r="AC351" s="240" t="s">
        <v>331</v>
      </c>
      <c r="AD351" s="240" t="s">
        <v>331</v>
      </c>
    </row>
    <row r="352">
      <c r="A352" s="240" t="s">
        <v>331</v>
      </c>
      <c r="B352" s="244"/>
      <c r="C352" s="240" t="s">
        <v>331</v>
      </c>
      <c r="D352" s="240"/>
      <c r="O352" s="240" t="s">
        <v>331</v>
      </c>
      <c r="P352" s="240" t="s">
        <v>331</v>
      </c>
      <c r="Q352" s="240" t="s">
        <v>331</v>
      </c>
      <c r="R352" s="240" t="s">
        <v>331</v>
      </c>
      <c r="S352" s="240" t="s">
        <v>331</v>
      </c>
      <c r="T352" s="240" t="s">
        <v>331</v>
      </c>
      <c r="U352" s="240" t="s">
        <v>331</v>
      </c>
      <c r="X352" s="240" t="s">
        <v>331</v>
      </c>
      <c r="Y352" s="240" t="s">
        <v>331</v>
      </c>
      <c r="Z352" s="240" t="s">
        <v>331</v>
      </c>
      <c r="AA352" s="240" t="s">
        <v>331</v>
      </c>
      <c r="AB352" s="240" t="s">
        <v>331</v>
      </c>
      <c r="AC352" s="240" t="s">
        <v>331</v>
      </c>
      <c r="AD352" s="240" t="s">
        <v>331</v>
      </c>
    </row>
    <row r="353">
      <c r="A353" s="240" t="s">
        <v>331</v>
      </c>
      <c r="B353" s="244"/>
      <c r="C353" s="240" t="s">
        <v>331</v>
      </c>
      <c r="D353" s="240"/>
      <c r="O353" s="240" t="s">
        <v>331</v>
      </c>
      <c r="P353" s="240" t="s">
        <v>331</v>
      </c>
      <c r="Q353" s="240" t="s">
        <v>331</v>
      </c>
      <c r="R353" s="240" t="s">
        <v>331</v>
      </c>
      <c r="S353" s="240" t="s">
        <v>331</v>
      </c>
      <c r="T353" s="240" t="s">
        <v>331</v>
      </c>
      <c r="U353" s="240" t="s">
        <v>331</v>
      </c>
      <c r="X353" s="240" t="s">
        <v>331</v>
      </c>
      <c r="Y353" s="240" t="s">
        <v>331</v>
      </c>
      <c r="Z353" s="240" t="s">
        <v>331</v>
      </c>
      <c r="AA353" s="240" t="s">
        <v>331</v>
      </c>
      <c r="AB353" s="240" t="s">
        <v>331</v>
      </c>
      <c r="AC353" s="240" t="s">
        <v>331</v>
      </c>
      <c r="AD353" s="240" t="s">
        <v>331</v>
      </c>
    </row>
    <row r="354">
      <c r="A354" s="240" t="s">
        <v>331</v>
      </c>
      <c r="B354" s="244"/>
      <c r="C354" s="240" t="s">
        <v>331</v>
      </c>
      <c r="D354" s="240"/>
      <c r="O354" s="240" t="s">
        <v>331</v>
      </c>
      <c r="P354" s="240" t="s">
        <v>331</v>
      </c>
      <c r="Q354" s="240" t="s">
        <v>331</v>
      </c>
      <c r="R354" s="240" t="s">
        <v>331</v>
      </c>
      <c r="S354" s="240" t="s">
        <v>331</v>
      </c>
      <c r="T354" s="240" t="s">
        <v>331</v>
      </c>
      <c r="U354" s="240" t="s">
        <v>331</v>
      </c>
      <c r="X354" s="240" t="s">
        <v>331</v>
      </c>
      <c r="Y354" s="240" t="s">
        <v>331</v>
      </c>
      <c r="Z354" s="240" t="s">
        <v>331</v>
      </c>
      <c r="AA354" s="240" t="s">
        <v>331</v>
      </c>
      <c r="AB354" s="240" t="s">
        <v>331</v>
      </c>
      <c r="AC354" s="240" t="s">
        <v>331</v>
      </c>
      <c r="AD354" s="240" t="s">
        <v>331</v>
      </c>
    </row>
    <row r="355">
      <c r="A355" s="240" t="s">
        <v>331</v>
      </c>
      <c r="B355" s="244"/>
      <c r="C355" s="240" t="s">
        <v>331</v>
      </c>
      <c r="D355" s="240"/>
      <c r="O355" s="240" t="s">
        <v>331</v>
      </c>
      <c r="P355" s="240" t="s">
        <v>331</v>
      </c>
      <c r="Q355" s="240" t="s">
        <v>331</v>
      </c>
      <c r="R355" s="240" t="s">
        <v>331</v>
      </c>
      <c r="S355" s="240" t="s">
        <v>331</v>
      </c>
      <c r="T355" s="240" t="s">
        <v>331</v>
      </c>
      <c r="U355" s="240" t="s">
        <v>331</v>
      </c>
      <c r="X355" s="240" t="s">
        <v>331</v>
      </c>
      <c r="Y355" s="240" t="s">
        <v>331</v>
      </c>
      <c r="Z355" s="240" t="s">
        <v>331</v>
      </c>
      <c r="AA355" s="240" t="s">
        <v>331</v>
      </c>
      <c r="AB355" s="240" t="s">
        <v>331</v>
      </c>
      <c r="AC355" s="240" t="s">
        <v>331</v>
      </c>
      <c r="AD355" s="240" t="s">
        <v>331</v>
      </c>
    </row>
    <row r="356">
      <c r="A356" s="240" t="s">
        <v>331</v>
      </c>
      <c r="B356" s="244"/>
      <c r="C356" s="240" t="s">
        <v>331</v>
      </c>
      <c r="D356" s="240"/>
      <c r="O356" s="240" t="s">
        <v>331</v>
      </c>
      <c r="P356" s="240" t="s">
        <v>331</v>
      </c>
      <c r="Q356" s="240" t="s">
        <v>331</v>
      </c>
      <c r="R356" s="240" t="s">
        <v>331</v>
      </c>
      <c r="S356" s="240" t="s">
        <v>331</v>
      </c>
      <c r="T356" s="240" t="s">
        <v>331</v>
      </c>
      <c r="U356" s="240" t="s">
        <v>331</v>
      </c>
      <c r="X356" s="240" t="s">
        <v>331</v>
      </c>
      <c r="Y356" s="240" t="s">
        <v>331</v>
      </c>
      <c r="Z356" s="240" t="s">
        <v>331</v>
      </c>
      <c r="AA356" s="240" t="s">
        <v>331</v>
      </c>
      <c r="AB356" s="240" t="s">
        <v>331</v>
      </c>
      <c r="AC356" s="240" t="s">
        <v>331</v>
      </c>
      <c r="AD356" s="240" t="s">
        <v>331</v>
      </c>
    </row>
    <row r="357">
      <c r="A357" s="240" t="s">
        <v>331</v>
      </c>
      <c r="B357" s="244"/>
      <c r="C357" s="240" t="s">
        <v>331</v>
      </c>
      <c r="D357" s="240"/>
      <c r="O357" s="240" t="s">
        <v>331</v>
      </c>
      <c r="P357" s="240" t="s">
        <v>331</v>
      </c>
      <c r="Q357" s="240" t="s">
        <v>331</v>
      </c>
      <c r="R357" s="240" t="s">
        <v>331</v>
      </c>
      <c r="S357" s="240" t="s">
        <v>331</v>
      </c>
      <c r="T357" s="240" t="s">
        <v>331</v>
      </c>
      <c r="U357" s="240" t="s">
        <v>331</v>
      </c>
      <c r="X357" s="240" t="s">
        <v>331</v>
      </c>
      <c r="Y357" s="240" t="s">
        <v>331</v>
      </c>
      <c r="Z357" s="240" t="s">
        <v>331</v>
      </c>
      <c r="AA357" s="240" t="s">
        <v>331</v>
      </c>
      <c r="AB357" s="240" t="s">
        <v>331</v>
      </c>
      <c r="AC357" s="240" t="s">
        <v>331</v>
      </c>
      <c r="AD357" s="240" t="s">
        <v>331</v>
      </c>
    </row>
    <row r="358">
      <c r="A358" s="240" t="s">
        <v>331</v>
      </c>
      <c r="B358" s="244"/>
      <c r="C358" s="240" t="s">
        <v>331</v>
      </c>
      <c r="D358" s="240"/>
      <c r="O358" s="240" t="s">
        <v>331</v>
      </c>
      <c r="P358" s="240" t="s">
        <v>331</v>
      </c>
      <c r="Q358" s="240" t="s">
        <v>331</v>
      </c>
      <c r="R358" s="240" t="s">
        <v>331</v>
      </c>
      <c r="S358" s="240" t="s">
        <v>331</v>
      </c>
      <c r="T358" s="240" t="s">
        <v>331</v>
      </c>
      <c r="U358" s="240" t="s">
        <v>331</v>
      </c>
      <c r="X358" s="240" t="s">
        <v>331</v>
      </c>
      <c r="Y358" s="240" t="s">
        <v>331</v>
      </c>
      <c r="Z358" s="240" t="s">
        <v>331</v>
      </c>
      <c r="AA358" s="240" t="s">
        <v>331</v>
      </c>
      <c r="AB358" s="240" t="s">
        <v>331</v>
      </c>
      <c r="AC358" s="240" t="s">
        <v>331</v>
      </c>
      <c r="AD358" s="240" t="s">
        <v>331</v>
      </c>
    </row>
    <row r="359">
      <c r="A359" s="240" t="s">
        <v>331</v>
      </c>
      <c r="B359" s="244"/>
      <c r="C359" s="240" t="s">
        <v>331</v>
      </c>
      <c r="D359" s="240"/>
      <c r="O359" s="240" t="s">
        <v>331</v>
      </c>
      <c r="P359" s="240" t="s">
        <v>331</v>
      </c>
      <c r="Q359" s="240" t="s">
        <v>331</v>
      </c>
      <c r="R359" s="240" t="s">
        <v>331</v>
      </c>
      <c r="S359" s="240" t="s">
        <v>331</v>
      </c>
      <c r="T359" s="240" t="s">
        <v>331</v>
      </c>
      <c r="U359" s="240" t="s">
        <v>331</v>
      </c>
      <c r="X359" s="240" t="s">
        <v>331</v>
      </c>
      <c r="Y359" s="240" t="s">
        <v>331</v>
      </c>
      <c r="Z359" s="240" t="s">
        <v>331</v>
      </c>
      <c r="AA359" s="240" t="s">
        <v>331</v>
      </c>
      <c r="AB359" s="240" t="s">
        <v>331</v>
      </c>
      <c r="AC359" s="240" t="s">
        <v>331</v>
      </c>
      <c r="AD359" s="240" t="s">
        <v>331</v>
      </c>
    </row>
    <row r="360">
      <c r="A360" s="240" t="s">
        <v>331</v>
      </c>
      <c r="B360" s="244"/>
      <c r="C360" s="240" t="s">
        <v>331</v>
      </c>
      <c r="D360" s="240"/>
      <c r="O360" s="240" t="s">
        <v>331</v>
      </c>
      <c r="P360" s="240" t="s">
        <v>331</v>
      </c>
      <c r="Q360" s="240" t="s">
        <v>331</v>
      </c>
      <c r="R360" s="240" t="s">
        <v>331</v>
      </c>
      <c r="S360" s="240" t="s">
        <v>331</v>
      </c>
      <c r="T360" s="240" t="s">
        <v>331</v>
      </c>
      <c r="U360" s="240" t="s">
        <v>331</v>
      </c>
      <c r="X360" s="240" t="s">
        <v>331</v>
      </c>
      <c r="Y360" s="240" t="s">
        <v>331</v>
      </c>
      <c r="Z360" s="240" t="s">
        <v>331</v>
      </c>
      <c r="AA360" s="240" t="s">
        <v>331</v>
      </c>
      <c r="AB360" s="240" t="s">
        <v>331</v>
      </c>
      <c r="AC360" s="240" t="s">
        <v>331</v>
      </c>
      <c r="AD360" s="240" t="s">
        <v>331</v>
      </c>
    </row>
    <row r="361">
      <c r="A361" s="240" t="s">
        <v>331</v>
      </c>
      <c r="B361" s="244"/>
      <c r="C361" s="240" t="s">
        <v>331</v>
      </c>
      <c r="D361" s="240"/>
      <c r="O361" s="240" t="s">
        <v>331</v>
      </c>
      <c r="P361" s="240" t="s">
        <v>331</v>
      </c>
      <c r="Q361" s="240" t="s">
        <v>331</v>
      </c>
      <c r="R361" s="240" t="s">
        <v>331</v>
      </c>
      <c r="S361" s="240" t="s">
        <v>331</v>
      </c>
      <c r="T361" s="240" t="s">
        <v>331</v>
      </c>
      <c r="U361" s="240" t="s">
        <v>331</v>
      </c>
      <c r="X361" s="240" t="s">
        <v>331</v>
      </c>
      <c r="Y361" s="240" t="s">
        <v>331</v>
      </c>
      <c r="Z361" s="240" t="s">
        <v>331</v>
      </c>
      <c r="AA361" s="240" t="s">
        <v>331</v>
      </c>
      <c r="AB361" s="240" t="s">
        <v>331</v>
      </c>
      <c r="AC361" s="240" t="s">
        <v>331</v>
      </c>
      <c r="AD361" s="240" t="s">
        <v>331</v>
      </c>
    </row>
    <row r="362">
      <c r="A362" s="240" t="s">
        <v>331</v>
      </c>
      <c r="B362" s="244"/>
      <c r="C362" s="240" t="s">
        <v>331</v>
      </c>
      <c r="D362" s="240"/>
      <c r="O362" s="240" t="s">
        <v>331</v>
      </c>
      <c r="P362" s="240" t="s">
        <v>331</v>
      </c>
      <c r="Q362" s="240" t="s">
        <v>331</v>
      </c>
      <c r="R362" s="240" t="s">
        <v>331</v>
      </c>
      <c r="S362" s="240" t="s">
        <v>331</v>
      </c>
      <c r="T362" s="240" t="s">
        <v>331</v>
      </c>
      <c r="U362" s="240" t="s">
        <v>331</v>
      </c>
      <c r="X362" s="240" t="s">
        <v>331</v>
      </c>
      <c r="Y362" s="240" t="s">
        <v>331</v>
      </c>
      <c r="Z362" s="240" t="s">
        <v>331</v>
      </c>
      <c r="AA362" s="240" t="s">
        <v>331</v>
      </c>
      <c r="AB362" s="240" t="s">
        <v>331</v>
      </c>
      <c r="AC362" s="240" t="s">
        <v>331</v>
      </c>
      <c r="AD362" s="240" t="s">
        <v>331</v>
      </c>
    </row>
    <row r="363">
      <c r="A363" s="240" t="s">
        <v>331</v>
      </c>
      <c r="B363" s="244"/>
      <c r="C363" s="240" t="s">
        <v>331</v>
      </c>
      <c r="D363" s="240"/>
      <c r="O363" s="240" t="s">
        <v>331</v>
      </c>
      <c r="P363" s="240" t="s">
        <v>331</v>
      </c>
      <c r="Q363" s="240" t="s">
        <v>331</v>
      </c>
      <c r="R363" s="240" t="s">
        <v>331</v>
      </c>
      <c r="S363" s="240" t="s">
        <v>331</v>
      </c>
      <c r="T363" s="240" t="s">
        <v>331</v>
      </c>
      <c r="U363" s="240" t="s">
        <v>331</v>
      </c>
      <c r="X363" s="240" t="s">
        <v>331</v>
      </c>
      <c r="Y363" s="240" t="s">
        <v>331</v>
      </c>
      <c r="Z363" s="240" t="s">
        <v>331</v>
      </c>
      <c r="AA363" s="240" t="s">
        <v>331</v>
      </c>
      <c r="AB363" s="240" t="s">
        <v>331</v>
      </c>
      <c r="AC363" s="240" t="s">
        <v>331</v>
      </c>
      <c r="AD363" s="240" t="s">
        <v>331</v>
      </c>
    </row>
    <row r="364">
      <c r="A364" s="240" t="s">
        <v>331</v>
      </c>
      <c r="B364" s="244"/>
      <c r="C364" s="240" t="s">
        <v>331</v>
      </c>
      <c r="D364" s="240"/>
      <c r="O364" s="240" t="s">
        <v>331</v>
      </c>
      <c r="P364" s="240" t="s">
        <v>331</v>
      </c>
      <c r="Q364" s="240" t="s">
        <v>331</v>
      </c>
      <c r="R364" s="240" t="s">
        <v>331</v>
      </c>
      <c r="S364" s="240" t="s">
        <v>331</v>
      </c>
      <c r="T364" s="240" t="s">
        <v>331</v>
      </c>
      <c r="U364" s="240" t="s">
        <v>331</v>
      </c>
      <c r="X364" s="240" t="s">
        <v>331</v>
      </c>
      <c r="Y364" s="240" t="s">
        <v>331</v>
      </c>
      <c r="Z364" s="240" t="s">
        <v>331</v>
      </c>
      <c r="AA364" s="240" t="s">
        <v>331</v>
      </c>
      <c r="AB364" s="240" t="s">
        <v>331</v>
      </c>
      <c r="AC364" s="240" t="s">
        <v>331</v>
      </c>
      <c r="AD364" s="240" t="s">
        <v>331</v>
      </c>
    </row>
    <row r="365">
      <c r="A365" s="240" t="s">
        <v>331</v>
      </c>
      <c r="B365" s="244"/>
      <c r="C365" s="240" t="s">
        <v>331</v>
      </c>
      <c r="D365" s="240"/>
      <c r="O365" s="240" t="s">
        <v>331</v>
      </c>
      <c r="P365" s="240" t="s">
        <v>331</v>
      </c>
      <c r="Q365" s="240" t="s">
        <v>331</v>
      </c>
      <c r="R365" s="240" t="s">
        <v>331</v>
      </c>
      <c r="S365" s="240" t="s">
        <v>331</v>
      </c>
      <c r="T365" s="240" t="s">
        <v>331</v>
      </c>
      <c r="U365" s="240" t="s">
        <v>331</v>
      </c>
      <c r="X365" s="240" t="s">
        <v>331</v>
      </c>
      <c r="Y365" s="240" t="s">
        <v>331</v>
      </c>
      <c r="Z365" s="240" t="s">
        <v>331</v>
      </c>
      <c r="AA365" s="240" t="s">
        <v>331</v>
      </c>
      <c r="AB365" s="240" t="s">
        <v>331</v>
      </c>
      <c r="AC365" s="240" t="s">
        <v>331</v>
      </c>
      <c r="AD365" s="240" t="s">
        <v>331</v>
      </c>
    </row>
    <row r="366">
      <c r="A366" s="240" t="s">
        <v>331</v>
      </c>
      <c r="B366" s="244"/>
      <c r="C366" s="240" t="s">
        <v>331</v>
      </c>
      <c r="D366" s="240"/>
      <c r="O366" s="240" t="s">
        <v>331</v>
      </c>
      <c r="P366" s="240" t="s">
        <v>331</v>
      </c>
      <c r="Q366" s="240" t="s">
        <v>331</v>
      </c>
      <c r="R366" s="240" t="s">
        <v>331</v>
      </c>
      <c r="S366" s="240" t="s">
        <v>331</v>
      </c>
      <c r="T366" s="240" t="s">
        <v>331</v>
      </c>
      <c r="U366" s="240" t="s">
        <v>331</v>
      </c>
      <c r="X366" s="240" t="s">
        <v>331</v>
      </c>
      <c r="Y366" s="240" t="s">
        <v>331</v>
      </c>
      <c r="Z366" s="240" t="s">
        <v>331</v>
      </c>
      <c r="AA366" s="240" t="s">
        <v>331</v>
      </c>
      <c r="AB366" s="240" t="s">
        <v>331</v>
      </c>
      <c r="AC366" s="240" t="s">
        <v>331</v>
      </c>
      <c r="AD366" s="240" t="s">
        <v>331</v>
      </c>
    </row>
    <row r="367">
      <c r="A367" s="240" t="s">
        <v>331</v>
      </c>
      <c r="B367" s="244"/>
      <c r="C367" s="240" t="s">
        <v>331</v>
      </c>
      <c r="D367" s="240"/>
      <c r="O367" s="240" t="s">
        <v>331</v>
      </c>
      <c r="P367" s="240" t="s">
        <v>331</v>
      </c>
      <c r="Q367" s="240" t="s">
        <v>331</v>
      </c>
      <c r="R367" s="240" t="s">
        <v>331</v>
      </c>
      <c r="S367" s="240" t="s">
        <v>331</v>
      </c>
      <c r="T367" s="240" t="s">
        <v>331</v>
      </c>
      <c r="U367" s="240" t="s">
        <v>331</v>
      </c>
      <c r="X367" s="240" t="s">
        <v>331</v>
      </c>
      <c r="Y367" s="240" t="s">
        <v>331</v>
      </c>
      <c r="Z367" s="240" t="s">
        <v>331</v>
      </c>
      <c r="AA367" s="240" t="s">
        <v>331</v>
      </c>
      <c r="AB367" s="240" t="s">
        <v>331</v>
      </c>
      <c r="AC367" s="240" t="s">
        <v>331</v>
      </c>
      <c r="AD367" s="240" t="s">
        <v>331</v>
      </c>
    </row>
    <row r="368">
      <c r="A368" s="240" t="s">
        <v>331</v>
      </c>
      <c r="B368" s="244"/>
      <c r="C368" s="240" t="s">
        <v>331</v>
      </c>
      <c r="D368" s="240"/>
      <c r="O368" s="240" t="s">
        <v>331</v>
      </c>
      <c r="P368" s="240" t="s">
        <v>331</v>
      </c>
      <c r="Q368" s="240" t="s">
        <v>331</v>
      </c>
      <c r="R368" s="240" t="s">
        <v>331</v>
      </c>
      <c r="S368" s="240" t="s">
        <v>331</v>
      </c>
      <c r="T368" s="240" t="s">
        <v>331</v>
      </c>
      <c r="U368" s="240" t="s">
        <v>331</v>
      </c>
      <c r="X368" s="240" t="s">
        <v>331</v>
      </c>
      <c r="Y368" s="240" t="s">
        <v>331</v>
      </c>
      <c r="Z368" s="240" t="s">
        <v>331</v>
      </c>
      <c r="AA368" s="240" t="s">
        <v>331</v>
      </c>
      <c r="AB368" s="240" t="s">
        <v>331</v>
      </c>
      <c r="AC368" s="240" t="s">
        <v>331</v>
      </c>
      <c r="AD368" s="240" t="s">
        <v>331</v>
      </c>
    </row>
    <row r="369">
      <c r="A369" s="240" t="s">
        <v>331</v>
      </c>
      <c r="B369" s="244"/>
      <c r="C369" s="240" t="s">
        <v>331</v>
      </c>
      <c r="D369" s="240"/>
      <c r="O369" s="240" t="s">
        <v>331</v>
      </c>
      <c r="P369" s="240" t="s">
        <v>331</v>
      </c>
      <c r="Q369" s="240" t="s">
        <v>331</v>
      </c>
      <c r="R369" s="240" t="s">
        <v>331</v>
      </c>
      <c r="S369" s="240" t="s">
        <v>331</v>
      </c>
      <c r="T369" s="240" t="s">
        <v>331</v>
      </c>
      <c r="U369" s="240" t="s">
        <v>331</v>
      </c>
      <c r="X369" s="240" t="s">
        <v>331</v>
      </c>
      <c r="Y369" s="240" t="s">
        <v>331</v>
      </c>
      <c r="Z369" s="240" t="s">
        <v>331</v>
      </c>
      <c r="AA369" s="240" t="s">
        <v>331</v>
      </c>
      <c r="AB369" s="240" t="s">
        <v>331</v>
      </c>
      <c r="AC369" s="240" t="s">
        <v>331</v>
      </c>
      <c r="AD369" s="240" t="s">
        <v>331</v>
      </c>
    </row>
    <row r="370">
      <c r="A370" s="240" t="s">
        <v>331</v>
      </c>
      <c r="B370" s="244"/>
      <c r="C370" s="240" t="s">
        <v>331</v>
      </c>
      <c r="D370" s="240"/>
      <c r="O370" s="240" t="s">
        <v>331</v>
      </c>
      <c r="P370" s="240" t="s">
        <v>331</v>
      </c>
      <c r="Q370" s="240" t="s">
        <v>331</v>
      </c>
      <c r="R370" s="240" t="s">
        <v>331</v>
      </c>
      <c r="S370" s="240" t="s">
        <v>331</v>
      </c>
      <c r="T370" s="240" t="s">
        <v>331</v>
      </c>
      <c r="U370" s="240" t="s">
        <v>331</v>
      </c>
      <c r="X370" s="240" t="s">
        <v>331</v>
      </c>
      <c r="Y370" s="240" t="s">
        <v>331</v>
      </c>
      <c r="Z370" s="240" t="s">
        <v>331</v>
      </c>
      <c r="AA370" s="240" t="s">
        <v>331</v>
      </c>
      <c r="AB370" s="240" t="s">
        <v>331</v>
      </c>
      <c r="AC370" s="240" t="s">
        <v>331</v>
      </c>
      <c r="AD370" s="240" t="s">
        <v>331</v>
      </c>
    </row>
    <row r="371">
      <c r="A371" s="240" t="s">
        <v>331</v>
      </c>
      <c r="B371" s="244"/>
      <c r="C371" s="240" t="s">
        <v>331</v>
      </c>
      <c r="D371" s="240"/>
      <c r="O371" s="240" t="s">
        <v>331</v>
      </c>
      <c r="P371" s="240" t="s">
        <v>331</v>
      </c>
      <c r="Q371" s="240" t="s">
        <v>331</v>
      </c>
      <c r="R371" s="240" t="s">
        <v>331</v>
      </c>
      <c r="S371" s="240" t="s">
        <v>331</v>
      </c>
      <c r="T371" s="240" t="s">
        <v>331</v>
      </c>
      <c r="U371" s="240" t="s">
        <v>331</v>
      </c>
      <c r="X371" s="240" t="s">
        <v>331</v>
      </c>
      <c r="Y371" s="240" t="s">
        <v>331</v>
      </c>
      <c r="Z371" s="240" t="s">
        <v>331</v>
      </c>
      <c r="AA371" s="240" t="s">
        <v>331</v>
      </c>
      <c r="AB371" s="240" t="s">
        <v>331</v>
      </c>
      <c r="AC371" s="240" t="s">
        <v>331</v>
      </c>
      <c r="AD371" s="240" t="s">
        <v>331</v>
      </c>
    </row>
    <row r="372">
      <c r="A372" s="240" t="s">
        <v>331</v>
      </c>
      <c r="B372" s="244"/>
      <c r="C372" s="240" t="s">
        <v>331</v>
      </c>
      <c r="D372" s="240"/>
      <c r="O372" s="240" t="s">
        <v>331</v>
      </c>
      <c r="P372" s="240" t="s">
        <v>331</v>
      </c>
      <c r="Q372" s="240" t="s">
        <v>331</v>
      </c>
      <c r="R372" s="240" t="s">
        <v>331</v>
      </c>
      <c r="S372" s="240" t="s">
        <v>331</v>
      </c>
      <c r="T372" s="240" t="s">
        <v>331</v>
      </c>
      <c r="U372" s="240" t="s">
        <v>331</v>
      </c>
      <c r="X372" s="240" t="s">
        <v>331</v>
      </c>
      <c r="Y372" s="240" t="s">
        <v>331</v>
      </c>
      <c r="Z372" s="240" t="s">
        <v>331</v>
      </c>
      <c r="AA372" s="240" t="s">
        <v>331</v>
      </c>
      <c r="AB372" s="240" t="s">
        <v>331</v>
      </c>
      <c r="AC372" s="240" t="s">
        <v>331</v>
      </c>
      <c r="AD372" s="240" t="s">
        <v>331</v>
      </c>
    </row>
    <row r="373">
      <c r="A373" s="240" t="s">
        <v>331</v>
      </c>
      <c r="B373" s="244"/>
      <c r="C373" s="240" t="s">
        <v>331</v>
      </c>
      <c r="D373" s="240"/>
      <c r="O373" s="240" t="s">
        <v>331</v>
      </c>
      <c r="P373" s="240" t="s">
        <v>331</v>
      </c>
      <c r="Q373" s="240" t="s">
        <v>331</v>
      </c>
      <c r="R373" s="240" t="s">
        <v>331</v>
      </c>
      <c r="S373" s="240" t="s">
        <v>331</v>
      </c>
      <c r="T373" s="240" t="s">
        <v>331</v>
      </c>
      <c r="U373" s="240" t="s">
        <v>331</v>
      </c>
      <c r="X373" s="240" t="s">
        <v>331</v>
      </c>
      <c r="Y373" s="240" t="s">
        <v>331</v>
      </c>
      <c r="Z373" s="240" t="s">
        <v>331</v>
      </c>
      <c r="AA373" s="240" t="s">
        <v>331</v>
      </c>
      <c r="AB373" s="240" t="s">
        <v>331</v>
      </c>
      <c r="AC373" s="240" t="s">
        <v>331</v>
      </c>
      <c r="AD373" s="240" t="s">
        <v>331</v>
      </c>
    </row>
    <row r="374">
      <c r="A374" s="240" t="s">
        <v>331</v>
      </c>
      <c r="B374" s="244"/>
      <c r="C374" s="240" t="s">
        <v>331</v>
      </c>
      <c r="D374" s="240"/>
      <c r="O374" s="240" t="s">
        <v>331</v>
      </c>
      <c r="P374" s="240" t="s">
        <v>331</v>
      </c>
      <c r="Q374" s="240" t="s">
        <v>331</v>
      </c>
      <c r="R374" s="240" t="s">
        <v>331</v>
      </c>
      <c r="S374" s="240" t="s">
        <v>331</v>
      </c>
      <c r="T374" s="240" t="s">
        <v>331</v>
      </c>
      <c r="U374" s="240" t="s">
        <v>331</v>
      </c>
      <c r="X374" s="240" t="s">
        <v>331</v>
      </c>
      <c r="Y374" s="240" t="s">
        <v>331</v>
      </c>
      <c r="Z374" s="240" t="s">
        <v>331</v>
      </c>
      <c r="AA374" s="240" t="s">
        <v>331</v>
      </c>
      <c r="AB374" s="240" t="s">
        <v>331</v>
      </c>
      <c r="AC374" s="240" t="s">
        <v>331</v>
      </c>
      <c r="AD374" s="240" t="s">
        <v>331</v>
      </c>
    </row>
    <row r="375">
      <c r="A375" s="240" t="s">
        <v>331</v>
      </c>
      <c r="B375" s="244"/>
      <c r="C375" s="240" t="s">
        <v>331</v>
      </c>
      <c r="D375" s="240"/>
      <c r="O375" s="240" t="s">
        <v>331</v>
      </c>
      <c r="P375" s="240" t="s">
        <v>331</v>
      </c>
      <c r="Q375" s="240" t="s">
        <v>331</v>
      </c>
      <c r="R375" s="240" t="s">
        <v>331</v>
      </c>
      <c r="S375" s="240" t="s">
        <v>331</v>
      </c>
      <c r="T375" s="240" t="s">
        <v>331</v>
      </c>
      <c r="U375" s="240" t="s">
        <v>331</v>
      </c>
      <c r="X375" s="240" t="s">
        <v>331</v>
      </c>
      <c r="Y375" s="240" t="s">
        <v>331</v>
      </c>
      <c r="Z375" s="240" t="s">
        <v>331</v>
      </c>
      <c r="AA375" s="240" t="s">
        <v>331</v>
      </c>
      <c r="AB375" s="240" t="s">
        <v>331</v>
      </c>
      <c r="AC375" s="240" t="s">
        <v>331</v>
      </c>
      <c r="AD375" s="240" t="s">
        <v>331</v>
      </c>
    </row>
    <row r="376">
      <c r="A376" s="240" t="s">
        <v>331</v>
      </c>
      <c r="B376" s="244"/>
      <c r="C376" s="240" t="s">
        <v>331</v>
      </c>
      <c r="D376" s="240"/>
      <c r="O376" s="240" t="s">
        <v>331</v>
      </c>
      <c r="P376" s="240" t="s">
        <v>331</v>
      </c>
      <c r="Q376" s="240" t="s">
        <v>331</v>
      </c>
      <c r="R376" s="240" t="s">
        <v>331</v>
      </c>
      <c r="S376" s="240" t="s">
        <v>331</v>
      </c>
      <c r="T376" s="240" t="s">
        <v>331</v>
      </c>
      <c r="U376" s="240" t="s">
        <v>331</v>
      </c>
      <c r="X376" s="240" t="s">
        <v>331</v>
      </c>
      <c r="Y376" s="240" t="s">
        <v>331</v>
      </c>
      <c r="Z376" s="240" t="s">
        <v>331</v>
      </c>
      <c r="AA376" s="240" t="s">
        <v>331</v>
      </c>
      <c r="AB376" s="240" t="s">
        <v>331</v>
      </c>
      <c r="AC376" s="240" t="s">
        <v>331</v>
      </c>
      <c r="AD376" s="240" t="s">
        <v>331</v>
      </c>
    </row>
    <row r="377">
      <c r="A377" s="240" t="s">
        <v>331</v>
      </c>
      <c r="B377" s="244"/>
      <c r="C377" s="240" t="s">
        <v>331</v>
      </c>
      <c r="D377" s="240"/>
      <c r="O377" s="240" t="s">
        <v>331</v>
      </c>
      <c r="P377" s="240" t="s">
        <v>331</v>
      </c>
      <c r="Q377" s="240" t="s">
        <v>331</v>
      </c>
      <c r="R377" s="240" t="s">
        <v>331</v>
      </c>
      <c r="S377" s="240" t="s">
        <v>331</v>
      </c>
      <c r="T377" s="240" t="s">
        <v>331</v>
      </c>
      <c r="U377" s="240" t="s">
        <v>331</v>
      </c>
      <c r="X377" s="240" t="s">
        <v>331</v>
      </c>
      <c r="Y377" s="240" t="s">
        <v>331</v>
      </c>
      <c r="Z377" s="240" t="s">
        <v>331</v>
      </c>
      <c r="AA377" s="240" t="s">
        <v>331</v>
      </c>
      <c r="AB377" s="240" t="s">
        <v>331</v>
      </c>
      <c r="AC377" s="240" t="s">
        <v>331</v>
      </c>
      <c r="AD377" s="240" t="s">
        <v>331</v>
      </c>
    </row>
    <row r="378">
      <c r="A378" s="240" t="s">
        <v>331</v>
      </c>
      <c r="B378" s="244"/>
      <c r="C378" s="240" t="s">
        <v>331</v>
      </c>
      <c r="D378" s="240"/>
      <c r="O378" s="240" t="s">
        <v>331</v>
      </c>
      <c r="P378" s="240" t="s">
        <v>331</v>
      </c>
      <c r="Q378" s="240" t="s">
        <v>331</v>
      </c>
      <c r="R378" s="240" t="s">
        <v>331</v>
      </c>
      <c r="S378" s="240" t="s">
        <v>331</v>
      </c>
      <c r="T378" s="240" t="s">
        <v>331</v>
      </c>
      <c r="U378" s="240" t="s">
        <v>331</v>
      </c>
      <c r="X378" s="240" t="s">
        <v>331</v>
      </c>
      <c r="Y378" s="240" t="s">
        <v>331</v>
      </c>
      <c r="Z378" s="240" t="s">
        <v>331</v>
      </c>
      <c r="AA378" s="240" t="s">
        <v>331</v>
      </c>
      <c r="AB378" s="240" t="s">
        <v>331</v>
      </c>
      <c r="AC378" s="240" t="s">
        <v>331</v>
      </c>
      <c r="AD378" s="240" t="s">
        <v>331</v>
      </c>
    </row>
    <row r="379">
      <c r="A379" s="240" t="s">
        <v>331</v>
      </c>
      <c r="B379" s="244"/>
      <c r="C379" s="240" t="s">
        <v>331</v>
      </c>
      <c r="D379" s="240"/>
      <c r="O379" s="240" t="s">
        <v>331</v>
      </c>
      <c r="P379" s="240" t="s">
        <v>331</v>
      </c>
      <c r="Q379" s="240" t="s">
        <v>331</v>
      </c>
      <c r="R379" s="240" t="s">
        <v>331</v>
      </c>
      <c r="S379" s="240" t="s">
        <v>331</v>
      </c>
      <c r="T379" s="240" t="s">
        <v>331</v>
      </c>
      <c r="U379" s="240" t="s">
        <v>331</v>
      </c>
      <c r="X379" s="240" t="s">
        <v>331</v>
      </c>
      <c r="Y379" s="240" t="s">
        <v>331</v>
      </c>
      <c r="Z379" s="240" t="s">
        <v>331</v>
      </c>
      <c r="AA379" s="240" t="s">
        <v>331</v>
      </c>
      <c r="AB379" s="240" t="s">
        <v>331</v>
      </c>
      <c r="AC379" s="240" t="s">
        <v>331</v>
      </c>
      <c r="AD379" s="240" t="s">
        <v>331</v>
      </c>
    </row>
    <row r="380">
      <c r="A380" s="240" t="s">
        <v>331</v>
      </c>
      <c r="B380" s="244"/>
      <c r="C380" s="240" t="s">
        <v>331</v>
      </c>
      <c r="D380" s="240"/>
      <c r="O380" s="240" t="s">
        <v>331</v>
      </c>
      <c r="P380" s="240" t="s">
        <v>331</v>
      </c>
      <c r="Q380" s="240" t="s">
        <v>331</v>
      </c>
      <c r="R380" s="240" t="s">
        <v>331</v>
      </c>
      <c r="S380" s="240" t="s">
        <v>331</v>
      </c>
      <c r="T380" s="240" t="s">
        <v>331</v>
      </c>
      <c r="U380" s="240" t="s">
        <v>331</v>
      </c>
      <c r="X380" s="240" t="s">
        <v>331</v>
      </c>
      <c r="Y380" s="240" t="s">
        <v>331</v>
      </c>
      <c r="Z380" s="240" t="s">
        <v>331</v>
      </c>
      <c r="AA380" s="240" t="s">
        <v>331</v>
      </c>
      <c r="AB380" s="240" t="s">
        <v>331</v>
      </c>
      <c r="AC380" s="240" t="s">
        <v>331</v>
      </c>
      <c r="AD380" s="240" t="s">
        <v>331</v>
      </c>
    </row>
    <row r="381">
      <c r="A381" s="240" t="s">
        <v>331</v>
      </c>
      <c r="B381" s="244"/>
      <c r="C381" s="240" t="s">
        <v>331</v>
      </c>
      <c r="D381" s="240"/>
      <c r="O381" s="240" t="s">
        <v>331</v>
      </c>
      <c r="P381" s="240" t="s">
        <v>331</v>
      </c>
      <c r="Q381" s="240" t="s">
        <v>331</v>
      </c>
      <c r="R381" s="240" t="s">
        <v>331</v>
      </c>
      <c r="S381" s="240" t="s">
        <v>331</v>
      </c>
      <c r="T381" s="240" t="s">
        <v>331</v>
      </c>
      <c r="U381" s="240" t="s">
        <v>331</v>
      </c>
      <c r="X381" s="240" t="s">
        <v>331</v>
      </c>
      <c r="Y381" s="240" t="s">
        <v>331</v>
      </c>
      <c r="Z381" s="240" t="s">
        <v>331</v>
      </c>
      <c r="AA381" s="240" t="s">
        <v>331</v>
      </c>
      <c r="AB381" s="240" t="s">
        <v>331</v>
      </c>
      <c r="AC381" s="240" t="s">
        <v>331</v>
      </c>
      <c r="AD381" s="240" t="s">
        <v>331</v>
      </c>
    </row>
    <row r="382">
      <c r="A382" s="240" t="s">
        <v>331</v>
      </c>
      <c r="B382" s="244"/>
      <c r="C382" s="240" t="s">
        <v>331</v>
      </c>
      <c r="D382" s="240"/>
      <c r="O382" s="240" t="s">
        <v>331</v>
      </c>
      <c r="P382" s="240" t="s">
        <v>331</v>
      </c>
      <c r="Q382" s="240" t="s">
        <v>331</v>
      </c>
      <c r="R382" s="240" t="s">
        <v>331</v>
      </c>
      <c r="S382" s="240" t="s">
        <v>331</v>
      </c>
      <c r="T382" s="240" t="s">
        <v>331</v>
      </c>
      <c r="U382" s="240" t="s">
        <v>331</v>
      </c>
      <c r="X382" s="240" t="s">
        <v>331</v>
      </c>
      <c r="Y382" s="240" t="s">
        <v>331</v>
      </c>
      <c r="Z382" s="240" t="s">
        <v>331</v>
      </c>
      <c r="AA382" s="240" t="s">
        <v>331</v>
      </c>
      <c r="AB382" s="240" t="s">
        <v>331</v>
      </c>
      <c r="AC382" s="240" t="s">
        <v>331</v>
      </c>
      <c r="AD382" s="240" t="s">
        <v>331</v>
      </c>
    </row>
    <row r="383">
      <c r="A383" s="240" t="s">
        <v>331</v>
      </c>
      <c r="B383" s="244"/>
      <c r="C383" s="240" t="s">
        <v>331</v>
      </c>
      <c r="D383" s="240"/>
      <c r="O383" s="240" t="s">
        <v>331</v>
      </c>
      <c r="P383" s="240" t="s">
        <v>331</v>
      </c>
      <c r="Q383" s="240" t="s">
        <v>331</v>
      </c>
      <c r="R383" s="240" t="s">
        <v>331</v>
      </c>
      <c r="S383" s="240" t="s">
        <v>331</v>
      </c>
      <c r="T383" s="240" t="s">
        <v>331</v>
      </c>
      <c r="U383" s="240" t="s">
        <v>331</v>
      </c>
      <c r="X383" s="240" t="s">
        <v>331</v>
      </c>
      <c r="Y383" s="240" t="s">
        <v>331</v>
      </c>
      <c r="Z383" s="240" t="s">
        <v>331</v>
      </c>
      <c r="AA383" s="240" t="s">
        <v>331</v>
      </c>
      <c r="AB383" s="240" t="s">
        <v>331</v>
      </c>
      <c r="AC383" s="240" t="s">
        <v>331</v>
      </c>
      <c r="AD383" s="240" t="s">
        <v>331</v>
      </c>
    </row>
    <row r="384">
      <c r="A384" s="240" t="s">
        <v>331</v>
      </c>
      <c r="B384" s="244"/>
      <c r="C384" s="240" t="s">
        <v>331</v>
      </c>
      <c r="D384" s="240"/>
      <c r="O384" s="240" t="s">
        <v>331</v>
      </c>
      <c r="P384" s="240" t="s">
        <v>331</v>
      </c>
      <c r="Q384" s="240" t="s">
        <v>331</v>
      </c>
      <c r="R384" s="240" t="s">
        <v>331</v>
      </c>
      <c r="S384" s="240" t="s">
        <v>331</v>
      </c>
      <c r="T384" s="240" t="s">
        <v>331</v>
      </c>
      <c r="U384" s="240" t="s">
        <v>331</v>
      </c>
      <c r="X384" s="240" t="s">
        <v>331</v>
      </c>
      <c r="Y384" s="240" t="s">
        <v>331</v>
      </c>
      <c r="Z384" s="240" t="s">
        <v>331</v>
      </c>
      <c r="AA384" s="240" t="s">
        <v>331</v>
      </c>
      <c r="AB384" s="240" t="s">
        <v>331</v>
      </c>
      <c r="AC384" s="240" t="s">
        <v>331</v>
      </c>
      <c r="AD384" s="240" t="s">
        <v>331</v>
      </c>
    </row>
    <row r="385">
      <c r="A385" s="240" t="s">
        <v>331</v>
      </c>
      <c r="B385" s="244"/>
      <c r="C385" s="240" t="s">
        <v>331</v>
      </c>
      <c r="D385" s="240"/>
      <c r="O385" s="240" t="s">
        <v>331</v>
      </c>
      <c r="P385" s="240" t="s">
        <v>331</v>
      </c>
      <c r="Q385" s="240" t="s">
        <v>331</v>
      </c>
      <c r="R385" s="240" t="s">
        <v>331</v>
      </c>
      <c r="S385" s="240" t="s">
        <v>331</v>
      </c>
      <c r="T385" s="240" t="s">
        <v>331</v>
      </c>
      <c r="U385" s="240" t="s">
        <v>331</v>
      </c>
      <c r="X385" s="240" t="s">
        <v>331</v>
      </c>
      <c r="Y385" s="240" t="s">
        <v>331</v>
      </c>
      <c r="Z385" s="240" t="s">
        <v>331</v>
      </c>
      <c r="AA385" s="240" t="s">
        <v>331</v>
      </c>
      <c r="AB385" s="240" t="s">
        <v>331</v>
      </c>
      <c r="AC385" s="240" t="s">
        <v>331</v>
      </c>
      <c r="AD385" s="240" t="s">
        <v>331</v>
      </c>
    </row>
    <row r="386">
      <c r="A386" s="240" t="s">
        <v>331</v>
      </c>
      <c r="B386" s="244"/>
      <c r="C386" s="240" t="s">
        <v>331</v>
      </c>
      <c r="D386" s="240"/>
      <c r="O386" s="240" t="s">
        <v>331</v>
      </c>
      <c r="P386" s="240" t="s">
        <v>331</v>
      </c>
      <c r="Q386" s="240" t="s">
        <v>331</v>
      </c>
      <c r="R386" s="240" t="s">
        <v>331</v>
      </c>
      <c r="S386" s="240" t="s">
        <v>331</v>
      </c>
      <c r="T386" s="240" t="s">
        <v>331</v>
      </c>
      <c r="U386" s="240" t="s">
        <v>331</v>
      </c>
      <c r="X386" s="240" t="s">
        <v>331</v>
      </c>
      <c r="Y386" s="240" t="s">
        <v>331</v>
      </c>
      <c r="Z386" s="240" t="s">
        <v>331</v>
      </c>
      <c r="AA386" s="240" t="s">
        <v>331</v>
      </c>
      <c r="AB386" s="240" t="s">
        <v>331</v>
      </c>
      <c r="AC386" s="240" t="s">
        <v>331</v>
      </c>
      <c r="AD386" s="240" t="s">
        <v>331</v>
      </c>
    </row>
    <row r="387">
      <c r="A387" s="240" t="s">
        <v>331</v>
      </c>
      <c r="B387" s="244"/>
      <c r="C387" s="240" t="s">
        <v>331</v>
      </c>
      <c r="D387" s="240"/>
      <c r="O387" s="240" t="s">
        <v>331</v>
      </c>
      <c r="P387" s="240" t="s">
        <v>331</v>
      </c>
      <c r="Q387" s="240" t="s">
        <v>331</v>
      </c>
      <c r="R387" s="240" t="s">
        <v>331</v>
      </c>
      <c r="S387" s="240" t="s">
        <v>331</v>
      </c>
      <c r="T387" s="240" t="s">
        <v>331</v>
      </c>
      <c r="U387" s="240" t="s">
        <v>331</v>
      </c>
      <c r="X387" s="240" t="s">
        <v>331</v>
      </c>
      <c r="Y387" s="240" t="s">
        <v>331</v>
      </c>
      <c r="Z387" s="240" t="s">
        <v>331</v>
      </c>
      <c r="AA387" s="240" t="s">
        <v>331</v>
      </c>
      <c r="AB387" s="240" t="s">
        <v>331</v>
      </c>
      <c r="AC387" s="240" t="s">
        <v>331</v>
      </c>
      <c r="AD387" s="240" t="s">
        <v>331</v>
      </c>
    </row>
    <row r="388">
      <c r="A388" s="240" t="s">
        <v>331</v>
      </c>
      <c r="B388" s="244"/>
      <c r="C388" s="240" t="s">
        <v>331</v>
      </c>
      <c r="D388" s="240"/>
      <c r="O388" s="240" t="s">
        <v>331</v>
      </c>
      <c r="P388" s="240" t="s">
        <v>331</v>
      </c>
      <c r="Q388" s="240" t="s">
        <v>331</v>
      </c>
      <c r="R388" s="240" t="s">
        <v>331</v>
      </c>
      <c r="S388" s="240" t="s">
        <v>331</v>
      </c>
      <c r="T388" s="240" t="s">
        <v>331</v>
      </c>
      <c r="U388" s="240" t="s">
        <v>331</v>
      </c>
      <c r="X388" s="240" t="s">
        <v>331</v>
      </c>
      <c r="Y388" s="240" t="s">
        <v>331</v>
      </c>
      <c r="Z388" s="240" t="s">
        <v>331</v>
      </c>
      <c r="AA388" s="240" t="s">
        <v>331</v>
      </c>
      <c r="AB388" s="240" t="s">
        <v>331</v>
      </c>
      <c r="AC388" s="240" t="s">
        <v>331</v>
      </c>
      <c r="AD388" s="240" t="s">
        <v>331</v>
      </c>
    </row>
    <row r="389">
      <c r="A389" s="240" t="s">
        <v>331</v>
      </c>
      <c r="B389" s="244"/>
      <c r="C389" s="240" t="s">
        <v>331</v>
      </c>
      <c r="D389" s="240"/>
      <c r="O389" s="240" t="s">
        <v>331</v>
      </c>
      <c r="P389" s="240" t="s">
        <v>331</v>
      </c>
      <c r="Q389" s="240" t="s">
        <v>331</v>
      </c>
      <c r="R389" s="240" t="s">
        <v>331</v>
      </c>
      <c r="S389" s="240" t="s">
        <v>331</v>
      </c>
      <c r="T389" s="240" t="s">
        <v>331</v>
      </c>
      <c r="U389" s="240" t="s">
        <v>331</v>
      </c>
      <c r="X389" s="240" t="s">
        <v>331</v>
      </c>
      <c r="Y389" s="240" t="s">
        <v>331</v>
      </c>
      <c r="Z389" s="240" t="s">
        <v>331</v>
      </c>
      <c r="AA389" s="240" t="s">
        <v>331</v>
      </c>
      <c r="AB389" s="240" t="s">
        <v>331</v>
      </c>
      <c r="AC389" s="240" t="s">
        <v>331</v>
      </c>
      <c r="AD389" s="240" t="s">
        <v>331</v>
      </c>
    </row>
    <row r="390">
      <c r="A390" s="240" t="s">
        <v>331</v>
      </c>
      <c r="B390" s="244"/>
      <c r="C390" s="240" t="s">
        <v>331</v>
      </c>
      <c r="D390" s="240"/>
      <c r="O390" s="240" t="s">
        <v>331</v>
      </c>
      <c r="P390" s="240" t="s">
        <v>331</v>
      </c>
      <c r="Q390" s="240" t="s">
        <v>331</v>
      </c>
      <c r="R390" s="240" t="s">
        <v>331</v>
      </c>
      <c r="S390" s="240" t="s">
        <v>331</v>
      </c>
      <c r="T390" s="240" t="s">
        <v>331</v>
      </c>
      <c r="U390" s="240" t="s">
        <v>331</v>
      </c>
      <c r="X390" s="240" t="s">
        <v>331</v>
      </c>
      <c r="Y390" s="240" t="s">
        <v>331</v>
      </c>
      <c r="Z390" s="240" t="s">
        <v>331</v>
      </c>
      <c r="AA390" s="240" t="s">
        <v>331</v>
      </c>
      <c r="AB390" s="240" t="s">
        <v>331</v>
      </c>
      <c r="AC390" s="240" t="s">
        <v>331</v>
      </c>
      <c r="AD390" s="240" t="s">
        <v>331</v>
      </c>
    </row>
    <row r="391">
      <c r="A391" s="240" t="s">
        <v>331</v>
      </c>
      <c r="B391" s="244"/>
      <c r="C391" s="240" t="s">
        <v>331</v>
      </c>
      <c r="D391" s="240"/>
      <c r="O391" s="240" t="s">
        <v>331</v>
      </c>
      <c r="P391" s="240" t="s">
        <v>331</v>
      </c>
      <c r="Q391" s="240" t="s">
        <v>331</v>
      </c>
      <c r="R391" s="240" t="s">
        <v>331</v>
      </c>
      <c r="S391" s="240" t="s">
        <v>331</v>
      </c>
      <c r="T391" s="240" t="s">
        <v>331</v>
      </c>
      <c r="U391" s="240" t="s">
        <v>331</v>
      </c>
      <c r="X391" s="240" t="s">
        <v>331</v>
      </c>
      <c r="Y391" s="240" t="s">
        <v>331</v>
      </c>
      <c r="Z391" s="240" t="s">
        <v>331</v>
      </c>
      <c r="AA391" s="240" t="s">
        <v>331</v>
      </c>
      <c r="AB391" s="240" t="s">
        <v>331</v>
      </c>
      <c r="AC391" s="240" t="s">
        <v>331</v>
      </c>
      <c r="AD391" s="240" t="s">
        <v>331</v>
      </c>
    </row>
    <row r="392">
      <c r="A392" s="240" t="s">
        <v>331</v>
      </c>
      <c r="B392" s="244"/>
      <c r="C392" s="240" t="s">
        <v>331</v>
      </c>
      <c r="D392" s="240"/>
      <c r="O392" s="240" t="s">
        <v>331</v>
      </c>
      <c r="P392" s="240" t="s">
        <v>331</v>
      </c>
      <c r="Q392" s="240" t="s">
        <v>331</v>
      </c>
      <c r="R392" s="240" t="s">
        <v>331</v>
      </c>
      <c r="S392" s="240" t="s">
        <v>331</v>
      </c>
      <c r="T392" s="240" t="s">
        <v>331</v>
      </c>
      <c r="U392" s="240" t="s">
        <v>331</v>
      </c>
      <c r="X392" s="240" t="s">
        <v>331</v>
      </c>
      <c r="Y392" s="240" t="s">
        <v>331</v>
      </c>
      <c r="Z392" s="240" t="s">
        <v>331</v>
      </c>
      <c r="AA392" s="240" t="s">
        <v>331</v>
      </c>
      <c r="AB392" s="240" t="s">
        <v>331</v>
      </c>
      <c r="AC392" s="240" t="s">
        <v>331</v>
      </c>
      <c r="AD392" s="240" t="s">
        <v>331</v>
      </c>
    </row>
    <row r="393">
      <c r="A393" s="240" t="s">
        <v>331</v>
      </c>
      <c r="B393" s="244"/>
      <c r="C393" s="240" t="s">
        <v>331</v>
      </c>
      <c r="D393" s="240"/>
      <c r="O393" s="240" t="s">
        <v>331</v>
      </c>
      <c r="P393" s="240" t="s">
        <v>331</v>
      </c>
      <c r="Q393" s="240" t="s">
        <v>331</v>
      </c>
      <c r="R393" s="240" t="s">
        <v>331</v>
      </c>
      <c r="S393" s="240" t="s">
        <v>331</v>
      </c>
      <c r="T393" s="240" t="s">
        <v>331</v>
      </c>
      <c r="U393" s="240" t="s">
        <v>331</v>
      </c>
      <c r="X393" s="240" t="s">
        <v>331</v>
      </c>
      <c r="Y393" s="240" t="s">
        <v>331</v>
      </c>
      <c r="Z393" s="240" t="s">
        <v>331</v>
      </c>
      <c r="AA393" s="240" t="s">
        <v>331</v>
      </c>
      <c r="AB393" s="240" t="s">
        <v>331</v>
      </c>
      <c r="AC393" s="240" t="s">
        <v>331</v>
      </c>
      <c r="AD393" s="240" t="s">
        <v>331</v>
      </c>
    </row>
    <row r="394">
      <c r="A394" s="240" t="s">
        <v>331</v>
      </c>
      <c r="B394" s="244"/>
      <c r="C394" s="240" t="s">
        <v>331</v>
      </c>
      <c r="D394" s="240"/>
      <c r="O394" s="240" t="s">
        <v>331</v>
      </c>
      <c r="P394" s="240" t="s">
        <v>331</v>
      </c>
      <c r="Q394" s="240" t="s">
        <v>331</v>
      </c>
      <c r="R394" s="240" t="s">
        <v>331</v>
      </c>
      <c r="S394" s="240" t="s">
        <v>331</v>
      </c>
      <c r="T394" s="240" t="s">
        <v>331</v>
      </c>
      <c r="U394" s="240" t="s">
        <v>331</v>
      </c>
      <c r="X394" s="240" t="s">
        <v>331</v>
      </c>
      <c r="Y394" s="240" t="s">
        <v>331</v>
      </c>
      <c r="Z394" s="240" t="s">
        <v>331</v>
      </c>
      <c r="AA394" s="240" t="s">
        <v>331</v>
      </c>
      <c r="AB394" s="240" t="s">
        <v>331</v>
      </c>
      <c r="AC394" s="240" t="s">
        <v>331</v>
      </c>
      <c r="AD394" s="240" t="s">
        <v>331</v>
      </c>
    </row>
    <row r="395">
      <c r="A395" s="240" t="s">
        <v>331</v>
      </c>
      <c r="B395" s="244"/>
      <c r="C395" s="240" t="s">
        <v>331</v>
      </c>
      <c r="D395" s="240"/>
      <c r="O395" s="240" t="s">
        <v>331</v>
      </c>
      <c r="P395" s="240" t="s">
        <v>331</v>
      </c>
      <c r="Q395" s="240" t="s">
        <v>331</v>
      </c>
      <c r="R395" s="240" t="s">
        <v>331</v>
      </c>
      <c r="S395" s="240" t="s">
        <v>331</v>
      </c>
      <c r="T395" s="240" t="s">
        <v>331</v>
      </c>
      <c r="U395" s="240" t="s">
        <v>331</v>
      </c>
      <c r="X395" s="240" t="s">
        <v>331</v>
      </c>
      <c r="Y395" s="240" t="s">
        <v>331</v>
      </c>
      <c r="Z395" s="240" t="s">
        <v>331</v>
      </c>
      <c r="AA395" s="240" t="s">
        <v>331</v>
      </c>
      <c r="AB395" s="240" t="s">
        <v>331</v>
      </c>
      <c r="AC395" s="240" t="s">
        <v>331</v>
      </c>
      <c r="AD395" s="240" t="s">
        <v>331</v>
      </c>
    </row>
    <row r="396">
      <c r="A396" s="240" t="s">
        <v>331</v>
      </c>
      <c r="B396" s="244"/>
      <c r="C396" s="240" t="s">
        <v>331</v>
      </c>
      <c r="D396" s="240"/>
      <c r="O396" s="240" t="s">
        <v>331</v>
      </c>
      <c r="P396" s="240" t="s">
        <v>331</v>
      </c>
      <c r="Q396" s="240" t="s">
        <v>331</v>
      </c>
      <c r="R396" s="240" t="s">
        <v>331</v>
      </c>
      <c r="S396" s="240" t="s">
        <v>331</v>
      </c>
      <c r="T396" s="240" t="s">
        <v>331</v>
      </c>
      <c r="U396" s="240" t="s">
        <v>331</v>
      </c>
      <c r="X396" s="240" t="s">
        <v>331</v>
      </c>
      <c r="Y396" s="240" t="s">
        <v>331</v>
      </c>
      <c r="Z396" s="240" t="s">
        <v>331</v>
      </c>
      <c r="AA396" s="240" t="s">
        <v>331</v>
      </c>
      <c r="AB396" s="240" t="s">
        <v>331</v>
      </c>
      <c r="AC396" s="240" t="s">
        <v>331</v>
      </c>
      <c r="AD396" s="240" t="s">
        <v>331</v>
      </c>
    </row>
    <row r="397">
      <c r="A397" s="240" t="s">
        <v>331</v>
      </c>
      <c r="B397" s="244"/>
      <c r="C397" s="240" t="s">
        <v>331</v>
      </c>
      <c r="D397" s="240"/>
      <c r="O397" s="240" t="s">
        <v>331</v>
      </c>
      <c r="P397" s="240" t="s">
        <v>331</v>
      </c>
      <c r="Q397" s="240" t="s">
        <v>331</v>
      </c>
      <c r="R397" s="240" t="s">
        <v>331</v>
      </c>
      <c r="S397" s="240" t="s">
        <v>331</v>
      </c>
      <c r="T397" s="240" t="s">
        <v>331</v>
      </c>
      <c r="U397" s="240" t="s">
        <v>331</v>
      </c>
      <c r="X397" s="240" t="s">
        <v>331</v>
      </c>
      <c r="Y397" s="240" t="s">
        <v>331</v>
      </c>
      <c r="Z397" s="240" t="s">
        <v>331</v>
      </c>
      <c r="AA397" s="240" t="s">
        <v>331</v>
      </c>
      <c r="AB397" s="240" t="s">
        <v>331</v>
      </c>
      <c r="AC397" s="240" t="s">
        <v>331</v>
      </c>
      <c r="AD397" s="240" t="s">
        <v>331</v>
      </c>
    </row>
    <row r="398">
      <c r="A398" s="240" t="s">
        <v>331</v>
      </c>
      <c r="B398" s="244"/>
      <c r="C398" s="240" t="s">
        <v>331</v>
      </c>
      <c r="D398" s="240"/>
      <c r="O398" s="240" t="s">
        <v>331</v>
      </c>
      <c r="P398" s="240" t="s">
        <v>331</v>
      </c>
      <c r="Q398" s="240" t="s">
        <v>331</v>
      </c>
      <c r="R398" s="240" t="s">
        <v>331</v>
      </c>
      <c r="S398" s="240" t="s">
        <v>331</v>
      </c>
      <c r="T398" s="240" t="s">
        <v>331</v>
      </c>
      <c r="U398" s="240" t="s">
        <v>331</v>
      </c>
      <c r="X398" s="240" t="s">
        <v>331</v>
      </c>
      <c r="Y398" s="240" t="s">
        <v>331</v>
      </c>
      <c r="Z398" s="240" t="s">
        <v>331</v>
      </c>
      <c r="AA398" s="240" t="s">
        <v>331</v>
      </c>
      <c r="AB398" s="240" t="s">
        <v>331</v>
      </c>
      <c r="AC398" s="240" t="s">
        <v>331</v>
      </c>
      <c r="AD398" s="240" t="s">
        <v>331</v>
      </c>
    </row>
    <row r="399">
      <c r="A399" s="240" t="s">
        <v>331</v>
      </c>
      <c r="B399" s="244"/>
      <c r="C399" s="240" t="s">
        <v>331</v>
      </c>
      <c r="D399" s="240"/>
      <c r="O399" s="240" t="s">
        <v>331</v>
      </c>
      <c r="P399" s="240" t="s">
        <v>331</v>
      </c>
      <c r="Q399" s="240" t="s">
        <v>331</v>
      </c>
      <c r="R399" s="240" t="s">
        <v>331</v>
      </c>
      <c r="S399" s="240" t="s">
        <v>331</v>
      </c>
      <c r="T399" s="240" t="s">
        <v>331</v>
      </c>
      <c r="U399" s="240" t="s">
        <v>331</v>
      </c>
      <c r="X399" s="240" t="s">
        <v>331</v>
      </c>
      <c r="Y399" s="240" t="s">
        <v>331</v>
      </c>
      <c r="Z399" s="240" t="s">
        <v>331</v>
      </c>
      <c r="AA399" s="240" t="s">
        <v>331</v>
      </c>
      <c r="AB399" s="240" t="s">
        <v>331</v>
      </c>
      <c r="AC399" s="240" t="s">
        <v>331</v>
      </c>
      <c r="AD399" s="240" t="s">
        <v>331</v>
      </c>
    </row>
    <row r="400">
      <c r="A400" s="240" t="s">
        <v>331</v>
      </c>
      <c r="B400" s="244"/>
      <c r="C400" s="240" t="s">
        <v>331</v>
      </c>
      <c r="D400" s="240"/>
      <c r="O400" s="240" t="s">
        <v>331</v>
      </c>
      <c r="P400" s="240" t="s">
        <v>331</v>
      </c>
      <c r="Q400" s="240" t="s">
        <v>331</v>
      </c>
      <c r="R400" s="240" t="s">
        <v>331</v>
      </c>
      <c r="S400" s="240" t="s">
        <v>331</v>
      </c>
      <c r="T400" s="240" t="s">
        <v>331</v>
      </c>
      <c r="U400" s="240" t="s">
        <v>331</v>
      </c>
      <c r="X400" s="240" t="s">
        <v>331</v>
      </c>
      <c r="Y400" s="240" t="s">
        <v>331</v>
      </c>
      <c r="Z400" s="240" t="s">
        <v>331</v>
      </c>
      <c r="AA400" s="240" t="s">
        <v>331</v>
      </c>
      <c r="AB400" s="240" t="s">
        <v>331</v>
      </c>
      <c r="AC400" s="240" t="s">
        <v>331</v>
      </c>
      <c r="AD400" s="240" t="s">
        <v>331</v>
      </c>
    </row>
    <row r="401">
      <c r="A401" s="240" t="s">
        <v>331</v>
      </c>
      <c r="B401" s="244"/>
      <c r="C401" s="240" t="s">
        <v>331</v>
      </c>
      <c r="D401" s="240"/>
      <c r="O401" s="240" t="s">
        <v>331</v>
      </c>
      <c r="P401" s="240" t="s">
        <v>331</v>
      </c>
      <c r="Q401" s="240" t="s">
        <v>331</v>
      </c>
      <c r="R401" s="240" t="s">
        <v>331</v>
      </c>
      <c r="S401" s="240" t="s">
        <v>331</v>
      </c>
      <c r="T401" s="240" t="s">
        <v>331</v>
      </c>
      <c r="U401" s="240" t="s">
        <v>331</v>
      </c>
      <c r="X401" s="240" t="s">
        <v>331</v>
      </c>
      <c r="Y401" s="240" t="s">
        <v>331</v>
      </c>
      <c r="Z401" s="240" t="s">
        <v>331</v>
      </c>
      <c r="AA401" s="240" t="s">
        <v>331</v>
      </c>
      <c r="AB401" s="240" t="s">
        <v>331</v>
      </c>
      <c r="AC401" s="240" t="s">
        <v>331</v>
      </c>
      <c r="AD401" s="240" t="s">
        <v>331</v>
      </c>
    </row>
    <row r="402">
      <c r="A402" s="240" t="s">
        <v>331</v>
      </c>
      <c r="B402" s="244"/>
      <c r="C402" s="240" t="s">
        <v>331</v>
      </c>
      <c r="D402" s="240"/>
      <c r="O402" s="240" t="s">
        <v>331</v>
      </c>
      <c r="P402" s="240" t="s">
        <v>331</v>
      </c>
      <c r="Q402" s="240" t="s">
        <v>331</v>
      </c>
      <c r="R402" s="240" t="s">
        <v>331</v>
      </c>
      <c r="S402" s="240" t="s">
        <v>331</v>
      </c>
      <c r="T402" s="240" t="s">
        <v>331</v>
      </c>
      <c r="U402" s="240" t="s">
        <v>331</v>
      </c>
      <c r="X402" s="240" t="s">
        <v>331</v>
      </c>
      <c r="Y402" s="240" t="s">
        <v>331</v>
      </c>
      <c r="Z402" s="240" t="s">
        <v>331</v>
      </c>
      <c r="AA402" s="240" t="s">
        <v>331</v>
      </c>
      <c r="AB402" s="240" t="s">
        <v>331</v>
      </c>
      <c r="AC402" s="240" t="s">
        <v>331</v>
      </c>
      <c r="AD402" s="240" t="s">
        <v>331</v>
      </c>
    </row>
    <row r="403">
      <c r="A403" s="240" t="s">
        <v>331</v>
      </c>
      <c r="B403" s="244"/>
      <c r="C403" s="240" t="s">
        <v>331</v>
      </c>
      <c r="D403" s="240"/>
      <c r="O403" s="240" t="s">
        <v>331</v>
      </c>
      <c r="P403" s="240" t="s">
        <v>331</v>
      </c>
      <c r="Q403" s="240" t="s">
        <v>331</v>
      </c>
      <c r="R403" s="240" t="s">
        <v>331</v>
      </c>
      <c r="S403" s="240" t="s">
        <v>331</v>
      </c>
      <c r="T403" s="240" t="s">
        <v>331</v>
      </c>
      <c r="U403" s="240" t="s">
        <v>331</v>
      </c>
      <c r="X403" s="240" t="s">
        <v>331</v>
      </c>
      <c r="Y403" s="240" t="s">
        <v>331</v>
      </c>
      <c r="Z403" s="240" t="s">
        <v>331</v>
      </c>
      <c r="AA403" s="240" t="s">
        <v>331</v>
      </c>
      <c r="AB403" s="240" t="s">
        <v>331</v>
      </c>
      <c r="AC403" s="240" t="s">
        <v>331</v>
      </c>
      <c r="AD403" s="240" t="s">
        <v>331</v>
      </c>
    </row>
    <row r="404">
      <c r="A404" s="240" t="s">
        <v>331</v>
      </c>
      <c r="B404" s="244"/>
      <c r="C404" s="240" t="s">
        <v>331</v>
      </c>
      <c r="D404" s="240"/>
      <c r="O404" s="240" t="s">
        <v>331</v>
      </c>
      <c r="P404" s="240" t="s">
        <v>331</v>
      </c>
      <c r="Q404" s="240" t="s">
        <v>331</v>
      </c>
      <c r="R404" s="240" t="s">
        <v>331</v>
      </c>
      <c r="S404" s="240" t="s">
        <v>331</v>
      </c>
      <c r="T404" s="240" t="s">
        <v>331</v>
      </c>
      <c r="U404" s="240" t="s">
        <v>331</v>
      </c>
      <c r="X404" s="240" t="s">
        <v>331</v>
      </c>
      <c r="Y404" s="240" t="s">
        <v>331</v>
      </c>
      <c r="Z404" s="240" t="s">
        <v>331</v>
      </c>
      <c r="AA404" s="240" t="s">
        <v>331</v>
      </c>
      <c r="AB404" s="240" t="s">
        <v>331</v>
      </c>
      <c r="AC404" s="240" t="s">
        <v>331</v>
      </c>
      <c r="AD404" s="240" t="s">
        <v>331</v>
      </c>
    </row>
    <row r="405">
      <c r="A405" s="240" t="s">
        <v>331</v>
      </c>
      <c r="B405" s="244"/>
      <c r="C405" s="240" t="s">
        <v>331</v>
      </c>
      <c r="D405" s="240"/>
      <c r="O405" s="240" t="s">
        <v>331</v>
      </c>
      <c r="P405" s="240" t="s">
        <v>331</v>
      </c>
      <c r="Q405" s="240" t="s">
        <v>331</v>
      </c>
      <c r="R405" s="240" t="s">
        <v>331</v>
      </c>
      <c r="S405" s="240" t="s">
        <v>331</v>
      </c>
      <c r="T405" s="240" t="s">
        <v>331</v>
      </c>
      <c r="U405" s="240" t="s">
        <v>331</v>
      </c>
      <c r="X405" s="240" t="s">
        <v>331</v>
      </c>
      <c r="Y405" s="240" t="s">
        <v>331</v>
      </c>
      <c r="Z405" s="240" t="s">
        <v>331</v>
      </c>
      <c r="AA405" s="240" t="s">
        <v>331</v>
      </c>
      <c r="AB405" s="240" t="s">
        <v>331</v>
      </c>
      <c r="AC405" s="240" t="s">
        <v>331</v>
      </c>
      <c r="AD405" s="240" t="s">
        <v>331</v>
      </c>
    </row>
    <row r="406">
      <c r="A406" s="240" t="s">
        <v>331</v>
      </c>
      <c r="B406" s="244"/>
      <c r="C406" s="240" t="s">
        <v>331</v>
      </c>
      <c r="D406" s="240"/>
      <c r="O406" s="240" t="s">
        <v>331</v>
      </c>
      <c r="P406" s="240" t="s">
        <v>331</v>
      </c>
      <c r="Q406" s="240" t="s">
        <v>331</v>
      </c>
      <c r="R406" s="240" t="s">
        <v>331</v>
      </c>
      <c r="S406" s="240" t="s">
        <v>331</v>
      </c>
      <c r="T406" s="240" t="s">
        <v>331</v>
      </c>
      <c r="U406" s="240" t="s">
        <v>331</v>
      </c>
      <c r="X406" s="240" t="s">
        <v>331</v>
      </c>
      <c r="Y406" s="240" t="s">
        <v>331</v>
      </c>
      <c r="Z406" s="240" t="s">
        <v>331</v>
      </c>
      <c r="AA406" s="240" t="s">
        <v>331</v>
      </c>
      <c r="AB406" s="240" t="s">
        <v>331</v>
      </c>
      <c r="AC406" s="240" t="s">
        <v>331</v>
      </c>
      <c r="AD406" s="240" t="s">
        <v>331</v>
      </c>
    </row>
    <row r="407">
      <c r="A407" s="240" t="s">
        <v>331</v>
      </c>
      <c r="B407" s="244"/>
      <c r="C407" s="240" t="s">
        <v>331</v>
      </c>
      <c r="D407" s="240"/>
      <c r="O407" s="240" t="s">
        <v>331</v>
      </c>
      <c r="P407" s="240" t="s">
        <v>331</v>
      </c>
      <c r="Q407" s="240" t="s">
        <v>331</v>
      </c>
      <c r="R407" s="240" t="s">
        <v>331</v>
      </c>
      <c r="S407" s="240" t="s">
        <v>331</v>
      </c>
      <c r="T407" s="240" t="s">
        <v>331</v>
      </c>
      <c r="U407" s="240" t="s">
        <v>331</v>
      </c>
      <c r="X407" s="240" t="s">
        <v>331</v>
      </c>
      <c r="Y407" s="240" t="s">
        <v>331</v>
      </c>
      <c r="Z407" s="240" t="s">
        <v>331</v>
      </c>
      <c r="AA407" s="240" t="s">
        <v>331</v>
      </c>
      <c r="AB407" s="240" t="s">
        <v>331</v>
      </c>
      <c r="AC407" s="240" t="s">
        <v>331</v>
      </c>
      <c r="AD407" s="240" t="s">
        <v>331</v>
      </c>
    </row>
    <row r="408">
      <c r="A408" s="240" t="s">
        <v>331</v>
      </c>
      <c r="B408" s="244"/>
      <c r="C408" s="240" t="s">
        <v>331</v>
      </c>
      <c r="D408" s="240"/>
      <c r="O408" s="240" t="s">
        <v>331</v>
      </c>
      <c r="P408" s="240" t="s">
        <v>331</v>
      </c>
      <c r="Q408" s="240" t="s">
        <v>331</v>
      </c>
      <c r="R408" s="240" t="s">
        <v>331</v>
      </c>
      <c r="S408" s="240" t="s">
        <v>331</v>
      </c>
      <c r="T408" s="240" t="s">
        <v>331</v>
      </c>
      <c r="U408" s="240" t="s">
        <v>331</v>
      </c>
      <c r="X408" s="240" t="s">
        <v>331</v>
      </c>
      <c r="Y408" s="240" t="s">
        <v>331</v>
      </c>
      <c r="Z408" s="240" t="s">
        <v>331</v>
      </c>
      <c r="AA408" s="240" t="s">
        <v>331</v>
      </c>
      <c r="AB408" s="240" t="s">
        <v>331</v>
      </c>
      <c r="AC408" s="240" t="s">
        <v>331</v>
      </c>
      <c r="AD408" s="240" t="s">
        <v>331</v>
      </c>
    </row>
    <row r="409">
      <c r="A409" s="240" t="s">
        <v>331</v>
      </c>
      <c r="B409" s="244"/>
      <c r="C409" s="240" t="s">
        <v>331</v>
      </c>
      <c r="D409" s="240"/>
      <c r="O409" s="240" t="s">
        <v>331</v>
      </c>
      <c r="P409" s="240" t="s">
        <v>331</v>
      </c>
      <c r="Q409" s="240" t="s">
        <v>331</v>
      </c>
      <c r="R409" s="240" t="s">
        <v>331</v>
      </c>
      <c r="S409" s="240" t="s">
        <v>331</v>
      </c>
      <c r="T409" s="240" t="s">
        <v>331</v>
      </c>
      <c r="U409" s="240" t="s">
        <v>331</v>
      </c>
      <c r="X409" s="240" t="s">
        <v>331</v>
      </c>
      <c r="Y409" s="240" t="s">
        <v>331</v>
      </c>
      <c r="Z409" s="240" t="s">
        <v>331</v>
      </c>
      <c r="AA409" s="240" t="s">
        <v>331</v>
      </c>
      <c r="AB409" s="240" t="s">
        <v>331</v>
      </c>
      <c r="AC409" s="240" t="s">
        <v>331</v>
      </c>
      <c r="AD409" s="240" t="s">
        <v>331</v>
      </c>
    </row>
    <row r="410">
      <c r="A410" s="240" t="s">
        <v>331</v>
      </c>
      <c r="B410" s="244"/>
      <c r="C410" s="240" t="s">
        <v>331</v>
      </c>
      <c r="D410" s="240"/>
      <c r="O410" s="240" t="s">
        <v>331</v>
      </c>
      <c r="P410" s="240" t="s">
        <v>331</v>
      </c>
      <c r="Q410" s="240" t="s">
        <v>331</v>
      </c>
      <c r="R410" s="240" t="s">
        <v>331</v>
      </c>
      <c r="S410" s="240" t="s">
        <v>331</v>
      </c>
      <c r="T410" s="240" t="s">
        <v>331</v>
      </c>
      <c r="U410" s="240" t="s">
        <v>331</v>
      </c>
      <c r="X410" s="240" t="s">
        <v>331</v>
      </c>
      <c r="Y410" s="240" t="s">
        <v>331</v>
      </c>
      <c r="Z410" s="240" t="s">
        <v>331</v>
      </c>
      <c r="AA410" s="240" t="s">
        <v>331</v>
      </c>
      <c r="AB410" s="240" t="s">
        <v>331</v>
      </c>
      <c r="AC410" s="240" t="s">
        <v>331</v>
      </c>
      <c r="AD410" s="240" t="s">
        <v>331</v>
      </c>
    </row>
    <row r="411">
      <c r="A411" s="240" t="s">
        <v>331</v>
      </c>
      <c r="B411" s="244"/>
      <c r="C411" s="240" t="s">
        <v>331</v>
      </c>
      <c r="D411" s="240"/>
      <c r="O411" s="240" t="s">
        <v>331</v>
      </c>
      <c r="P411" s="240" t="s">
        <v>331</v>
      </c>
      <c r="Q411" s="240" t="s">
        <v>331</v>
      </c>
      <c r="R411" s="240" t="s">
        <v>331</v>
      </c>
      <c r="S411" s="240" t="s">
        <v>331</v>
      </c>
      <c r="T411" s="240" t="s">
        <v>331</v>
      </c>
      <c r="U411" s="240" t="s">
        <v>331</v>
      </c>
      <c r="X411" s="240" t="s">
        <v>331</v>
      </c>
      <c r="Y411" s="240" t="s">
        <v>331</v>
      </c>
      <c r="Z411" s="240" t="s">
        <v>331</v>
      </c>
      <c r="AA411" s="240" t="s">
        <v>331</v>
      </c>
      <c r="AB411" s="240" t="s">
        <v>331</v>
      </c>
      <c r="AC411" s="240" t="s">
        <v>331</v>
      </c>
      <c r="AD411" s="240" t="s">
        <v>331</v>
      </c>
    </row>
    <row r="412">
      <c r="A412" s="240" t="s">
        <v>331</v>
      </c>
      <c r="B412" s="244"/>
      <c r="C412" s="240" t="s">
        <v>331</v>
      </c>
      <c r="D412" s="240"/>
      <c r="O412" s="240" t="s">
        <v>331</v>
      </c>
      <c r="P412" s="240" t="s">
        <v>331</v>
      </c>
      <c r="Q412" s="240" t="s">
        <v>331</v>
      </c>
      <c r="R412" s="240" t="s">
        <v>331</v>
      </c>
      <c r="S412" s="240" t="s">
        <v>331</v>
      </c>
      <c r="T412" s="240" t="s">
        <v>331</v>
      </c>
      <c r="U412" s="240" t="s">
        <v>331</v>
      </c>
      <c r="X412" s="240" t="s">
        <v>331</v>
      </c>
      <c r="Y412" s="240" t="s">
        <v>331</v>
      </c>
      <c r="Z412" s="240" t="s">
        <v>331</v>
      </c>
      <c r="AA412" s="240" t="s">
        <v>331</v>
      </c>
      <c r="AB412" s="240" t="s">
        <v>331</v>
      </c>
      <c r="AC412" s="240" t="s">
        <v>331</v>
      </c>
      <c r="AD412" s="240" t="s">
        <v>331</v>
      </c>
    </row>
    <row r="413">
      <c r="A413" s="240" t="s">
        <v>331</v>
      </c>
      <c r="B413" s="244"/>
      <c r="C413" s="240" t="s">
        <v>331</v>
      </c>
      <c r="D413" s="240"/>
      <c r="O413" s="240" t="s">
        <v>331</v>
      </c>
      <c r="P413" s="240" t="s">
        <v>331</v>
      </c>
      <c r="Q413" s="240" t="s">
        <v>331</v>
      </c>
      <c r="R413" s="240" t="s">
        <v>331</v>
      </c>
      <c r="S413" s="240" t="s">
        <v>331</v>
      </c>
      <c r="T413" s="240" t="s">
        <v>331</v>
      </c>
      <c r="U413" s="240" t="s">
        <v>331</v>
      </c>
      <c r="X413" s="240" t="s">
        <v>331</v>
      </c>
      <c r="Y413" s="240" t="s">
        <v>331</v>
      </c>
      <c r="Z413" s="240" t="s">
        <v>331</v>
      </c>
      <c r="AA413" s="240" t="s">
        <v>331</v>
      </c>
      <c r="AB413" s="240" t="s">
        <v>331</v>
      </c>
      <c r="AC413" s="240" t="s">
        <v>331</v>
      </c>
      <c r="AD413" s="240" t="s">
        <v>331</v>
      </c>
    </row>
    <row r="414">
      <c r="A414" s="240" t="s">
        <v>331</v>
      </c>
      <c r="B414" s="244"/>
      <c r="C414" s="240" t="s">
        <v>331</v>
      </c>
      <c r="D414" s="240"/>
      <c r="O414" s="240" t="s">
        <v>331</v>
      </c>
      <c r="P414" s="240" t="s">
        <v>331</v>
      </c>
      <c r="Q414" s="240" t="s">
        <v>331</v>
      </c>
      <c r="R414" s="240" t="s">
        <v>331</v>
      </c>
      <c r="S414" s="240" t="s">
        <v>331</v>
      </c>
      <c r="T414" s="240" t="s">
        <v>331</v>
      </c>
      <c r="U414" s="240" t="s">
        <v>331</v>
      </c>
      <c r="X414" s="240" t="s">
        <v>331</v>
      </c>
      <c r="Y414" s="240" t="s">
        <v>331</v>
      </c>
      <c r="Z414" s="240" t="s">
        <v>331</v>
      </c>
      <c r="AA414" s="240" t="s">
        <v>331</v>
      </c>
      <c r="AB414" s="240" t="s">
        <v>331</v>
      </c>
      <c r="AC414" s="240" t="s">
        <v>331</v>
      </c>
      <c r="AD414" s="240" t="s">
        <v>331</v>
      </c>
    </row>
    <row r="415">
      <c r="A415" s="240" t="s">
        <v>331</v>
      </c>
      <c r="B415" s="244"/>
      <c r="C415" s="240" t="s">
        <v>331</v>
      </c>
      <c r="D415" s="240"/>
      <c r="O415" s="240" t="s">
        <v>331</v>
      </c>
      <c r="P415" s="240" t="s">
        <v>331</v>
      </c>
      <c r="Q415" s="240" t="s">
        <v>331</v>
      </c>
      <c r="R415" s="240" t="s">
        <v>331</v>
      </c>
      <c r="S415" s="240" t="s">
        <v>331</v>
      </c>
      <c r="T415" s="240" t="s">
        <v>331</v>
      </c>
      <c r="U415" s="240" t="s">
        <v>331</v>
      </c>
      <c r="X415" s="240" t="s">
        <v>331</v>
      </c>
      <c r="Y415" s="240" t="s">
        <v>331</v>
      </c>
      <c r="Z415" s="240" t="s">
        <v>331</v>
      </c>
      <c r="AA415" s="240" t="s">
        <v>331</v>
      </c>
      <c r="AB415" s="240" t="s">
        <v>331</v>
      </c>
      <c r="AC415" s="240" t="s">
        <v>331</v>
      </c>
      <c r="AD415" s="240" t="s">
        <v>331</v>
      </c>
    </row>
    <row r="416">
      <c r="A416" s="240" t="s">
        <v>331</v>
      </c>
      <c r="B416" s="244"/>
      <c r="C416" s="240" t="s">
        <v>331</v>
      </c>
      <c r="D416" s="240"/>
      <c r="O416" s="240" t="s">
        <v>331</v>
      </c>
      <c r="P416" s="240" t="s">
        <v>331</v>
      </c>
      <c r="Q416" s="240" t="s">
        <v>331</v>
      </c>
      <c r="R416" s="240" t="s">
        <v>331</v>
      </c>
      <c r="S416" s="240" t="s">
        <v>331</v>
      </c>
      <c r="T416" s="240" t="s">
        <v>331</v>
      </c>
      <c r="U416" s="240" t="s">
        <v>331</v>
      </c>
      <c r="X416" s="240" t="s">
        <v>331</v>
      </c>
      <c r="Y416" s="240" t="s">
        <v>331</v>
      </c>
      <c r="Z416" s="240" t="s">
        <v>331</v>
      </c>
      <c r="AA416" s="240" t="s">
        <v>331</v>
      </c>
      <c r="AB416" s="240" t="s">
        <v>331</v>
      </c>
      <c r="AC416" s="240" t="s">
        <v>331</v>
      </c>
      <c r="AD416" s="240" t="s">
        <v>331</v>
      </c>
    </row>
    <row r="417">
      <c r="A417" s="240" t="s">
        <v>331</v>
      </c>
      <c r="B417" s="244"/>
      <c r="C417" s="240" t="s">
        <v>331</v>
      </c>
      <c r="D417" s="240"/>
      <c r="O417" s="240" t="s">
        <v>331</v>
      </c>
      <c r="P417" s="240" t="s">
        <v>331</v>
      </c>
      <c r="Q417" s="240" t="s">
        <v>331</v>
      </c>
      <c r="R417" s="240" t="s">
        <v>331</v>
      </c>
      <c r="S417" s="240" t="s">
        <v>331</v>
      </c>
      <c r="T417" s="240" t="s">
        <v>331</v>
      </c>
      <c r="U417" s="240" t="s">
        <v>331</v>
      </c>
      <c r="X417" s="240" t="s">
        <v>331</v>
      </c>
      <c r="Y417" s="240" t="s">
        <v>331</v>
      </c>
      <c r="Z417" s="240" t="s">
        <v>331</v>
      </c>
      <c r="AA417" s="240" t="s">
        <v>331</v>
      </c>
      <c r="AB417" s="240" t="s">
        <v>331</v>
      </c>
      <c r="AC417" s="240" t="s">
        <v>331</v>
      </c>
      <c r="AD417" s="240" t="s">
        <v>331</v>
      </c>
    </row>
    <row r="418">
      <c r="A418" s="240" t="s">
        <v>331</v>
      </c>
      <c r="B418" s="244"/>
      <c r="C418" s="240" t="s">
        <v>331</v>
      </c>
      <c r="D418" s="240"/>
      <c r="O418" s="240" t="s">
        <v>331</v>
      </c>
      <c r="P418" s="240" t="s">
        <v>331</v>
      </c>
      <c r="Q418" s="240" t="s">
        <v>331</v>
      </c>
      <c r="R418" s="240" t="s">
        <v>331</v>
      </c>
      <c r="S418" s="240" t="s">
        <v>331</v>
      </c>
      <c r="T418" s="240" t="s">
        <v>331</v>
      </c>
      <c r="U418" s="240" t="s">
        <v>331</v>
      </c>
      <c r="X418" s="240" t="s">
        <v>331</v>
      </c>
      <c r="Y418" s="240" t="s">
        <v>331</v>
      </c>
      <c r="Z418" s="240" t="s">
        <v>331</v>
      </c>
      <c r="AA418" s="240" t="s">
        <v>331</v>
      </c>
      <c r="AB418" s="240" t="s">
        <v>331</v>
      </c>
      <c r="AC418" s="240" t="s">
        <v>331</v>
      </c>
      <c r="AD418" s="240" t="s">
        <v>331</v>
      </c>
    </row>
    <row r="419">
      <c r="A419" s="240" t="s">
        <v>331</v>
      </c>
      <c r="B419" s="244"/>
      <c r="C419" s="240" t="s">
        <v>331</v>
      </c>
      <c r="D419" s="240"/>
      <c r="O419" s="240" t="s">
        <v>331</v>
      </c>
      <c r="P419" s="240" t="s">
        <v>331</v>
      </c>
      <c r="Q419" s="240" t="s">
        <v>331</v>
      </c>
      <c r="R419" s="240" t="s">
        <v>331</v>
      </c>
      <c r="S419" s="240" t="s">
        <v>331</v>
      </c>
      <c r="T419" s="240" t="s">
        <v>331</v>
      </c>
      <c r="U419" s="240" t="s">
        <v>331</v>
      </c>
      <c r="X419" s="240" t="s">
        <v>331</v>
      </c>
      <c r="Y419" s="240" t="s">
        <v>331</v>
      </c>
      <c r="Z419" s="240" t="s">
        <v>331</v>
      </c>
      <c r="AA419" s="240" t="s">
        <v>331</v>
      </c>
      <c r="AB419" s="240" t="s">
        <v>331</v>
      </c>
      <c r="AC419" s="240" t="s">
        <v>331</v>
      </c>
      <c r="AD419" s="240" t="s">
        <v>331</v>
      </c>
    </row>
    <row r="420">
      <c r="A420" s="240" t="s">
        <v>331</v>
      </c>
      <c r="B420" s="244"/>
      <c r="C420" s="240" t="s">
        <v>331</v>
      </c>
      <c r="D420" s="240"/>
      <c r="O420" s="240" t="s">
        <v>331</v>
      </c>
      <c r="P420" s="240" t="s">
        <v>331</v>
      </c>
      <c r="Q420" s="240" t="s">
        <v>331</v>
      </c>
      <c r="R420" s="240" t="s">
        <v>331</v>
      </c>
      <c r="S420" s="240" t="s">
        <v>331</v>
      </c>
      <c r="T420" s="240" t="s">
        <v>331</v>
      </c>
      <c r="U420" s="240" t="s">
        <v>331</v>
      </c>
      <c r="X420" s="240" t="s">
        <v>331</v>
      </c>
      <c r="Y420" s="240" t="s">
        <v>331</v>
      </c>
      <c r="Z420" s="240" t="s">
        <v>331</v>
      </c>
      <c r="AA420" s="240" t="s">
        <v>331</v>
      </c>
      <c r="AB420" s="240" t="s">
        <v>331</v>
      </c>
      <c r="AC420" s="240" t="s">
        <v>331</v>
      </c>
      <c r="AD420" s="240" t="s">
        <v>331</v>
      </c>
    </row>
    <row r="421">
      <c r="A421" s="240" t="s">
        <v>331</v>
      </c>
      <c r="B421" s="244"/>
      <c r="C421" s="240" t="s">
        <v>331</v>
      </c>
      <c r="D421" s="240"/>
      <c r="O421" s="240" t="s">
        <v>331</v>
      </c>
      <c r="P421" s="240" t="s">
        <v>331</v>
      </c>
      <c r="Q421" s="240" t="s">
        <v>331</v>
      </c>
      <c r="R421" s="240" t="s">
        <v>331</v>
      </c>
      <c r="S421" s="240" t="s">
        <v>331</v>
      </c>
      <c r="T421" s="240" t="s">
        <v>331</v>
      </c>
      <c r="U421" s="240" t="s">
        <v>331</v>
      </c>
      <c r="X421" s="240" t="s">
        <v>331</v>
      </c>
      <c r="Y421" s="240" t="s">
        <v>331</v>
      </c>
      <c r="Z421" s="240" t="s">
        <v>331</v>
      </c>
      <c r="AA421" s="240" t="s">
        <v>331</v>
      </c>
      <c r="AB421" s="240" t="s">
        <v>331</v>
      </c>
      <c r="AC421" s="240" t="s">
        <v>331</v>
      </c>
      <c r="AD421" s="240" t="s">
        <v>331</v>
      </c>
    </row>
    <row r="422">
      <c r="A422" s="240" t="s">
        <v>331</v>
      </c>
      <c r="B422" s="244"/>
      <c r="C422" s="240" t="s">
        <v>331</v>
      </c>
      <c r="D422" s="240"/>
      <c r="O422" s="240" t="s">
        <v>331</v>
      </c>
      <c r="P422" s="240" t="s">
        <v>331</v>
      </c>
      <c r="Q422" s="240" t="s">
        <v>331</v>
      </c>
      <c r="R422" s="240" t="s">
        <v>331</v>
      </c>
      <c r="S422" s="240" t="s">
        <v>331</v>
      </c>
      <c r="T422" s="240" t="s">
        <v>331</v>
      </c>
      <c r="U422" s="240" t="s">
        <v>331</v>
      </c>
      <c r="X422" s="240" t="s">
        <v>331</v>
      </c>
      <c r="Y422" s="240" t="s">
        <v>331</v>
      </c>
      <c r="Z422" s="240" t="s">
        <v>331</v>
      </c>
      <c r="AA422" s="240" t="s">
        <v>331</v>
      </c>
      <c r="AB422" s="240" t="s">
        <v>331</v>
      </c>
      <c r="AC422" s="240" t="s">
        <v>331</v>
      </c>
      <c r="AD422" s="240" t="s">
        <v>331</v>
      </c>
    </row>
    <row r="423">
      <c r="A423" s="240" t="s">
        <v>331</v>
      </c>
      <c r="B423" s="244"/>
      <c r="C423" s="240" t="s">
        <v>331</v>
      </c>
      <c r="D423" s="240"/>
      <c r="O423" s="240" t="s">
        <v>331</v>
      </c>
      <c r="P423" s="240" t="s">
        <v>331</v>
      </c>
      <c r="Q423" s="240" t="s">
        <v>331</v>
      </c>
      <c r="R423" s="240" t="s">
        <v>331</v>
      </c>
      <c r="S423" s="240" t="s">
        <v>331</v>
      </c>
      <c r="T423" s="240" t="s">
        <v>331</v>
      </c>
      <c r="U423" s="240" t="s">
        <v>331</v>
      </c>
      <c r="X423" s="240" t="s">
        <v>331</v>
      </c>
      <c r="Y423" s="240" t="s">
        <v>331</v>
      </c>
      <c r="Z423" s="240" t="s">
        <v>331</v>
      </c>
      <c r="AA423" s="240" t="s">
        <v>331</v>
      </c>
      <c r="AB423" s="240" t="s">
        <v>331</v>
      </c>
      <c r="AC423" s="240" t="s">
        <v>331</v>
      </c>
      <c r="AD423" s="240" t="s">
        <v>331</v>
      </c>
    </row>
    <row r="424">
      <c r="A424" s="240" t="s">
        <v>331</v>
      </c>
      <c r="B424" s="244"/>
      <c r="C424" s="240" t="s">
        <v>331</v>
      </c>
      <c r="D424" s="240"/>
      <c r="O424" s="240" t="s">
        <v>331</v>
      </c>
      <c r="P424" s="240" t="s">
        <v>331</v>
      </c>
      <c r="Q424" s="240" t="s">
        <v>331</v>
      </c>
      <c r="R424" s="240" t="s">
        <v>331</v>
      </c>
      <c r="S424" s="240" t="s">
        <v>331</v>
      </c>
      <c r="T424" s="240" t="s">
        <v>331</v>
      </c>
      <c r="U424" s="240" t="s">
        <v>331</v>
      </c>
      <c r="X424" s="240" t="s">
        <v>331</v>
      </c>
      <c r="Y424" s="240" t="s">
        <v>331</v>
      </c>
      <c r="Z424" s="240" t="s">
        <v>331</v>
      </c>
      <c r="AA424" s="240" t="s">
        <v>331</v>
      </c>
      <c r="AB424" s="240" t="s">
        <v>331</v>
      </c>
      <c r="AC424" s="240" t="s">
        <v>331</v>
      </c>
      <c r="AD424" s="240" t="s">
        <v>331</v>
      </c>
    </row>
    <row r="425">
      <c r="A425" s="240" t="s">
        <v>331</v>
      </c>
      <c r="B425" s="244"/>
      <c r="C425" s="240" t="s">
        <v>331</v>
      </c>
      <c r="D425" s="240"/>
      <c r="O425" s="240" t="s">
        <v>331</v>
      </c>
      <c r="P425" s="240" t="s">
        <v>331</v>
      </c>
      <c r="Q425" s="240" t="s">
        <v>331</v>
      </c>
      <c r="R425" s="240" t="s">
        <v>331</v>
      </c>
      <c r="S425" s="240" t="s">
        <v>331</v>
      </c>
      <c r="T425" s="240" t="s">
        <v>331</v>
      </c>
      <c r="U425" s="240" t="s">
        <v>331</v>
      </c>
      <c r="X425" s="240" t="s">
        <v>331</v>
      </c>
      <c r="Y425" s="240" t="s">
        <v>331</v>
      </c>
      <c r="Z425" s="240" t="s">
        <v>331</v>
      </c>
      <c r="AA425" s="240" t="s">
        <v>331</v>
      </c>
      <c r="AB425" s="240" t="s">
        <v>331</v>
      </c>
      <c r="AC425" s="240" t="s">
        <v>331</v>
      </c>
      <c r="AD425" s="240" t="s">
        <v>331</v>
      </c>
    </row>
    <row r="426">
      <c r="A426" s="240" t="s">
        <v>331</v>
      </c>
      <c r="B426" s="244"/>
      <c r="C426" s="240" t="s">
        <v>331</v>
      </c>
      <c r="D426" s="240"/>
      <c r="O426" s="240" t="s">
        <v>331</v>
      </c>
      <c r="P426" s="240" t="s">
        <v>331</v>
      </c>
      <c r="Q426" s="240" t="s">
        <v>331</v>
      </c>
      <c r="R426" s="240" t="s">
        <v>331</v>
      </c>
      <c r="S426" s="240" t="s">
        <v>331</v>
      </c>
      <c r="T426" s="240" t="s">
        <v>331</v>
      </c>
      <c r="U426" s="240" t="s">
        <v>331</v>
      </c>
      <c r="X426" s="240" t="s">
        <v>331</v>
      </c>
      <c r="Y426" s="240" t="s">
        <v>331</v>
      </c>
      <c r="Z426" s="240" t="s">
        <v>331</v>
      </c>
      <c r="AA426" s="240" t="s">
        <v>331</v>
      </c>
      <c r="AB426" s="240" t="s">
        <v>331</v>
      </c>
      <c r="AC426" s="240" t="s">
        <v>331</v>
      </c>
      <c r="AD426" s="240" t="s">
        <v>331</v>
      </c>
    </row>
    <row r="427">
      <c r="A427" s="240" t="s">
        <v>331</v>
      </c>
      <c r="B427" s="244"/>
      <c r="C427" s="240" t="s">
        <v>331</v>
      </c>
      <c r="D427" s="240"/>
      <c r="O427" s="240" t="s">
        <v>331</v>
      </c>
      <c r="P427" s="240" t="s">
        <v>331</v>
      </c>
      <c r="Q427" s="240" t="s">
        <v>331</v>
      </c>
      <c r="R427" s="240" t="s">
        <v>331</v>
      </c>
      <c r="S427" s="240" t="s">
        <v>331</v>
      </c>
      <c r="T427" s="240" t="s">
        <v>331</v>
      </c>
      <c r="U427" s="240" t="s">
        <v>331</v>
      </c>
      <c r="X427" s="240" t="s">
        <v>331</v>
      </c>
      <c r="Y427" s="240" t="s">
        <v>331</v>
      </c>
      <c r="Z427" s="240" t="s">
        <v>331</v>
      </c>
      <c r="AA427" s="240" t="s">
        <v>331</v>
      </c>
      <c r="AB427" s="240" t="s">
        <v>331</v>
      </c>
      <c r="AC427" s="240" t="s">
        <v>331</v>
      </c>
      <c r="AD427" s="240" t="s">
        <v>331</v>
      </c>
    </row>
    <row r="428">
      <c r="A428" s="240" t="s">
        <v>331</v>
      </c>
      <c r="B428" s="244"/>
      <c r="C428" s="240" t="s">
        <v>331</v>
      </c>
      <c r="D428" s="240"/>
      <c r="O428" s="240" t="s">
        <v>331</v>
      </c>
      <c r="P428" s="240" t="s">
        <v>331</v>
      </c>
      <c r="Q428" s="240" t="s">
        <v>331</v>
      </c>
      <c r="R428" s="240" t="s">
        <v>331</v>
      </c>
      <c r="S428" s="240" t="s">
        <v>331</v>
      </c>
      <c r="T428" s="240" t="s">
        <v>331</v>
      </c>
      <c r="U428" s="240" t="s">
        <v>331</v>
      </c>
      <c r="X428" s="240" t="s">
        <v>331</v>
      </c>
      <c r="Y428" s="240" t="s">
        <v>331</v>
      </c>
      <c r="Z428" s="240" t="s">
        <v>331</v>
      </c>
      <c r="AA428" s="240" t="s">
        <v>331</v>
      </c>
      <c r="AB428" s="240" t="s">
        <v>331</v>
      </c>
      <c r="AC428" s="240" t="s">
        <v>331</v>
      </c>
      <c r="AD428" s="240" t="s">
        <v>331</v>
      </c>
    </row>
    <row r="429">
      <c r="A429" s="240" t="s">
        <v>331</v>
      </c>
      <c r="B429" s="244"/>
      <c r="C429" s="240" t="s">
        <v>331</v>
      </c>
      <c r="D429" s="240"/>
      <c r="O429" s="240" t="s">
        <v>331</v>
      </c>
      <c r="P429" s="240" t="s">
        <v>331</v>
      </c>
      <c r="Q429" s="240" t="s">
        <v>331</v>
      </c>
      <c r="R429" s="240" t="s">
        <v>331</v>
      </c>
      <c r="S429" s="240" t="s">
        <v>331</v>
      </c>
      <c r="T429" s="240" t="s">
        <v>331</v>
      </c>
      <c r="U429" s="240" t="s">
        <v>331</v>
      </c>
      <c r="X429" s="240" t="s">
        <v>331</v>
      </c>
      <c r="Y429" s="240" t="s">
        <v>331</v>
      </c>
      <c r="Z429" s="240" t="s">
        <v>331</v>
      </c>
      <c r="AA429" s="240" t="s">
        <v>331</v>
      </c>
      <c r="AB429" s="240" t="s">
        <v>331</v>
      </c>
      <c r="AC429" s="240" t="s">
        <v>331</v>
      </c>
      <c r="AD429" s="240" t="s">
        <v>331</v>
      </c>
    </row>
    <row r="430">
      <c r="A430" s="240" t="s">
        <v>331</v>
      </c>
      <c r="B430" s="244"/>
      <c r="C430" s="240" t="s">
        <v>331</v>
      </c>
      <c r="D430" s="240"/>
      <c r="O430" s="240" t="s">
        <v>331</v>
      </c>
      <c r="P430" s="240" t="s">
        <v>331</v>
      </c>
      <c r="Q430" s="240" t="s">
        <v>331</v>
      </c>
      <c r="R430" s="240" t="s">
        <v>331</v>
      </c>
      <c r="S430" s="240" t="s">
        <v>331</v>
      </c>
      <c r="T430" s="240" t="s">
        <v>331</v>
      </c>
      <c r="U430" s="240" t="s">
        <v>331</v>
      </c>
      <c r="X430" s="240" t="s">
        <v>331</v>
      </c>
      <c r="Y430" s="240" t="s">
        <v>331</v>
      </c>
      <c r="Z430" s="240" t="s">
        <v>331</v>
      </c>
      <c r="AA430" s="240" t="s">
        <v>331</v>
      </c>
      <c r="AB430" s="240" t="s">
        <v>331</v>
      </c>
      <c r="AC430" s="240" t="s">
        <v>331</v>
      </c>
      <c r="AD430" s="240" t="s">
        <v>331</v>
      </c>
    </row>
    <row r="431">
      <c r="A431" s="240" t="s">
        <v>331</v>
      </c>
      <c r="B431" s="244"/>
      <c r="C431" s="240" t="s">
        <v>331</v>
      </c>
      <c r="D431" s="240"/>
      <c r="O431" s="240" t="s">
        <v>331</v>
      </c>
      <c r="P431" s="240" t="s">
        <v>331</v>
      </c>
      <c r="Q431" s="240" t="s">
        <v>331</v>
      </c>
      <c r="R431" s="240" t="s">
        <v>331</v>
      </c>
      <c r="S431" s="240" t="s">
        <v>331</v>
      </c>
      <c r="T431" s="240" t="s">
        <v>331</v>
      </c>
      <c r="U431" s="240" t="s">
        <v>331</v>
      </c>
      <c r="X431" s="240" t="s">
        <v>331</v>
      </c>
      <c r="Y431" s="240" t="s">
        <v>331</v>
      </c>
      <c r="Z431" s="240" t="s">
        <v>331</v>
      </c>
      <c r="AA431" s="240" t="s">
        <v>331</v>
      </c>
      <c r="AB431" s="240" t="s">
        <v>331</v>
      </c>
      <c r="AC431" s="240" t="s">
        <v>331</v>
      </c>
      <c r="AD431" s="240" t="s">
        <v>331</v>
      </c>
    </row>
    <row r="432">
      <c r="A432" s="240" t="s">
        <v>331</v>
      </c>
      <c r="B432" s="244"/>
      <c r="C432" s="240" t="s">
        <v>331</v>
      </c>
      <c r="D432" s="240"/>
      <c r="O432" s="240" t="s">
        <v>331</v>
      </c>
      <c r="P432" s="240" t="s">
        <v>331</v>
      </c>
      <c r="Q432" s="240" t="s">
        <v>331</v>
      </c>
      <c r="R432" s="240" t="s">
        <v>331</v>
      </c>
      <c r="S432" s="240" t="s">
        <v>331</v>
      </c>
      <c r="T432" s="240" t="s">
        <v>331</v>
      </c>
      <c r="U432" s="240" t="s">
        <v>331</v>
      </c>
      <c r="X432" s="240" t="s">
        <v>331</v>
      </c>
      <c r="Y432" s="240" t="s">
        <v>331</v>
      </c>
      <c r="Z432" s="240" t="s">
        <v>331</v>
      </c>
      <c r="AA432" s="240" t="s">
        <v>331</v>
      </c>
      <c r="AB432" s="240" t="s">
        <v>331</v>
      </c>
      <c r="AC432" s="240" t="s">
        <v>331</v>
      </c>
      <c r="AD432" s="240" t="s">
        <v>331</v>
      </c>
    </row>
    <row r="433">
      <c r="A433" s="240" t="s">
        <v>331</v>
      </c>
      <c r="B433" s="244"/>
      <c r="C433" s="240" t="s">
        <v>331</v>
      </c>
      <c r="D433" s="240"/>
      <c r="O433" s="240" t="s">
        <v>331</v>
      </c>
      <c r="P433" s="240" t="s">
        <v>331</v>
      </c>
      <c r="Q433" s="240" t="s">
        <v>331</v>
      </c>
      <c r="R433" s="240" t="s">
        <v>331</v>
      </c>
      <c r="S433" s="240" t="s">
        <v>331</v>
      </c>
      <c r="T433" s="240" t="s">
        <v>331</v>
      </c>
      <c r="U433" s="240" t="s">
        <v>331</v>
      </c>
      <c r="X433" s="240" t="s">
        <v>331</v>
      </c>
      <c r="Y433" s="240" t="s">
        <v>331</v>
      </c>
      <c r="Z433" s="240" t="s">
        <v>331</v>
      </c>
      <c r="AA433" s="240" t="s">
        <v>331</v>
      </c>
      <c r="AB433" s="240" t="s">
        <v>331</v>
      </c>
      <c r="AC433" s="240" t="s">
        <v>331</v>
      </c>
      <c r="AD433" s="240" t="s">
        <v>331</v>
      </c>
    </row>
    <row r="434">
      <c r="A434" s="240" t="s">
        <v>331</v>
      </c>
      <c r="B434" s="244"/>
      <c r="C434" s="240" t="s">
        <v>331</v>
      </c>
      <c r="D434" s="240"/>
      <c r="O434" s="240" t="s">
        <v>331</v>
      </c>
      <c r="P434" s="240" t="s">
        <v>331</v>
      </c>
      <c r="Q434" s="240" t="s">
        <v>331</v>
      </c>
      <c r="R434" s="240" t="s">
        <v>331</v>
      </c>
      <c r="S434" s="240" t="s">
        <v>331</v>
      </c>
      <c r="T434" s="240" t="s">
        <v>331</v>
      </c>
      <c r="U434" s="240" t="s">
        <v>331</v>
      </c>
      <c r="X434" s="240" t="s">
        <v>331</v>
      </c>
      <c r="Y434" s="240" t="s">
        <v>331</v>
      </c>
      <c r="Z434" s="240" t="s">
        <v>331</v>
      </c>
      <c r="AA434" s="240" t="s">
        <v>331</v>
      </c>
      <c r="AB434" s="240" t="s">
        <v>331</v>
      </c>
      <c r="AC434" s="240" t="s">
        <v>331</v>
      </c>
      <c r="AD434" s="240" t="s">
        <v>331</v>
      </c>
    </row>
    <row r="435">
      <c r="A435" s="240" t="s">
        <v>331</v>
      </c>
      <c r="B435" s="244"/>
      <c r="C435" s="240" t="s">
        <v>331</v>
      </c>
      <c r="D435" s="240"/>
      <c r="O435" s="240" t="s">
        <v>331</v>
      </c>
      <c r="P435" s="240" t="s">
        <v>331</v>
      </c>
      <c r="Q435" s="240" t="s">
        <v>331</v>
      </c>
      <c r="R435" s="240" t="s">
        <v>331</v>
      </c>
      <c r="S435" s="240" t="s">
        <v>331</v>
      </c>
      <c r="T435" s="240" t="s">
        <v>331</v>
      </c>
      <c r="U435" s="240" t="s">
        <v>331</v>
      </c>
      <c r="X435" s="240" t="s">
        <v>331</v>
      </c>
      <c r="Y435" s="240" t="s">
        <v>331</v>
      </c>
      <c r="Z435" s="240" t="s">
        <v>331</v>
      </c>
      <c r="AA435" s="240" t="s">
        <v>331</v>
      </c>
      <c r="AB435" s="240" t="s">
        <v>331</v>
      </c>
      <c r="AC435" s="240" t="s">
        <v>331</v>
      </c>
      <c r="AD435" s="240" t="s">
        <v>331</v>
      </c>
    </row>
    <row r="436">
      <c r="A436" s="240" t="s">
        <v>331</v>
      </c>
      <c r="B436" s="244"/>
      <c r="C436" s="240" t="s">
        <v>331</v>
      </c>
      <c r="D436" s="240"/>
      <c r="O436" s="240" t="s">
        <v>331</v>
      </c>
      <c r="P436" s="240" t="s">
        <v>331</v>
      </c>
      <c r="Q436" s="240" t="s">
        <v>331</v>
      </c>
      <c r="R436" s="240" t="s">
        <v>331</v>
      </c>
      <c r="S436" s="240" t="s">
        <v>331</v>
      </c>
      <c r="T436" s="240" t="s">
        <v>331</v>
      </c>
      <c r="U436" s="240" t="s">
        <v>331</v>
      </c>
      <c r="X436" s="240" t="s">
        <v>331</v>
      </c>
      <c r="Y436" s="240" t="s">
        <v>331</v>
      </c>
      <c r="Z436" s="240" t="s">
        <v>331</v>
      </c>
      <c r="AA436" s="240" t="s">
        <v>331</v>
      </c>
      <c r="AB436" s="240" t="s">
        <v>331</v>
      </c>
      <c r="AC436" s="240" t="s">
        <v>331</v>
      </c>
      <c r="AD436" s="240" t="s">
        <v>331</v>
      </c>
    </row>
    <row r="437">
      <c r="A437" s="240" t="s">
        <v>331</v>
      </c>
      <c r="B437" s="244"/>
      <c r="C437" s="240" t="s">
        <v>331</v>
      </c>
      <c r="D437" s="240"/>
      <c r="O437" s="240" t="s">
        <v>331</v>
      </c>
      <c r="P437" s="240" t="s">
        <v>331</v>
      </c>
      <c r="Q437" s="240" t="s">
        <v>331</v>
      </c>
      <c r="R437" s="240" t="s">
        <v>331</v>
      </c>
      <c r="S437" s="240" t="s">
        <v>331</v>
      </c>
      <c r="T437" s="240" t="s">
        <v>331</v>
      </c>
      <c r="U437" s="240" t="s">
        <v>331</v>
      </c>
      <c r="X437" s="240" t="s">
        <v>331</v>
      </c>
      <c r="Y437" s="240" t="s">
        <v>331</v>
      </c>
      <c r="Z437" s="240" t="s">
        <v>331</v>
      </c>
      <c r="AA437" s="240" t="s">
        <v>331</v>
      </c>
      <c r="AB437" s="240" t="s">
        <v>331</v>
      </c>
      <c r="AC437" s="240" t="s">
        <v>331</v>
      </c>
      <c r="AD437" s="240" t="s">
        <v>331</v>
      </c>
    </row>
    <row r="438">
      <c r="A438" s="240" t="s">
        <v>331</v>
      </c>
      <c r="B438" s="244"/>
      <c r="C438" s="240" t="s">
        <v>331</v>
      </c>
      <c r="D438" s="240"/>
      <c r="O438" s="240" t="s">
        <v>331</v>
      </c>
      <c r="P438" s="240" t="s">
        <v>331</v>
      </c>
      <c r="Q438" s="240" t="s">
        <v>331</v>
      </c>
      <c r="R438" s="240" t="s">
        <v>331</v>
      </c>
      <c r="S438" s="240" t="s">
        <v>331</v>
      </c>
      <c r="T438" s="240" t="s">
        <v>331</v>
      </c>
      <c r="U438" s="240" t="s">
        <v>331</v>
      </c>
      <c r="X438" s="240" t="s">
        <v>331</v>
      </c>
      <c r="Y438" s="240" t="s">
        <v>331</v>
      </c>
      <c r="Z438" s="240" t="s">
        <v>331</v>
      </c>
      <c r="AA438" s="240" t="s">
        <v>331</v>
      </c>
      <c r="AB438" s="240" t="s">
        <v>331</v>
      </c>
      <c r="AC438" s="240" t="s">
        <v>331</v>
      </c>
      <c r="AD438" s="240" t="s">
        <v>331</v>
      </c>
    </row>
    <row r="439">
      <c r="A439" s="240" t="s">
        <v>331</v>
      </c>
      <c r="B439" s="244"/>
      <c r="C439" s="240" t="s">
        <v>331</v>
      </c>
      <c r="D439" s="240"/>
      <c r="O439" s="240" t="s">
        <v>331</v>
      </c>
      <c r="P439" s="240" t="s">
        <v>331</v>
      </c>
      <c r="Q439" s="240" t="s">
        <v>331</v>
      </c>
      <c r="R439" s="240" t="s">
        <v>331</v>
      </c>
      <c r="S439" s="240" t="s">
        <v>331</v>
      </c>
      <c r="T439" s="240" t="s">
        <v>331</v>
      </c>
      <c r="U439" s="240" t="s">
        <v>331</v>
      </c>
      <c r="X439" s="240" t="s">
        <v>331</v>
      </c>
      <c r="Y439" s="240" t="s">
        <v>331</v>
      </c>
      <c r="Z439" s="240" t="s">
        <v>331</v>
      </c>
      <c r="AA439" s="240" t="s">
        <v>331</v>
      </c>
      <c r="AB439" s="240" t="s">
        <v>331</v>
      </c>
      <c r="AC439" s="240" t="s">
        <v>331</v>
      </c>
      <c r="AD439" s="240" t="s">
        <v>331</v>
      </c>
    </row>
    <row r="440">
      <c r="A440" s="240" t="s">
        <v>331</v>
      </c>
      <c r="B440" s="244"/>
      <c r="C440" s="240" t="s">
        <v>331</v>
      </c>
      <c r="D440" s="240"/>
      <c r="O440" s="240" t="s">
        <v>331</v>
      </c>
      <c r="P440" s="240" t="s">
        <v>331</v>
      </c>
      <c r="Q440" s="240" t="s">
        <v>331</v>
      </c>
      <c r="R440" s="240" t="s">
        <v>331</v>
      </c>
      <c r="S440" s="240" t="s">
        <v>331</v>
      </c>
      <c r="T440" s="240" t="s">
        <v>331</v>
      </c>
      <c r="U440" s="240" t="s">
        <v>331</v>
      </c>
      <c r="X440" s="240" t="s">
        <v>331</v>
      </c>
      <c r="Y440" s="240" t="s">
        <v>331</v>
      </c>
      <c r="Z440" s="240" t="s">
        <v>331</v>
      </c>
      <c r="AA440" s="240" t="s">
        <v>331</v>
      </c>
      <c r="AB440" s="240" t="s">
        <v>331</v>
      </c>
      <c r="AC440" s="240" t="s">
        <v>331</v>
      </c>
      <c r="AD440" s="240" t="s">
        <v>331</v>
      </c>
    </row>
    <row r="441">
      <c r="A441" s="240" t="s">
        <v>331</v>
      </c>
      <c r="B441" s="244"/>
      <c r="C441" s="240" t="s">
        <v>331</v>
      </c>
      <c r="D441" s="240"/>
      <c r="O441" s="240" t="s">
        <v>331</v>
      </c>
      <c r="P441" s="240" t="s">
        <v>331</v>
      </c>
      <c r="Q441" s="240" t="s">
        <v>331</v>
      </c>
      <c r="R441" s="240" t="s">
        <v>331</v>
      </c>
      <c r="S441" s="240" t="s">
        <v>331</v>
      </c>
      <c r="T441" s="240" t="s">
        <v>331</v>
      </c>
      <c r="U441" s="240" t="s">
        <v>331</v>
      </c>
      <c r="X441" s="240" t="s">
        <v>331</v>
      </c>
      <c r="Y441" s="240" t="s">
        <v>331</v>
      </c>
      <c r="Z441" s="240" t="s">
        <v>331</v>
      </c>
      <c r="AA441" s="240" t="s">
        <v>331</v>
      </c>
      <c r="AB441" s="240" t="s">
        <v>331</v>
      </c>
      <c r="AC441" s="240" t="s">
        <v>331</v>
      </c>
      <c r="AD441" s="240" t="s">
        <v>331</v>
      </c>
    </row>
    <row r="442">
      <c r="A442" s="240" t="s">
        <v>331</v>
      </c>
      <c r="B442" s="244"/>
      <c r="C442" s="240" t="s">
        <v>331</v>
      </c>
      <c r="D442" s="240"/>
      <c r="O442" s="240" t="s">
        <v>331</v>
      </c>
      <c r="P442" s="240" t="s">
        <v>331</v>
      </c>
      <c r="Q442" s="240" t="s">
        <v>331</v>
      </c>
      <c r="R442" s="240" t="s">
        <v>331</v>
      </c>
      <c r="S442" s="240" t="s">
        <v>331</v>
      </c>
      <c r="T442" s="240" t="s">
        <v>331</v>
      </c>
      <c r="U442" s="240" t="s">
        <v>331</v>
      </c>
      <c r="X442" s="240" t="s">
        <v>331</v>
      </c>
      <c r="Y442" s="240" t="s">
        <v>331</v>
      </c>
      <c r="Z442" s="240" t="s">
        <v>331</v>
      </c>
      <c r="AA442" s="240" t="s">
        <v>331</v>
      </c>
      <c r="AB442" s="240" t="s">
        <v>331</v>
      </c>
      <c r="AC442" s="240" t="s">
        <v>331</v>
      </c>
      <c r="AD442" s="240" t="s">
        <v>331</v>
      </c>
    </row>
    <row r="443">
      <c r="A443" s="240" t="s">
        <v>331</v>
      </c>
      <c r="B443" s="244"/>
      <c r="C443" s="240" t="s">
        <v>331</v>
      </c>
      <c r="D443" s="240"/>
      <c r="O443" s="240" t="s">
        <v>331</v>
      </c>
      <c r="P443" s="240" t="s">
        <v>331</v>
      </c>
      <c r="Q443" s="240" t="s">
        <v>331</v>
      </c>
      <c r="R443" s="240" t="s">
        <v>331</v>
      </c>
      <c r="S443" s="240" t="s">
        <v>331</v>
      </c>
      <c r="T443" s="240" t="s">
        <v>331</v>
      </c>
      <c r="U443" s="240" t="s">
        <v>331</v>
      </c>
      <c r="X443" s="240" t="s">
        <v>331</v>
      </c>
      <c r="Y443" s="240" t="s">
        <v>331</v>
      </c>
      <c r="Z443" s="240" t="s">
        <v>331</v>
      </c>
      <c r="AA443" s="240" t="s">
        <v>331</v>
      </c>
      <c r="AB443" s="240" t="s">
        <v>331</v>
      </c>
      <c r="AC443" s="240" t="s">
        <v>331</v>
      </c>
      <c r="AD443" s="240" t="s">
        <v>331</v>
      </c>
    </row>
    <row r="444">
      <c r="A444" s="240" t="s">
        <v>331</v>
      </c>
      <c r="B444" s="244"/>
      <c r="C444" s="240" t="s">
        <v>331</v>
      </c>
      <c r="D444" s="240"/>
      <c r="O444" s="240" t="s">
        <v>331</v>
      </c>
      <c r="P444" s="240" t="s">
        <v>331</v>
      </c>
      <c r="Q444" s="240" t="s">
        <v>331</v>
      </c>
      <c r="R444" s="240" t="s">
        <v>331</v>
      </c>
      <c r="S444" s="240" t="s">
        <v>331</v>
      </c>
      <c r="T444" s="240" t="s">
        <v>331</v>
      </c>
      <c r="U444" s="240" t="s">
        <v>331</v>
      </c>
      <c r="X444" s="240" t="s">
        <v>331</v>
      </c>
      <c r="Y444" s="240" t="s">
        <v>331</v>
      </c>
      <c r="Z444" s="240" t="s">
        <v>331</v>
      </c>
      <c r="AA444" s="240" t="s">
        <v>331</v>
      </c>
      <c r="AB444" s="240" t="s">
        <v>331</v>
      </c>
      <c r="AC444" s="240" t="s">
        <v>331</v>
      </c>
      <c r="AD444" s="240" t="s">
        <v>331</v>
      </c>
    </row>
    <row r="445">
      <c r="A445" s="240" t="s">
        <v>331</v>
      </c>
      <c r="B445" s="244"/>
      <c r="C445" s="240" t="s">
        <v>331</v>
      </c>
      <c r="D445" s="240"/>
      <c r="O445" s="240" t="s">
        <v>331</v>
      </c>
      <c r="P445" s="240" t="s">
        <v>331</v>
      </c>
      <c r="Q445" s="240" t="s">
        <v>331</v>
      </c>
      <c r="R445" s="240" t="s">
        <v>331</v>
      </c>
      <c r="S445" s="240" t="s">
        <v>331</v>
      </c>
      <c r="T445" s="240" t="s">
        <v>331</v>
      </c>
      <c r="U445" s="240" t="s">
        <v>331</v>
      </c>
      <c r="X445" s="240" t="s">
        <v>331</v>
      </c>
      <c r="Y445" s="240" t="s">
        <v>331</v>
      </c>
      <c r="Z445" s="240" t="s">
        <v>331</v>
      </c>
      <c r="AA445" s="240" t="s">
        <v>331</v>
      </c>
      <c r="AB445" s="240" t="s">
        <v>331</v>
      </c>
      <c r="AC445" s="240" t="s">
        <v>331</v>
      </c>
      <c r="AD445" s="240" t="s">
        <v>331</v>
      </c>
    </row>
    <row r="446">
      <c r="A446" s="240" t="s">
        <v>331</v>
      </c>
      <c r="B446" s="244"/>
      <c r="C446" s="240" t="s">
        <v>331</v>
      </c>
      <c r="D446" s="240"/>
      <c r="O446" s="240" t="s">
        <v>331</v>
      </c>
      <c r="P446" s="240" t="s">
        <v>331</v>
      </c>
      <c r="Q446" s="240" t="s">
        <v>331</v>
      </c>
      <c r="R446" s="240" t="s">
        <v>331</v>
      </c>
      <c r="S446" s="240" t="s">
        <v>331</v>
      </c>
      <c r="T446" s="240" t="s">
        <v>331</v>
      </c>
      <c r="U446" s="240" t="s">
        <v>331</v>
      </c>
      <c r="X446" s="240" t="s">
        <v>331</v>
      </c>
      <c r="Y446" s="240" t="s">
        <v>331</v>
      </c>
      <c r="Z446" s="240" t="s">
        <v>331</v>
      </c>
      <c r="AA446" s="240" t="s">
        <v>331</v>
      </c>
      <c r="AB446" s="240" t="s">
        <v>331</v>
      </c>
      <c r="AC446" s="240" t="s">
        <v>331</v>
      </c>
      <c r="AD446" s="240" t="s">
        <v>331</v>
      </c>
    </row>
    <row r="447">
      <c r="A447" s="240" t="s">
        <v>331</v>
      </c>
      <c r="B447" s="244"/>
      <c r="C447" s="240" t="s">
        <v>331</v>
      </c>
      <c r="D447" s="240"/>
      <c r="O447" s="240" t="s">
        <v>331</v>
      </c>
      <c r="P447" s="240" t="s">
        <v>331</v>
      </c>
      <c r="Q447" s="240" t="s">
        <v>331</v>
      </c>
      <c r="R447" s="240" t="s">
        <v>331</v>
      </c>
      <c r="S447" s="240" t="s">
        <v>331</v>
      </c>
      <c r="T447" s="240" t="s">
        <v>331</v>
      </c>
      <c r="U447" s="240" t="s">
        <v>331</v>
      </c>
      <c r="X447" s="240" t="s">
        <v>331</v>
      </c>
      <c r="Y447" s="240" t="s">
        <v>331</v>
      </c>
      <c r="Z447" s="240" t="s">
        <v>331</v>
      </c>
      <c r="AA447" s="240" t="s">
        <v>331</v>
      </c>
      <c r="AB447" s="240" t="s">
        <v>331</v>
      </c>
      <c r="AC447" s="240" t="s">
        <v>331</v>
      </c>
      <c r="AD447" s="240" t="s">
        <v>331</v>
      </c>
    </row>
    <row r="448">
      <c r="A448" s="240" t="s">
        <v>331</v>
      </c>
      <c r="B448" s="244"/>
      <c r="C448" s="240" t="s">
        <v>331</v>
      </c>
      <c r="D448" s="240"/>
      <c r="O448" s="240" t="s">
        <v>331</v>
      </c>
      <c r="P448" s="240" t="s">
        <v>331</v>
      </c>
      <c r="Q448" s="240" t="s">
        <v>331</v>
      </c>
      <c r="R448" s="240" t="s">
        <v>331</v>
      </c>
      <c r="S448" s="240" t="s">
        <v>331</v>
      </c>
      <c r="T448" s="240" t="s">
        <v>331</v>
      </c>
      <c r="U448" s="240" t="s">
        <v>331</v>
      </c>
      <c r="X448" s="240" t="s">
        <v>331</v>
      </c>
      <c r="Y448" s="240" t="s">
        <v>331</v>
      </c>
      <c r="Z448" s="240" t="s">
        <v>331</v>
      </c>
      <c r="AA448" s="240" t="s">
        <v>331</v>
      </c>
      <c r="AB448" s="240" t="s">
        <v>331</v>
      </c>
      <c r="AC448" s="240" t="s">
        <v>331</v>
      </c>
      <c r="AD448" s="240" t="s">
        <v>331</v>
      </c>
    </row>
    <row r="449">
      <c r="A449" s="240" t="s">
        <v>331</v>
      </c>
      <c r="B449" s="244"/>
      <c r="C449" s="240" t="s">
        <v>331</v>
      </c>
      <c r="D449" s="240"/>
      <c r="O449" s="240" t="s">
        <v>331</v>
      </c>
      <c r="P449" s="240" t="s">
        <v>331</v>
      </c>
      <c r="Q449" s="240" t="s">
        <v>331</v>
      </c>
      <c r="R449" s="240" t="s">
        <v>331</v>
      </c>
      <c r="S449" s="240" t="s">
        <v>331</v>
      </c>
      <c r="T449" s="240" t="s">
        <v>331</v>
      </c>
      <c r="U449" s="240" t="s">
        <v>331</v>
      </c>
      <c r="X449" s="240" t="s">
        <v>331</v>
      </c>
      <c r="Y449" s="240" t="s">
        <v>331</v>
      </c>
      <c r="Z449" s="240" t="s">
        <v>331</v>
      </c>
      <c r="AA449" s="240" t="s">
        <v>331</v>
      </c>
      <c r="AB449" s="240" t="s">
        <v>331</v>
      </c>
      <c r="AC449" s="240" t="s">
        <v>331</v>
      </c>
      <c r="AD449" s="240" t="s">
        <v>331</v>
      </c>
    </row>
    <row r="450">
      <c r="A450" s="240" t="s">
        <v>331</v>
      </c>
      <c r="B450" s="244"/>
      <c r="C450" s="240" t="s">
        <v>331</v>
      </c>
      <c r="D450" s="240"/>
      <c r="O450" s="240" t="s">
        <v>331</v>
      </c>
      <c r="P450" s="240" t="s">
        <v>331</v>
      </c>
      <c r="Q450" s="240" t="s">
        <v>331</v>
      </c>
      <c r="R450" s="240" t="s">
        <v>331</v>
      </c>
      <c r="S450" s="240" t="s">
        <v>331</v>
      </c>
      <c r="T450" s="240" t="s">
        <v>331</v>
      </c>
      <c r="U450" s="240" t="s">
        <v>331</v>
      </c>
      <c r="X450" s="240" t="s">
        <v>331</v>
      </c>
      <c r="Y450" s="240" t="s">
        <v>331</v>
      </c>
      <c r="Z450" s="240" t="s">
        <v>331</v>
      </c>
      <c r="AA450" s="240" t="s">
        <v>331</v>
      </c>
      <c r="AB450" s="240" t="s">
        <v>331</v>
      </c>
      <c r="AC450" s="240" t="s">
        <v>331</v>
      </c>
      <c r="AD450" s="240" t="s">
        <v>331</v>
      </c>
    </row>
    <row r="451">
      <c r="A451" s="240" t="s">
        <v>331</v>
      </c>
      <c r="B451" s="244"/>
      <c r="C451" s="240" t="s">
        <v>331</v>
      </c>
      <c r="D451" s="240"/>
      <c r="O451" s="240" t="s">
        <v>331</v>
      </c>
      <c r="P451" s="240" t="s">
        <v>331</v>
      </c>
      <c r="Q451" s="240" t="s">
        <v>331</v>
      </c>
      <c r="R451" s="240" t="s">
        <v>331</v>
      </c>
      <c r="S451" s="240" t="s">
        <v>331</v>
      </c>
      <c r="T451" s="240" t="s">
        <v>331</v>
      </c>
      <c r="U451" s="240" t="s">
        <v>331</v>
      </c>
      <c r="X451" s="240" t="s">
        <v>331</v>
      </c>
      <c r="Y451" s="240" t="s">
        <v>331</v>
      </c>
      <c r="Z451" s="240" t="s">
        <v>331</v>
      </c>
      <c r="AA451" s="240" t="s">
        <v>331</v>
      </c>
      <c r="AB451" s="240" t="s">
        <v>331</v>
      </c>
      <c r="AC451" s="240" t="s">
        <v>331</v>
      </c>
      <c r="AD451" s="240" t="s">
        <v>331</v>
      </c>
    </row>
    <row r="452">
      <c r="A452" s="240" t="s">
        <v>331</v>
      </c>
      <c r="B452" s="244"/>
      <c r="C452" s="240" t="s">
        <v>331</v>
      </c>
      <c r="D452" s="240"/>
      <c r="O452" s="240" t="s">
        <v>331</v>
      </c>
      <c r="P452" s="240" t="s">
        <v>331</v>
      </c>
      <c r="Q452" s="240" t="s">
        <v>331</v>
      </c>
      <c r="R452" s="240" t="s">
        <v>331</v>
      </c>
      <c r="S452" s="240" t="s">
        <v>331</v>
      </c>
      <c r="T452" s="240" t="s">
        <v>331</v>
      </c>
      <c r="U452" s="240" t="s">
        <v>331</v>
      </c>
      <c r="X452" s="240" t="s">
        <v>331</v>
      </c>
      <c r="Y452" s="240" t="s">
        <v>331</v>
      </c>
      <c r="Z452" s="240" t="s">
        <v>331</v>
      </c>
      <c r="AA452" s="240" t="s">
        <v>331</v>
      </c>
      <c r="AB452" s="240" t="s">
        <v>331</v>
      </c>
      <c r="AC452" s="240" t="s">
        <v>331</v>
      </c>
      <c r="AD452" s="240" t="s">
        <v>331</v>
      </c>
    </row>
    <row r="453">
      <c r="A453" s="240" t="s">
        <v>331</v>
      </c>
      <c r="B453" s="244"/>
      <c r="C453" s="240" t="s">
        <v>331</v>
      </c>
      <c r="D453" s="240"/>
      <c r="O453" s="240" t="s">
        <v>331</v>
      </c>
      <c r="P453" s="240" t="s">
        <v>331</v>
      </c>
      <c r="Q453" s="240" t="s">
        <v>331</v>
      </c>
      <c r="R453" s="240" t="s">
        <v>331</v>
      </c>
      <c r="S453" s="240" t="s">
        <v>331</v>
      </c>
      <c r="T453" s="240" t="s">
        <v>331</v>
      </c>
      <c r="U453" s="240" t="s">
        <v>331</v>
      </c>
      <c r="X453" s="240" t="s">
        <v>331</v>
      </c>
      <c r="Y453" s="240" t="s">
        <v>331</v>
      </c>
      <c r="Z453" s="240" t="s">
        <v>331</v>
      </c>
      <c r="AA453" s="240" t="s">
        <v>331</v>
      </c>
      <c r="AB453" s="240" t="s">
        <v>331</v>
      </c>
      <c r="AC453" s="240" t="s">
        <v>331</v>
      </c>
      <c r="AD453" s="240" t="s">
        <v>331</v>
      </c>
    </row>
    <row r="454">
      <c r="A454" s="240" t="s">
        <v>331</v>
      </c>
      <c r="B454" s="244"/>
      <c r="C454" s="240" t="s">
        <v>331</v>
      </c>
      <c r="D454" s="240"/>
      <c r="O454" s="240" t="s">
        <v>331</v>
      </c>
      <c r="P454" s="240" t="s">
        <v>331</v>
      </c>
      <c r="Q454" s="240" t="s">
        <v>331</v>
      </c>
      <c r="R454" s="240" t="s">
        <v>331</v>
      </c>
      <c r="S454" s="240" t="s">
        <v>331</v>
      </c>
      <c r="T454" s="240" t="s">
        <v>331</v>
      </c>
      <c r="U454" s="240" t="s">
        <v>331</v>
      </c>
      <c r="X454" s="240" t="s">
        <v>331</v>
      </c>
      <c r="Y454" s="240" t="s">
        <v>331</v>
      </c>
      <c r="Z454" s="240" t="s">
        <v>331</v>
      </c>
      <c r="AA454" s="240" t="s">
        <v>331</v>
      </c>
      <c r="AB454" s="240" t="s">
        <v>331</v>
      </c>
      <c r="AC454" s="240" t="s">
        <v>331</v>
      </c>
      <c r="AD454" s="240" t="s">
        <v>331</v>
      </c>
    </row>
    <row r="455">
      <c r="A455" s="240" t="s">
        <v>331</v>
      </c>
      <c r="B455" s="244"/>
      <c r="C455" s="240" t="s">
        <v>331</v>
      </c>
      <c r="D455" s="240"/>
      <c r="O455" s="240" t="s">
        <v>331</v>
      </c>
      <c r="P455" s="240" t="s">
        <v>331</v>
      </c>
      <c r="Q455" s="240" t="s">
        <v>331</v>
      </c>
      <c r="R455" s="240" t="s">
        <v>331</v>
      </c>
      <c r="S455" s="240" t="s">
        <v>331</v>
      </c>
      <c r="T455" s="240" t="s">
        <v>331</v>
      </c>
      <c r="U455" s="240" t="s">
        <v>331</v>
      </c>
      <c r="X455" s="240" t="s">
        <v>331</v>
      </c>
      <c r="Y455" s="240" t="s">
        <v>331</v>
      </c>
      <c r="Z455" s="240" t="s">
        <v>331</v>
      </c>
      <c r="AA455" s="240" t="s">
        <v>331</v>
      </c>
      <c r="AB455" s="240" t="s">
        <v>331</v>
      </c>
      <c r="AC455" s="240" t="s">
        <v>331</v>
      </c>
      <c r="AD455" s="240" t="s">
        <v>331</v>
      </c>
    </row>
    <row r="456">
      <c r="A456" s="240" t="s">
        <v>331</v>
      </c>
      <c r="B456" s="244"/>
      <c r="C456" s="240" t="s">
        <v>331</v>
      </c>
      <c r="D456" s="240"/>
      <c r="O456" s="240" t="s">
        <v>331</v>
      </c>
      <c r="P456" s="240" t="s">
        <v>331</v>
      </c>
      <c r="Q456" s="240" t="s">
        <v>331</v>
      </c>
      <c r="R456" s="240" t="s">
        <v>331</v>
      </c>
      <c r="S456" s="240" t="s">
        <v>331</v>
      </c>
      <c r="T456" s="240" t="s">
        <v>331</v>
      </c>
      <c r="U456" s="240" t="s">
        <v>331</v>
      </c>
      <c r="X456" s="240" t="s">
        <v>331</v>
      </c>
      <c r="Y456" s="240" t="s">
        <v>331</v>
      </c>
      <c r="Z456" s="240" t="s">
        <v>331</v>
      </c>
      <c r="AA456" s="240" t="s">
        <v>331</v>
      </c>
      <c r="AB456" s="240" t="s">
        <v>331</v>
      </c>
      <c r="AC456" s="240" t="s">
        <v>331</v>
      </c>
      <c r="AD456" s="240" t="s">
        <v>331</v>
      </c>
    </row>
    <row r="457">
      <c r="A457" s="240" t="s">
        <v>331</v>
      </c>
      <c r="B457" s="244"/>
      <c r="C457" s="240" t="s">
        <v>331</v>
      </c>
      <c r="D457" s="240"/>
      <c r="O457" s="240" t="s">
        <v>331</v>
      </c>
      <c r="P457" s="240" t="s">
        <v>331</v>
      </c>
      <c r="Q457" s="240" t="s">
        <v>331</v>
      </c>
      <c r="R457" s="240" t="s">
        <v>331</v>
      </c>
      <c r="S457" s="240" t="s">
        <v>331</v>
      </c>
      <c r="T457" s="240" t="s">
        <v>331</v>
      </c>
      <c r="U457" s="240" t="s">
        <v>331</v>
      </c>
      <c r="X457" s="240" t="s">
        <v>331</v>
      </c>
      <c r="Y457" s="240" t="s">
        <v>331</v>
      </c>
      <c r="Z457" s="240" t="s">
        <v>331</v>
      </c>
      <c r="AA457" s="240" t="s">
        <v>331</v>
      </c>
      <c r="AB457" s="240" t="s">
        <v>331</v>
      </c>
      <c r="AC457" s="240" t="s">
        <v>331</v>
      </c>
      <c r="AD457" s="240" t="s">
        <v>331</v>
      </c>
    </row>
    <row r="458">
      <c r="A458" s="240" t="s">
        <v>331</v>
      </c>
      <c r="B458" s="244"/>
      <c r="C458" s="240" t="s">
        <v>331</v>
      </c>
      <c r="D458" s="240"/>
      <c r="O458" s="240" t="s">
        <v>331</v>
      </c>
      <c r="P458" s="240" t="s">
        <v>331</v>
      </c>
      <c r="Q458" s="240" t="s">
        <v>331</v>
      </c>
      <c r="R458" s="240" t="s">
        <v>331</v>
      </c>
      <c r="S458" s="240" t="s">
        <v>331</v>
      </c>
      <c r="T458" s="240" t="s">
        <v>331</v>
      </c>
      <c r="U458" s="240" t="s">
        <v>331</v>
      </c>
      <c r="X458" s="240" t="s">
        <v>331</v>
      </c>
      <c r="Y458" s="240" t="s">
        <v>331</v>
      </c>
      <c r="Z458" s="240" t="s">
        <v>331</v>
      </c>
      <c r="AA458" s="240" t="s">
        <v>331</v>
      </c>
      <c r="AB458" s="240" t="s">
        <v>331</v>
      </c>
      <c r="AC458" s="240" t="s">
        <v>331</v>
      </c>
      <c r="AD458" s="240" t="s">
        <v>331</v>
      </c>
    </row>
    <row r="459">
      <c r="A459" s="240" t="s">
        <v>331</v>
      </c>
      <c r="B459" s="244"/>
      <c r="C459" s="240" t="s">
        <v>331</v>
      </c>
      <c r="D459" s="240"/>
      <c r="O459" s="240" t="s">
        <v>331</v>
      </c>
      <c r="P459" s="240" t="s">
        <v>331</v>
      </c>
      <c r="Q459" s="240" t="s">
        <v>331</v>
      </c>
      <c r="R459" s="240" t="s">
        <v>331</v>
      </c>
      <c r="S459" s="240" t="s">
        <v>331</v>
      </c>
      <c r="T459" s="240" t="s">
        <v>331</v>
      </c>
      <c r="U459" s="240" t="s">
        <v>331</v>
      </c>
      <c r="X459" s="240" t="s">
        <v>331</v>
      </c>
      <c r="Y459" s="240" t="s">
        <v>331</v>
      </c>
      <c r="Z459" s="240" t="s">
        <v>331</v>
      </c>
      <c r="AA459" s="240" t="s">
        <v>331</v>
      </c>
      <c r="AB459" s="240" t="s">
        <v>331</v>
      </c>
      <c r="AC459" s="240" t="s">
        <v>331</v>
      </c>
      <c r="AD459" s="240" t="s">
        <v>331</v>
      </c>
    </row>
    <row r="460">
      <c r="A460" s="240" t="s">
        <v>331</v>
      </c>
      <c r="B460" s="244"/>
      <c r="C460" s="240" t="s">
        <v>331</v>
      </c>
      <c r="D460" s="240"/>
      <c r="O460" s="240" t="s">
        <v>331</v>
      </c>
      <c r="P460" s="240" t="s">
        <v>331</v>
      </c>
      <c r="Q460" s="240" t="s">
        <v>331</v>
      </c>
      <c r="R460" s="240" t="s">
        <v>331</v>
      </c>
      <c r="S460" s="240" t="s">
        <v>331</v>
      </c>
      <c r="T460" s="240" t="s">
        <v>331</v>
      </c>
      <c r="U460" s="240" t="s">
        <v>331</v>
      </c>
      <c r="X460" s="240" t="s">
        <v>331</v>
      </c>
      <c r="Y460" s="240" t="s">
        <v>331</v>
      </c>
      <c r="Z460" s="240" t="s">
        <v>331</v>
      </c>
      <c r="AA460" s="240" t="s">
        <v>331</v>
      </c>
      <c r="AB460" s="240" t="s">
        <v>331</v>
      </c>
      <c r="AC460" s="240" t="s">
        <v>331</v>
      </c>
      <c r="AD460" s="240" t="s">
        <v>331</v>
      </c>
    </row>
    <row r="461">
      <c r="A461" s="240" t="s">
        <v>331</v>
      </c>
      <c r="B461" s="244"/>
      <c r="C461" s="240" t="s">
        <v>331</v>
      </c>
      <c r="D461" s="240"/>
      <c r="O461" s="240" t="s">
        <v>331</v>
      </c>
      <c r="P461" s="240" t="s">
        <v>331</v>
      </c>
      <c r="Q461" s="240" t="s">
        <v>331</v>
      </c>
      <c r="R461" s="240" t="s">
        <v>331</v>
      </c>
      <c r="S461" s="240" t="s">
        <v>331</v>
      </c>
      <c r="T461" s="240" t="s">
        <v>331</v>
      </c>
      <c r="U461" s="240" t="s">
        <v>331</v>
      </c>
      <c r="X461" s="240" t="s">
        <v>331</v>
      </c>
      <c r="Y461" s="240" t="s">
        <v>331</v>
      </c>
      <c r="Z461" s="240" t="s">
        <v>331</v>
      </c>
      <c r="AA461" s="240" t="s">
        <v>331</v>
      </c>
      <c r="AB461" s="240" t="s">
        <v>331</v>
      </c>
      <c r="AC461" s="240" t="s">
        <v>331</v>
      </c>
      <c r="AD461" s="240" t="s">
        <v>331</v>
      </c>
    </row>
    <row r="462">
      <c r="A462" s="240" t="s">
        <v>331</v>
      </c>
      <c r="B462" s="244"/>
      <c r="C462" s="240" t="s">
        <v>331</v>
      </c>
      <c r="D462" s="240"/>
      <c r="O462" s="240" t="s">
        <v>331</v>
      </c>
      <c r="P462" s="240" t="s">
        <v>331</v>
      </c>
      <c r="Q462" s="240" t="s">
        <v>331</v>
      </c>
      <c r="R462" s="240" t="s">
        <v>331</v>
      </c>
      <c r="S462" s="240" t="s">
        <v>331</v>
      </c>
      <c r="T462" s="240" t="s">
        <v>331</v>
      </c>
      <c r="U462" s="240" t="s">
        <v>331</v>
      </c>
      <c r="X462" s="240" t="s">
        <v>331</v>
      </c>
      <c r="Y462" s="240" t="s">
        <v>331</v>
      </c>
      <c r="Z462" s="240" t="s">
        <v>331</v>
      </c>
      <c r="AA462" s="240" t="s">
        <v>331</v>
      </c>
      <c r="AB462" s="240" t="s">
        <v>331</v>
      </c>
      <c r="AC462" s="240" t="s">
        <v>331</v>
      </c>
      <c r="AD462" s="240" t="s">
        <v>331</v>
      </c>
    </row>
    <row r="463">
      <c r="A463" s="240" t="s">
        <v>331</v>
      </c>
      <c r="B463" s="244"/>
      <c r="C463" s="240" t="s">
        <v>331</v>
      </c>
      <c r="D463" s="240"/>
      <c r="O463" s="240" t="s">
        <v>331</v>
      </c>
      <c r="P463" s="240" t="s">
        <v>331</v>
      </c>
      <c r="Q463" s="240" t="s">
        <v>331</v>
      </c>
      <c r="R463" s="240" t="s">
        <v>331</v>
      </c>
      <c r="S463" s="240" t="s">
        <v>331</v>
      </c>
      <c r="T463" s="240" t="s">
        <v>331</v>
      </c>
      <c r="U463" s="240" t="s">
        <v>331</v>
      </c>
      <c r="X463" s="240" t="s">
        <v>331</v>
      </c>
      <c r="Y463" s="240" t="s">
        <v>331</v>
      </c>
      <c r="Z463" s="240" t="s">
        <v>331</v>
      </c>
      <c r="AA463" s="240" t="s">
        <v>331</v>
      </c>
      <c r="AB463" s="240" t="s">
        <v>331</v>
      </c>
      <c r="AC463" s="240" t="s">
        <v>331</v>
      </c>
      <c r="AD463" s="240" t="s">
        <v>331</v>
      </c>
    </row>
    <row r="464">
      <c r="A464" s="240" t="s">
        <v>331</v>
      </c>
      <c r="B464" s="244"/>
      <c r="C464" s="240" t="s">
        <v>331</v>
      </c>
      <c r="D464" s="240"/>
      <c r="O464" s="240" t="s">
        <v>331</v>
      </c>
      <c r="P464" s="240" t="s">
        <v>331</v>
      </c>
      <c r="Q464" s="240" t="s">
        <v>331</v>
      </c>
      <c r="R464" s="240" t="s">
        <v>331</v>
      </c>
      <c r="S464" s="240" t="s">
        <v>331</v>
      </c>
      <c r="T464" s="240" t="s">
        <v>331</v>
      </c>
      <c r="U464" s="240" t="s">
        <v>331</v>
      </c>
      <c r="X464" s="240" t="s">
        <v>331</v>
      </c>
      <c r="Y464" s="240" t="s">
        <v>331</v>
      </c>
      <c r="Z464" s="240" t="s">
        <v>331</v>
      </c>
      <c r="AA464" s="240" t="s">
        <v>331</v>
      </c>
      <c r="AB464" s="240" t="s">
        <v>331</v>
      </c>
      <c r="AC464" s="240" t="s">
        <v>331</v>
      </c>
      <c r="AD464" s="240" t="s">
        <v>331</v>
      </c>
    </row>
    <row r="465">
      <c r="A465" s="240" t="s">
        <v>331</v>
      </c>
      <c r="B465" s="244"/>
      <c r="C465" s="240" t="s">
        <v>331</v>
      </c>
      <c r="D465" s="240"/>
      <c r="O465" s="240" t="s">
        <v>331</v>
      </c>
      <c r="P465" s="240" t="s">
        <v>331</v>
      </c>
      <c r="Q465" s="240" t="s">
        <v>331</v>
      </c>
      <c r="R465" s="240" t="s">
        <v>331</v>
      </c>
      <c r="S465" s="240" t="s">
        <v>331</v>
      </c>
      <c r="T465" s="240" t="s">
        <v>331</v>
      </c>
      <c r="U465" s="240" t="s">
        <v>331</v>
      </c>
      <c r="X465" s="240" t="s">
        <v>331</v>
      </c>
      <c r="Y465" s="240" t="s">
        <v>331</v>
      </c>
      <c r="Z465" s="240" t="s">
        <v>331</v>
      </c>
      <c r="AA465" s="240" t="s">
        <v>331</v>
      </c>
      <c r="AB465" s="240" t="s">
        <v>331</v>
      </c>
      <c r="AC465" s="240" t="s">
        <v>331</v>
      </c>
      <c r="AD465" s="240" t="s">
        <v>331</v>
      </c>
    </row>
    <row r="466">
      <c r="A466" s="240" t="s">
        <v>331</v>
      </c>
      <c r="B466" s="244"/>
      <c r="C466" s="240" t="s">
        <v>331</v>
      </c>
      <c r="D466" s="240"/>
      <c r="O466" s="240" t="s">
        <v>331</v>
      </c>
      <c r="P466" s="240" t="s">
        <v>331</v>
      </c>
      <c r="Q466" s="240" t="s">
        <v>331</v>
      </c>
      <c r="R466" s="240" t="s">
        <v>331</v>
      </c>
      <c r="S466" s="240" t="s">
        <v>331</v>
      </c>
      <c r="T466" s="240" t="s">
        <v>331</v>
      </c>
      <c r="U466" s="240" t="s">
        <v>331</v>
      </c>
      <c r="X466" s="240" t="s">
        <v>331</v>
      </c>
      <c r="Y466" s="240" t="s">
        <v>331</v>
      </c>
      <c r="Z466" s="240" t="s">
        <v>331</v>
      </c>
      <c r="AA466" s="240" t="s">
        <v>331</v>
      </c>
      <c r="AB466" s="240" t="s">
        <v>331</v>
      </c>
      <c r="AC466" s="240" t="s">
        <v>331</v>
      </c>
      <c r="AD466" s="240" t="s">
        <v>331</v>
      </c>
    </row>
    <row r="467">
      <c r="A467" s="240" t="s">
        <v>331</v>
      </c>
      <c r="B467" s="244"/>
      <c r="C467" s="240" t="s">
        <v>331</v>
      </c>
      <c r="D467" s="240"/>
      <c r="O467" s="240" t="s">
        <v>331</v>
      </c>
      <c r="P467" s="240" t="s">
        <v>331</v>
      </c>
      <c r="Q467" s="240" t="s">
        <v>331</v>
      </c>
      <c r="R467" s="240" t="s">
        <v>331</v>
      </c>
      <c r="S467" s="240" t="s">
        <v>331</v>
      </c>
      <c r="T467" s="240" t="s">
        <v>331</v>
      </c>
      <c r="U467" s="240" t="s">
        <v>331</v>
      </c>
      <c r="X467" s="240" t="s">
        <v>331</v>
      </c>
      <c r="Y467" s="240" t="s">
        <v>331</v>
      </c>
      <c r="Z467" s="240" t="s">
        <v>331</v>
      </c>
      <c r="AA467" s="240" t="s">
        <v>331</v>
      </c>
      <c r="AB467" s="240" t="s">
        <v>331</v>
      </c>
      <c r="AC467" s="240" t="s">
        <v>331</v>
      </c>
      <c r="AD467" s="240" t="s">
        <v>331</v>
      </c>
    </row>
    <row r="468">
      <c r="A468" s="240" t="s">
        <v>331</v>
      </c>
      <c r="B468" s="244"/>
      <c r="C468" s="240" t="s">
        <v>331</v>
      </c>
      <c r="D468" s="240"/>
      <c r="O468" s="240" t="s">
        <v>331</v>
      </c>
      <c r="P468" s="240" t="s">
        <v>331</v>
      </c>
      <c r="Q468" s="240" t="s">
        <v>331</v>
      </c>
      <c r="R468" s="240" t="s">
        <v>331</v>
      </c>
      <c r="S468" s="240" t="s">
        <v>331</v>
      </c>
      <c r="T468" s="240" t="s">
        <v>331</v>
      </c>
      <c r="U468" s="240" t="s">
        <v>331</v>
      </c>
      <c r="X468" s="240" t="s">
        <v>331</v>
      </c>
      <c r="Y468" s="240" t="s">
        <v>331</v>
      </c>
      <c r="Z468" s="240" t="s">
        <v>331</v>
      </c>
      <c r="AA468" s="240" t="s">
        <v>331</v>
      </c>
      <c r="AB468" s="240" t="s">
        <v>331</v>
      </c>
      <c r="AC468" s="240" t="s">
        <v>331</v>
      </c>
      <c r="AD468" s="240" t="s">
        <v>331</v>
      </c>
    </row>
    <row r="469">
      <c r="A469" s="240" t="s">
        <v>331</v>
      </c>
      <c r="B469" s="244"/>
      <c r="C469" s="240" t="s">
        <v>331</v>
      </c>
      <c r="D469" s="240"/>
      <c r="O469" s="240" t="s">
        <v>331</v>
      </c>
      <c r="P469" s="240" t="s">
        <v>331</v>
      </c>
      <c r="Q469" s="240" t="s">
        <v>331</v>
      </c>
      <c r="R469" s="240" t="s">
        <v>331</v>
      </c>
      <c r="S469" s="240" t="s">
        <v>331</v>
      </c>
      <c r="T469" s="240" t="s">
        <v>331</v>
      </c>
      <c r="U469" s="240" t="s">
        <v>331</v>
      </c>
      <c r="X469" s="240" t="s">
        <v>331</v>
      </c>
      <c r="Y469" s="240" t="s">
        <v>331</v>
      </c>
      <c r="Z469" s="240" t="s">
        <v>331</v>
      </c>
      <c r="AA469" s="240" t="s">
        <v>331</v>
      </c>
      <c r="AB469" s="240" t="s">
        <v>331</v>
      </c>
      <c r="AC469" s="240" t="s">
        <v>331</v>
      </c>
      <c r="AD469" s="240" t="s">
        <v>331</v>
      </c>
    </row>
    <row r="470">
      <c r="A470" s="240" t="s">
        <v>331</v>
      </c>
      <c r="B470" s="244"/>
      <c r="C470" s="240" t="s">
        <v>331</v>
      </c>
      <c r="D470" s="240"/>
      <c r="O470" s="240" t="s">
        <v>331</v>
      </c>
      <c r="P470" s="240" t="s">
        <v>331</v>
      </c>
      <c r="Q470" s="240" t="s">
        <v>331</v>
      </c>
      <c r="R470" s="240" t="s">
        <v>331</v>
      </c>
      <c r="S470" s="240" t="s">
        <v>331</v>
      </c>
      <c r="T470" s="240" t="s">
        <v>331</v>
      </c>
      <c r="U470" s="240" t="s">
        <v>331</v>
      </c>
      <c r="X470" s="240" t="s">
        <v>331</v>
      </c>
      <c r="Y470" s="240" t="s">
        <v>331</v>
      </c>
      <c r="Z470" s="240" t="s">
        <v>331</v>
      </c>
      <c r="AA470" s="240" t="s">
        <v>331</v>
      </c>
      <c r="AB470" s="240" t="s">
        <v>331</v>
      </c>
      <c r="AC470" s="240" t="s">
        <v>331</v>
      </c>
      <c r="AD470" s="240" t="s">
        <v>331</v>
      </c>
    </row>
    <row r="471">
      <c r="A471" s="240" t="s">
        <v>331</v>
      </c>
      <c r="B471" s="244"/>
      <c r="C471" s="240" t="s">
        <v>331</v>
      </c>
      <c r="D471" s="240"/>
      <c r="O471" s="240" t="s">
        <v>331</v>
      </c>
      <c r="P471" s="240" t="s">
        <v>331</v>
      </c>
      <c r="Q471" s="240" t="s">
        <v>331</v>
      </c>
      <c r="R471" s="240" t="s">
        <v>331</v>
      </c>
      <c r="S471" s="240" t="s">
        <v>331</v>
      </c>
      <c r="T471" s="240" t="s">
        <v>331</v>
      </c>
      <c r="U471" s="240" t="s">
        <v>331</v>
      </c>
      <c r="X471" s="240" t="s">
        <v>331</v>
      </c>
      <c r="Y471" s="240" t="s">
        <v>331</v>
      </c>
      <c r="Z471" s="240" t="s">
        <v>331</v>
      </c>
      <c r="AA471" s="240" t="s">
        <v>331</v>
      </c>
      <c r="AB471" s="240" t="s">
        <v>331</v>
      </c>
      <c r="AC471" s="240" t="s">
        <v>331</v>
      </c>
      <c r="AD471" s="240" t="s">
        <v>331</v>
      </c>
    </row>
    <row r="472">
      <c r="A472" s="240" t="s">
        <v>331</v>
      </c>
      <c r="B472" s="244"/>
      <c r="C472" s="240" t="s">
        <v>331</v>
      </c>
      <c r="D472" s="240"/>
      <c r="O472" s="240" t="s">
        <v>331</v>
      </c>
      <c r="P472" s="240" t="s">
        <v>331</v>
      </c>
      <c r="Q472" s="240" t="s">
        <v>331</v>
      </c>
      <c r="R472" s="240" t="s">
        <v>331</v>
      </c>
      <c r="S472" s="240" t="s">
        <v>331</v>
      </c>
      <c r="T472" s="240" t="s">
        <v>331</v>
      </c>
      <c r="U472" s="240" t="s">
        <v>331</v>
      </c>
      <c r="X472" s="240" t="s">
        <v>331</v>
      </c>
      <c r="Y472" s="240" t="s">
        <v>331</v>
      </c>
      <c r="Z472" s="240" t="s">
        <v>331</v>
      </c>
      <c r="AA472" s="240" t="s">
        <v>331</v>
      </c>
      <c r="AB472" s="240" t="s">
        <v>331</v>
      </c>
      <c r="AC472" s="240" t="s">
        <v>331</v>
      </c>
      <c r="AD472" s="240" t="s">
        <v>331</v>
      </c>
    </row>
    <row r="473">
      <c r="A473" s="240" t="s">
        <v>331</v>
      </c>
      <c r="B473" s="244"/>
      <c r="C473" s="240" t="s">
        <v>331</v>
      </c>
      <c r="D473" s="240"/>
      <c r="O473" s="240" t="s">
        <v>331</v>
      </c>
      <c r="P473" s="240" t="s">
        <v>331</v>
      </c>
      <c r="Q473" s="240" t="s">
        <v>331</v>
      </c>
      <c r="R473" s="240" t="s">
        <v>331</v>
      </c>
      <c r="S473" s="240" t="s">
        <v>331</v>
      </c>
      <c r="T473" s="240" t="s">
        <v>331</v>
      </c>
      <c r="U473" s="240" t="s">
        <v>331</v>
      </c>
      <c r="X473" s="240" t="s">
        <v>331</v>
      </c>
      <c r="Y473" s="240" t="s">
        <v>331</v>
      </c>
      <c r="Z473" s="240" t="s">
        <v>331</v>
      </c>
      <c r="AA473" s="240" t="s">
        <v>331</v>
      </c>
      <c r="AB473" s="240" t="s">
        <v>331</v>
      </c>
      <c r="AC473" s="240" t="s">
        <v>331</v>
      </c>
      <c r="AD473" s="240" t="s">
        <v>331</v>
      </c>
    </row>
    <row r="474">
      <c r="A474" s="240" t="s">
        <v>331</v>
      </c>
      <c r="B474" s="244"/>
      <c r="C474" s="240" t="s">
        <v>331</v>
      </c>
      <c r="D474" s="240"/>
      <c r="O474" s="240" t="s">
        <v>331</v>
      </c>
      <c r="P474" s="240" t="s">
        <v>331</v>
      </c>
      <c r="Q474" s="240" t="s">
        <v>331</v>
      </c>
      <c r="R474" s="240" t="s">
        <v>331</v>
      </c>
      <c r="S474" s="240" t="s">
        <v>331</v>
      </c>
      <c r="T474" s="240" t="s">
        <v>331</v>
      </c>
      <c r="U474" s="240" t="s">
        <v>331</v>
      </c>
      <c r="X474" s="240" t="s">
        <v>331</v>
      </c>
      <c r="Y474" s="240" t="s">
        <v>331</v>
      </c>
      <c r="Z474" s="240" t="s">
        <v>331</v>
      </c>
      <c r="AA474" s="240" t="s">
        <v>331</v>
      </c>
      <c r="AB474" s="240" t="s">
        <v>331</v>
      </c>
      <c r="AC474" s="240" t="s">
        <v>331</v>
      </c>
      <c r="AD474" s="240" t="s">
        <v>331</v>
      </c>
    </row>
    <row r="475">
      <c r="A475" s="240" t="s">
        <v>331</v>
      </c>
      <c r="B475" s="244"/>
      <c r="C475" s="240" t="s">
        <v>331</v>
      </c>
      <c r="D475" s="240"/>
      <c r="O475" s="240" t="s">
        <v>331</v>
      </c>
      <c r="P475" s="240" t="s">
        <v>331</v>
      </c>
      <c r="Q475" s="240" t="s">
        <v>331</v>
      </c>
      <c r="R475" s="240" t="s">
        <v>331</v>
      </c>
      <c r="S475" s="240" t="s">
        <v>331</v>
      </c>
      <c r="T475" s="240" t="s">
        <v>331</v>
      </c>
      <c r="U475" s="240" t="s">
        <v>331</v>
      </c>
      <c r="X475" s="240" t="s">
        <v>331</v>
      </c>
      <c r="Y475" s="240" t="s">
        <v>331</v>
      </c>
      <c r="Z475" s="240" t="s">
        <v>331</v>
      </c>
      <c r="AA475" s="240" t="s">
        <v>331</v>
      </c>
      <c r="AB475" s="240" t="s">
        <v>331</v>
      </c>
      <c r="AC475" s="240" t="s">
        <v>331</v>
      </c>
      <c r="AD475" s="240" t="s">
        <v>331</v>
      </c>
    </row>
    <row r="476">
      <c r="A476" s="240" t="s">
        <v>331</v>
      </c>
      <c r="B476" s="244"/>
      <c r="C476" s="240" t="s">
        <v>331</v>
      </c>
      <c r="D476" s="240"/>
      <c r="O476" s="240" t="s">
        <v>331</v>
      </c>
      <c r="P476" s="240" t="s">
        <v>331</v>
      </c>
      <c r="Q476" s="240" t="s">
        <v>331</v>
      </c>
      <c r="R476" s="240" t="s">
        <v>331</v>
      </c>
      <c r="S476" s="240" t="s">
        <v>331</v>
      </c>
      <c r="T476" s="240" t="s">
        <v>331</v>
      </c>
      <c r="U476" s="240" t="s">
        <v>331</v>
      </c>
      <c r="X476" s="240" t="s">
        <v>331</v>
      </c>
      <c r="Y476" s="240" t="s">
        <v>331</v>
      </c>
      <c r="Z476" s="240" t="s">
        <v>331</v>
      </c>
      <c r="AA476" s="240" t="s">
        <v>331</v>
      </c>
      <c r="AB476" s="240" t="s">
        <v>331</v>
      </c>
      <c r="AC476" s="240" t="s">
        <v>331</v>
      </c>
      <c r="AD476" s="240" t="s">
        <v>331</v>
      </c>
    </row>
    <row r="477">
      <c r="A477" s="240" t="s">
        <v>331</v>
      </c>
      <c r="B477" s="244"/>
      <c r="C477" s="240" t="s">
        <v>331</v>
      </c>
      <c r="D477" s="240"/>
      <c r="O477" s="240" t="s">
        <v>331</v>
      </c>
      <c r="P477" s="240" t="s">
        <v>331</v>
      </c>
      <c r="Q477" s="240" t="s">
        <v>331</v>
      </c>
      <c r="R477" s="240" t="s">
        <v>331</v>
      </c>
      <c r="S477" s="240" t="s">
        <v>331</v>
      </c>
      <c r="T477" s="240" t="s">
        <v>331</v>
      </c>
      <c r="U477" s="240" t="s">
        <v>331</v>
      </c>
      <c r="X477" s="240" t="s">
        <v>331</v>
      </c>
      <c r="Y477" s="240" t="s">
        <v>331</v>
      </c>
      <c r="Z477" s="240" t="s">
        <v>331</v>
      </c>
      <c r="AA477" s="240" t="s">
        <v>331</v>
      </c>
      <c r="AB477" s="240" t="s">
        <v>331</v>
      </c>
      <c r="AC477" s="240" t="s">
        <v>331</v>
      </c>
      <c r="AD477" s="240" t="s">
        <v>331</v>
      </c>
    </row>
    <row r="478">
      <c r="A478" s="240" t="s">
        <v>331</v>
      </c>
      <c r="B478" s="244"/>
      <c r="C478" s="240" t="s">
        <v>331</v>
      </c>
      <c r="D478" s="240"/>
      <c r="O478" s="240" t="s">
        <v>331</v>
      </c>
      <c r="P478" s="240" t="s">
        <v>331</v>
      </c>
      <c r="Q478" s="240" t="s">
        <v>331</v>
      </c>
      <c r="R478" s="240" t="s">
        <v>331</v>
      </c>
      <c r="S478" s="240" t="s">
        <v>331</v>
      </c>
      <c r="T478" s="240" t="s">
        <v>331</v>
      </c>
      <c r="U478" s="240" t="s">
        <v>331</v>
      </c>
      <c r="X478" s="240" t="s">
        <v>331</v>
      </c>
      <c r="Y478" s="240" t="s">
        <v>331</v>
      </c>
      <c r="Z478" s="240" t="s">
        <v>331</v>
      </c>
      <c r="AA478" s="240" t="s">
        <v>331</v>
      </c>
      <c r="AB478" s="240" t="s">
        <v>331</v>
      </c>
      <c r="AC478" s="240" t="s">
        <v>331</v>
      </c>
      <c r="AD478" s="240" t="s">
        <v>331</v>
      </c>
    </row>
    <row r="479">
      <c r="A479" s="240" t="s">
        <v>331</v>
      </c>
      <c r="B479" s="244"/>
      <c r="C479" s="240" t="s">
        <v>331</v>
      </c>
      <c r="D479" s="240"/>
      <c r="O479" s="240" t="s">
        <v>331</v>
      </c>
      <c r="P479" s="240" t="s">
        <v>331</v>
      </c>
      <c r="Q479" s="240" t="s">
        <v>331</v>
      </c>
      <c r="R479" s="240" t="s">
        <v>331</v>
      </c>
      <c r="S479" s="240" t="s">
        <v>331</v>
      </c>
      <c r="T479" s="240" t="s">
        <v>331</v>
      </c>
      <c r="U479" s="240" t="s">
        <v>331</v>
      </c>
      <c r="X479" s="240" t="s">
        <v>331</v>
      </c>
      <c r="Y479" s="240" t="s">
        <v>331</v>
      </c>
      <c r="Z479" s="240" t="s">
        <v>331</v>
      </c>
      <c r="AA479" s="240" t="s">
        <v>331</v>
      </c>
      <c r="AB479" s="240" t="s">
        <v>331</v>
      </c>
      <c r="AC479" s="240" t="s">
        <v>331</v>
      </c>
      <c r="AD479" s="240" t="s">
        <v>331</v>
      </c>
    </row>
    <row r="480">
      <c r="A480" s="240" t="s">
        <v>331</v>
      </c>
      <c r="B480" s="244"/>
      <c r="C480" s="240" t="s">
        <v>331</v>
      </c>
      <c r="D480" s="240"/>
      <c r="O480" s="240" t="s">
        <v>331</v>
      </c>
      <c r="P480" s="240" t="s">
        <v>331</v>
      </c>
      <c r="Q480" s="240" t="s">
        <v>331</v>
      </c>
      <c r="R480" s="240" t="s">
        <v>331</v>
      </c>
      <c r="S480" s="240" t="s">
        <v>331</v>
      </c>
      <c r="T480" s="240" t="s">
        <v>331</v>
      </c>
      <c r="U480" s="240" t="s">
        <v>331</v>
      </c>
      <c r="X480" s="240" t="s">
        <v>331</v>
      </c>
      <c r="Y480" s="240" t="s">
        <v>331</v>
      </c>
      <c r="Z480" s="240" t="s">
        <v>331</v>
      </c>
      <c r="AA480" s="240" t="s">
        <v>331</v>
      </c>
      <c r="AB480" s="240" t="s">
        <v>331</v>
      </c>
      <c r="AC480" s="240" t="s">
        <v>331</v>
      </c>
      <c r="AD480" s="240" t="s">
        <v>331</v>
      </c>
    </row>
    <row r="481">
      <c r="A481" s="240" t="s">
        <v>331</v>
      </c>
      <c r="B481" s="244"/>
      <c r="C481" s="240" t="s">
        <v>331</v>
      </c>
      <c r="D481" s="240"/>
      <c r="O481" s="240" t="s">
        <v>331</v>
      </c>
      <c r="P481" s="240" t="s">
        <v>331</v>
      </c>
      <c r="Q481" s="240" t="s">
        <v>331</v>
      </c>
      <c r="R481" s="240" t="s">
        <v>331</v>
      </c>
      <c r="S481" s="240" t="s">
        <v>331</v>
      </c>
      <c r="T481" s="240" t="s">
        <v>331</v>
      </c>
      <c r="U481" s="240" t="s">
        <v>331</v>
      </c>
      <c r="X481" s="240" t="s">
        <v>331</v>
      </c>
      <c r="Y481" s="240" t="s">
        <v>331</v>
      </c>
      <c r="Z481" s="240" t="s">
        <v>331</v>
      </c>
      <c r="AA481" s="240" t="s">
        <v>331</v>
      </c>
      <c r="AB481" s="240" t="s">
        <v>331</v>
      </c>
      <c r="AC481" s="240" t="s">
        <v>331</v>
      </c>
      <c r="AD481" s="240" t="s">
        <v>331</v>
      </c>
    </row>
    <row r="482">
      <c r="A482" s="240" t="s">
        <v>331</v>
      </c>
      <c r="B482" s="244"/>
      <c r="C482" s="240" t="s">
        <v>331</v>
      </c>
      <c r="D482" s="240"/>
      <c r="O482" s="240" t="s">
        <v>331</v>
      </c>
      <c r="P482" s="240" t="s">
        <v>331</v>
      </c>
      <c r="Q482" s="240" t="s">
        <v>331</v>
      </c>
      <c r="R482" s="240" t="s">
        <v>331</v>
      </c>
      <c r="S482" s="240" t="s">
        <v>331</v>
      </c>
      <c r="T482" s="240" t="s">
        <v>331</v>
      </c>
      <c r="U482" s="240" t="s">
        <v>331</v>
      </c>
      <c r="X482" s="240" t="s">
        <v>331</v>
      </c>
      <c r="Y482" s="240" t="s">
        <v>331</v>
      </c>
      <c r="Z482" s="240" t="s">
        <v>331</v>
      </c>
      <c r="AA482" s="240" t="s">
        <v>331</v>
      </c>
      <c r="AB482" s="240" t="s">
        <v>331</v>
      </c>
      <c r="AC482" s="240" t="s">
        <v>331</v>
      </c>
      <c r="AD482" s="240" t="s">
        <v>331</v>
      </c>
    </row>
    <row r="483">
      <c r="A483" s="240" t="s">
        <v>331</v>
      </c>
      <c r="B483" s="244"/>
      <c r="C483" s="240" t="s">
        <v>331</v>
      </c>
      <c r="D483" s="240"/>
      <c r="O483" s="240" t="s">
        <v>331</v>
      </c>
      <c r="P483" s="240" t="s">
        <v>331</v>
      </c>
      <c r="Q483" s="240" t="s">
        <v>331</v>
      </c>
      <c r="R483" s="240" t="s">
        <v>331</v>
      </c>
      <c r="S483" s="240" t="s">
        <v>331</v>
      </c>
      <c r="T483" s="240" t="s">
        <v>331</v>
      </c>
      <c r="U483" s="240" t="s">
        <v>331</v>
      </c>
      <c r="X483" s="240" t="s">
        <v>331</v>
      </c>
      <c r="Y483" s="240" t="s">
        <v>331</v>
      </c>
      <c r="Z483" s="240" t="s">
        <v>331</v>
      </c>
      <c r="AA483" s="240" t="s">
        <v>331</v>
      </c>
      <c r="AB483" s="240" t="s">
        <v>331</v>
      </c>
      <c r="AC483" s="240" t="s">
        <v>331</v>
      </c>
      <c r="AD483" s="240" t="s">
        <v>331</v>
      </c>
    </row>
    <row r="484">
      <c r="A484" s="240" t="s">
        <v>331</v>
      </c>
      <c r="B484" s="244"/>
      <c r="C484" s="240" t="s">
        <v>331</v>
      </c>
      <c r="D484" s="240"/>
      <c r="O484" s="240" t="s">
        <v>331</v>
      </c>
      <c r="P484" s="240" t="s">
        <v>331</v>
      </c>
      <c r="Q484" s="240" t="s">
        <v>331</v>
      </c>
      <c r="R484" s="240" t="s">
        <v>331</v>
      </c>
      <c r="S484" s="240" t="s">
        <v>331</v>
      </c>
      <c r="T484" s="240" t="s">
        <v>331</v>
      </c>
      <c r="U484" s="240" t="s">
        <v>331</v>
      </c>
      <c r="X484" s="240" t="s">
        <v>331</v>
      </c>
      <c r="Y484" s="240" t="s">
        <v>331</v>
      </c>
      <c r="Z484" s="240" t="s">
        <v>331</v>
      </c>
      <c r="AA484" s="240" t="s">
        <v>331</v>
      </c>
      <c r="AB484" s="240" t="s">
        <v>331</v>
      </c>
      <c r="AC484" s="240" t="s">
        <v>331</v>
      </c>
      <c r="AD484" s="240" t="s">
        <v>331</v>
      </c>
    </row>
    <row r="485">
      <c r="A485" s="240" t="s">
        <v>331</v>
      </c>
      <c r="B485" s="244"/>
      <c r="C485" s="240" t="s">
        <v>331</v>
      </c>
      <c r="D485" s="240"/>
      <c r="O485" s="240" t="s">
        <v>331</v>
      </c>
      <c r="P485" s="240" t="s">
        <v>331</v>
      </c>
      <c r="Q485" s="240" t="s">
        <v>331</v>
      </c>
      <c r="R485" s="240" t="s">
        <v>331</v>
      </c>
      <c r="S485" s="240" t="s">
        <v>331</v>
      </c>
      <c r="T485" s="240" t="s">
        <v>331</v>
      </c>
      <c r="U485" s="240" t="s">
        <v>331</v>
      </c>
      <c r="X485" s="240" t="s">
        <v>331</v>
      </c>
      <c r="Y485" s="240" t="s">
        <v>331</v>
      </c>
      <c r="Z485" s="240" t="s">
        <v>331</v>
      </c>
      <c r="AA485" s="240" t="s">
        <v>331</v>
      </c>
      <c r="AB485" s="240" t="s">
        <v>331</v>
      </c>
      <c r="AC485" s="240" t="s">
        <v>331</v>
      </c>
      <c r="AD485" s="240" t="s">
        <v>331</v>
      </c>
    </row>
    <row r="486">
      <c r="A486" s="240" t="s">
        <v>331</v>
      </c>
      <c r="B486" s="244"/>
      <c r="C486" s="240" t="s">
        <v>331</v>
      </c>
      <c r="D486" s="240"/>
      <c r="O486" s="240" t="s">
        <v>331</v>
      </c>
      <c r="P486" s="240" t="s">
        <v>331</v>
      </c>
      <c r="Q486" s="240" t="s">
        <v>331</v>
      </c>
      <c r="R486" s="240" t="s">
        <v>331</v>
      </c>
      <c r="S486" s="240" t="s">
        <v>331</v>
      </c>
      <c r="T486" s="240" t="s">
        <v>331</v>
      </c>
      <c r="U486" s="240" t="s">
        <v>331</v>
      </c>
      <c r="X486" s="240" t="s">
        <v>331</v>
      </c>
      <c r="Y486" s="240" t="s">
        <v>331</v>
      </c>
      <c r="Z486" s="240" t="s">
        <v>331</v>
      </c>
      <c r="AA486" s="240" t="s">
        <v>331</v>
      </c>
      <c r="AB486" s="240" t="s">
        <v>331</v>
      </c>
      <c r="AC486" s="240" t="s">
        <v>331</v>
      </c>
      <c r="AD486" s="240" t="s">
        <v>331</v>
      </c>
    </row>
    <row r="487">
      <c r="A487" s="240" t="s">
        <v>331</v>
      </c>
      <c r="B487" s="244"/>
      <c r="C487" s="240" t="s">
        <v>331</v>
      </c>
      <c r="D487" s="240"/>
      <c r="O487" s="240" t="s">
        <v>331</v>
      </c>
      <c r="P487" s="240" t="s">
        <v>331</v>
      </c>
      <c r="Q487" s="240" t="s">
        <v>331</v>
      </c>
      <c r="R487" s="240" t="s">
        <v>331</v>
      </c>
      <c r="S487" s="240" t="s">
        <v>331</v>
      </c>
      <c r="T487" s="240" t="s">
        <v>331</v>
      </c>
      <c r="U487" s="240" t="s">
        <v>331</v>
      </c>
      <c r="X487" s="240" t="s">
        <v>331</v>
      </c>
      <c r="Y487" s="240" t="s">
        <v>331</v>
      </c>
      <c r="Z487" s="240" t="s">
        <v>331</v>
      </c>
      <c r="AA487" s="240" t="s">
        <v>331</v>
      </c>
      <c r="AB487" s="240" t="s">
        <v>331</v>
      </c>
      <c r="AC487" s="240" t="s">
        <v>331</v>
      </c>
      <c r="AD487" s="240" t="s">
        <v>331</v>
      </c>
    </row>
    <row r="488">
      <c r="A488" s="240" t="s">
        <v>331</v>
      </c>
      <c r="B488" s="244"/>
      <c r="C488" s="240" t="s">
        <v>331</v>
      </c>
      <c r="D488" s="240"/>
      <c r="O488" s="240" t="s">
        <v>331</v>
      </c>
      <c r="P488" s="240" t="s">
        <v>331</v>
      </c>
      <c r="Q488" s="240" t="s">
        <v>331</v>
      </c>
      <c r="R488" s="240" t="s">
        <v>331</v>
      </c>
      <c r="S488" s="240" t="s">
        <v>331</v>
      </c>
      <c r="T488" s="240" t="s">
        <v>331</v>
      </c>
      <c r="U488" s="240" t="s">
        <v>331</v>
      </c>
      <c r="X488" s="240" t="s">
        <v>331</v>
      </c>
      <c r="Y488" s="240" t="s">
        <v>331</v>
      </c>
      <c r="Z488" s="240" t="s">
        <v>331</v>
      </c>
      <c r="AA488" s="240" t="s">
        <v>331</v>
      </c>
      <c r="AB488" s="240" t="s">
        <v>331</v>
      </c>
      <c r="AC488" s="240" t="s">
        <v>331</v>
      </c>
      <c r="AD488" s="240" t="s">
        <v>331</v>
      </c>
    </row>
    <row r="489">
      <c r="A489" s="240" t="s">
        <v>331</v>
      </c>
      <c r="B489" s="244"/>
      <c r="C489" s="240" t="s">
        <v>331</v>
      </c>
      <c r="D489" s="240"/>
      <c r="O489" s="240" t="s">
        <v>331</v>
      </c>
      <c r="P489" s="240" t="s">
        <v>331</v>
      </c>
      <c r="Q489" s="240" t="s">
        <v>331</v>
      </c>
      <c r="R489" s="240" t="s">
        <v>331</v>
      </c>
      <c r="S489" s="240" t="s">
        <v>331</v>
      </c>
      <c r="T489" s="240" t="s">
        <v>331</v>
      </c>
      <c r="U489" s="240" t="s">
        <v>331</v>
      </c>
      <c r="X489" s="240" t="s">
        <v>331</v>
      </c>
      <c r="Y489" s="240" t="s">
        <v>331</v>
      </c>
      <c r="Z489" s="240" t="s">
        <v>331</v>
      </c>
      <c r="AA489" s="240" t="s">
        <v>331</v>
      </c>
      <c r="AB489" s="240" t="s">
        <v>331</v>
      </c>
      <c r="AC489" s="240" t="s">
        <v>331</v>
      </c>
      <c r="AD489" s="240" t="s">
        <v>331</v>
      </c>
    </row>
    <row r="490">
      <c r="A490" s="240" t="s">
        <v>331</v>
      </c>
      <c r="B490" s="244"/>
      <c r="C490" s="240" t="s">
        <v>331</v>
      </c>
      <c r="D490" s="240"/>
      <c r="O490" s="240" t="s">
        <v>331</v>
      </c>
      <c r="P490" s="240" t="s">
        <v>331</v>
      </c>
      <c r="Q490" s="240" t="s">
        <v>331</v>
      </c>
      <c r="R490" s="240" t="s">
        <v>331</v>
      </c>
      <c r="S490" s="240" t="s">
        <v>331</v>
      </c>
      <c r="T490" s="240" t="s">
        <v>331</v>
      </c>
      <c r="U490" s="240" t="s">
        <v>331</v>
      </c>
      <c r="X490" s="240" t="s">
        <v>331</v>
      </c>
      <c r="Y490" s="240" t="s">
        <v>331</v>
      </c>
      <c r="Z490" s="240" t="s">
        <v>331</v>
      </c>
      <c r="AA490" s="240" t="s">
        <v>331</v>
      </c>
      <c r="AB490" s="240" t="s">
        <v>331</v>
      </c>
      <c r="AC490" s="240" t="s">
        <v>331</v>
      </c>
      <c r="AD490" s="240" t="s">
        <v>331</v>
      </c>
    </row>
    <row r="491">
      <c r="A491" s="240" t="s">
        <v>331</v>
      </c>
      <c r="B491" s="244"/>
      <c r="C491" s="240" t="s">
        <v>331</v>
      </c>
      <c r="D491" s="240"/>
      <c r="O491" s="240" t="s">
        <v>331</v>
      </c>
      <c r="P491" s="240" t="s">
        <v>331</v>
      </c>
      <c r="Q491" s="240" t="s">
        <v>331</v>
      </c>
      <c r="R491" s="240" t="s">
        <v>331</v>
      </c>
      <c r="S491" s="240" t="s">
        <v>331</v>
      </c>
      <c r="T491" s="240" t="s">
        <v>331</v>
      </c>
      <c r="U491" s="240" t="s">
        <v>331</v>
      </c>
      <c r="X491" s="240" t="s">
        <v>331</v>
      </c>
      <c r="Y491" s="240" t="s">
        <v>331</v>
      </c>
      <c r="Z491" s="240" t="s">
        <v>331</v>
      </c>
      <c r="AA491" s="240" t="s">
        <v>331</v>
      </c>
      <c r="AB491" s="240" t="s">
        <v>331</v>
      </c>
      <c r="AC491" s="240" t="s">
        <v>331</v>
      </c>
      <c r="AD491" s="240" t="s">
        <v>331</v>
      </c>
    </row>
    <row r="492">
      <c r="A492" s="240" t="s">
        <v>331</v>
      </c>
      <c r="B492" s="244"/>
      <c r="C492" s="240" t="s">
        <v>331</v>
      </c>
      <c r="D492" s="240"/>
      <c r="O492" s="240" t="s">
        <v>331</v>
      </c>
      <c r="P492" s="240" t="s">
        <v>331</v>
      </c>
      <c r="Q492" s="240" t="s">
        <v>331</v>
      </c>
      <c r="R492" s="240" t="s">
        <v>331</v>
      </c>
      <c r="S492" s="240" t="s">
        <v>331</v>
      </c>
      <c r="T492" s="240" t="s">
        <v>331</v>
      </c>
      <c r="U492" s="240" t="s">
        <v>331</v>
      </c>
      <c r="X492" s="240" t="s">
        <v>331</v>
      </c>
      <c r="Y492" s="240" t="s">
        <v>331</v>
      </c>
      <c r="Z492" s="240" t="s">
        <v>331</v>
      </c>
      <c r="AA492" s="240" t="s">
        <v>331</v>
      </c>
      <c r="AB492" s="240" t="s">
        <v>331</v>
      </c>
      <c r="AC492" s="240" t="s">
        <v>331</v>
      </c>
      <c r="AD492" s="240" t="s">
        <v>331</v>
      </c>
    </row>
    <row r="493">
      <c r="A493" s="240" t="s">
        <v>331</v>
      </c>
      <c r="B493" s="244"/>
      <c r="C493" s="240" t="s">
        <v>331</v>
      </c>
      <c r="D493" s="240"/>
      <c r="O493" s="240" t="s">
        <v>331</v>
      </c>
      <c r="P493" s="240" t="s">
        <v>331</v>
      </c>
      <c r="Q493" s="240" t="s">
        <v>331</v>
      </c>
      <c r="R493" s="240" t="s">
        <v>331</v>
      </c>
      <c r="S493" s="240" t="s">
        <v>331</v>
      </c>
      <c r="T493" s="240" t="s">
        <v>331</v>
      </c>
      <c r="U493" s="240" t="s">
        <v>331</v>
      </c>
      <c r="X493" s="240" t="s">
        <v>331</v>
      </c>
      <c r="Y493" s="240" t="s">
        <v>331</v>
      </c>
      <c r="Z493" s="240" t="s">
        <v>331</v>
      </c>
      <c r="AA493" s="240" t="s">
        <v>331</v>
      </c>
      <c r="AB493" s="240" t="s">
        <v>331</v>
      </c>
      <c r="AC493" s="240" t="s">
        <v>331</v>
      </c>
      <c r="AD493" s="240" t="s">
        <v>331</v>
      </c>
    </row>
    <row r="494">
      <c r="A494" s="240" t="s">
        <v>331</v>
      </c>
      <c r="B494" s="244"/>
      <c r="C494" s="240" t="s">
        <v>331</v>
      </c>
      <c r="D494" s="240"/>
      <c r="O494" s="240" t="s">
        <v>331</v>
      </c>
      <c r="P494" s="240" t="s">
        <v>331</v>
      </c>
      <c r="Q494" s="240" t="s">
        <v>331</v>
      </c>
      <c r="R494" s="240" t="s">
        <v>331</v>
      </c>
      <c r="S494" s="240" t="s">
        <v>331</v>
      </c>
      <c r="T494" s="240" t="s">
        <v>331</v>
      </c>
      <c r="U494" s="240" t="s">
        <v>331</v>
      </c>
      <c r="X494" s="240" t="s">
        <v>331</v>
      </c>
      <c r="Y494" s="240" t="s">
        <v>331</v>
      </c>
      <c r="Z494" s="240" t="s">
        <v>331</v>
      </c>
      <c r="AA494" s="240" t="s">
        <v>331</v>
      </c>
      <c r="AB494" s="240" t="s">
        <v>331</v>
      </c>
      <c r="AC494" s="240" t="s">
        <v>331</v>
      </c>
      <c r="AD494" s="240" t="s">
        <v>331</v>
      </c>
    </row>
    <row r="495">
      <c r="A495" s="240" t="s">
        <v>331</v>
      </c>
      <c r="B495" s="244"/>
      <c r="C495" s="240" t="s">
        <v>331</v>
      </c>
      <c r="D495" s="240"/>
      <c r="O495" s="240" t="s">
        <v>331</v>
      </c>
      <c r="P495" s="240" t="s">
        <v>331</v>
      </c>
      <c r="Q495" s="240" t="s">
        <v>331</v>
      </c>
      <c r="R495" s="240" t="s">
        <v>331</v>
      </c>
      <c r="S495" s="240" t="s">
        <v>331</v>
      </c>
      <c r="T495" s="240" t="s">
        <v>331</v>
      </c>
      <c r="U495" s="240" t="s">
        <v>331</v>
      </c>
      <c r="X495" s="240" t="s">
        <v>331</v>
      </c>
      <c r="Y495" s="240" t="s">
        <v>331</v>
      </c>
      <c r="Z495" s="240" t="s">
        <v>331</v>
      </c>
      <c r="AA495" s="240" t="s">
        <v>331</v>
      </c>
      <c r="AB495" s="240" t="s">
        <v>331</v>
      </c>
      <c r="AC495" s="240" t="s">
        <v>331</v>
      </c>
      <c r="AD495" s="240" t="s">
        <v>331</v>
      </c>
    </row>
    <row r="496">
      <c r="A496" s="240" t="s">
        <v>331</v>
      </c>
      <c r="B496" s="244"/>
      <c r="C496" s="240" t="s">
        <v>331</v>
      </c>
      <c r="D496" s="240"/>
      <c r="O496" s="240" t="s">
        <v>331</v>
      </c>
      <c r="P496" s="240" t="s">
        <v>331</v>
      </c>
      <c r="Q496" s="240" t="s">
        <v>331</v>
      </c>
      <c r="R496" s="240" t="s">
        <v>331</v>
      </c>
      <c r="S496" s="240" t="s">
        <v>331</v>
      </c>
      <c r="T496" s="240" t="s">
        <v>331</v>
      </c>
      <c r="U496" s="240" t="s">
        <v>331</v>
      </c>
      <c r="X496" s="240" t="s">
        <v>331</v>
      </c>
      <c r="Y496" s="240" t="s">
        <v>331</v>
      </c>
      <c r="Z496" s="240" t="s">
        <v>331</v>
      </c>
      <c r="AA496" s="240" t="s">
        <v>331</v>
      </c>
      <c r="AB496" s="240" t="s">
        <v>331</v>
      </c>
      <c r="AC496" s="240" t="s">
        <v>331</v>
      </c>
      <c r="AD496" s="240" t="s">
        <v>331</v>
      </c>
    </row>
    <row r="497">
      <c r="A497" s="240" t="s">
        <v>331</v>
      </c>
      <c r="B497" s="244"/>
      <c r="C497" s="240" t="s">
        <v>331</v>
      </c>
      <c r="D497" s="240"/>
      <c r="O497" s="240" t="s">
        <v>331</v>
      </c>
      <c r="P497" s="240" t="s">
        <v>331</v>
      </c>
      <c r="Q497" s="240" t="s">
        <v>331</v>
      </c>
      <c r="R497" s="240" t="s">
        <v>331</v>
      </c>
      <c r="S497" s="240" t="s">
        <v>331</v>
      </c>
      <c r="T497" s="240" t="s">
        <v>331</v>
      </c>
      <c r="U497" s="240" t="s">
        <v>331</v>
      </c>
      <c r="X497" s="240" t="s">
        <v>331</v>
      </c>
      <c r="Y497" s="240" t="s">
        <v>331</v>
      </c>
      <c r="Z497" s="240" t="s">
        <v>331</v>
      </c>
      <c r="AA497" s="240" t="s">
        <v>331</v>
      </c>
      <c r="AB497" s="240" t="s">
        <v>331</v>
      </c>
      <c r="AC497" s="240" t="s">
        <v>331</v>
      </c>
      <c r="AD497" s="240" t="s">
        <v>331</v>
      </c>
    </row>
    <row r="498">
      <c r="A498" s="240" t="s">
        <v>331</v>
      </c>
      <c r="B498" s="244"/>
      <c r="C498" s="240" t="s">
        <v>331</v>
      </c>
      <c r="D498" s="240"/>
      <c r="O498" s="240" t="s">
        <v>331</v>
      </c>
      <c r="P498" s="240" t="s">
        <v>331</v>
      </c>
      <c r="Q498" s="240" t="s">
        <v>331</v>
      </c>
      <c r="R498" s="240" t="s">
        <v>331</v>
      </c>
      <c r="S498" s="240" t="s">
        <v>331</v>
      </c>
      <c r="T498" s="240" t="s">
        <v>331</v>
      </c>
      <c r="U498" s="240" t="s">
        <v>331</v>
      </c>
      <c r="X498" s="240" t="s">
        <v>331</v>
      </c>
      <c r="Y498" s="240" t="s">
        <v>331</v>
      </c>
      <c r="Z498" s="240" t="s">
        <v>331</v>
      </c>
      <c r="AA498" s="240" t="s">
        <v>331</v>
      </c>
      <c r="AB498" s="240" t="s">
        <v>331</v>
      </c>
      <c r="AC498" s="240" t="s">
        <v>331</v>
      </c>
      <c r="AD498" s="240" t="s">
        <v>331</v>
      </c>
    </row>
    <row r="499">
      <c r="A499" s="240" t="s">
        <v>331</v>
      </c>
      <c r="B499" s="244"/>
      <c r="C499" s="240" t="s">
        <v>331</v>
      </c>
      <c r="D499" s="240"/>
      <c r="O499" s="240" t="s">
        <v>331</v>
      </c>
      <c r="P499" s="240" t="s">
        <v>331</v>
      </c>
      <c r="Q499" s="240" t="s">
        <v>331</v>
      </c>
      <c r="R499" s="240" t="s">
        <v>331</v>
      </c>
      <c r="S499" s="240" t="s">
        <v>331</v>
      </c>
      <c r="T499" s="240" t="s">
        <v>331</v>
      </c>
      <c r="U499" s="240" t="s">
        <v>331</v>
      </c>
      <c r="X499" s="240" t="s">
        <v>331</v>
      </c>
      <c r="Y499" s="240" t="s">
        <v>331</v>
      </c>
      <c r="Z499" s="240" t="s">
        <v>331</v>
      </c>
      <c r="AA499" s="240" t="s">
        <v>331</v>
      </c>
      <c r="AB499" s="240" t="s">
        <v>331</v>
      </c>
      <c r="AC499" s="240" t="s">
        <v>331</v>
      </c>
      <c r="AD499" s="240" t="s">
        <v>331</v>
      </c>
    </row>
    <row r="500">
      <c r="A500" s="240" t="s">
        <v>331</v>
      </c>
      <c r="B500" s="244"/>
      <c r="C500" s="240" t="s">
        <v>331</v>
      </c>
      <c r="D500" s="240"/>
      <c r="O500" s="240" t="s">
        <v>331</v>
      </c>
      <c r="P500" s="240" t="s">
        <v>331</v>
      </c>
      <c r="Q500" s="240" t="s">
        <v>331</v>
      </c>
      <c r="R500" s="240" t="s">
        <v>331</v>
      </c>
      <c r="S500" s="240" t="s">
        <v>331</v>
      </c>
      <c r="T500" s="240" t="s">
        <v>331</v>
      </c>
      <c r="U500" s="240" t="s">
        <v>331</v>
      </c>
      <c r="X500" s="240" t="s">
        <v>331</v>
      </c>
      <c r="Y500" s="240" t="s">
        <v>331</v>
      </c>
      <c r="Z500" s="240" t="s">
        <v>331</v>
      </c>
      <c r="AA500" s="240" t="s">
        <v>331</v>
      </c>
      <c r="AB500" s="240" t="s">
        <v>331</v>
      </c>
      <c r="AC500" s="240" t="s">
        <v>331</v>
      </c>
      <c r="AD500" s="240" t="s">
        <v>331</v>
      </c>
    </row>
    <row r="501">
      <c r="A501" s="240"/>
      <c r="B501" s="244"/>
      <c r="C501" s="240"/>
      <c r="D501" s="240"/>
      <c r="O501" s="240" t="s">
        <v>331</v>
      </c>
      <c r="P501" s="240" t="s">
        <v>331</v>
      </c>
      <c r="Q501" s="240" t="s">
        <v>331</v>
      </c>
      <c r="R501" s="240" t="s">
        <v>331</v>
      </c>
      <c r="S501" s="240" t="s">
        <v>331</v>
      </c>
      <c r="T501" s="240" t="s">
        <v>331</v>
      </c>
      <c r="U501" s="240" t="s">
        <v>331</v>
      </c>
      <c r="X501" s="240" t="s">
        <v>331</v>
      </c>
      <c r="Y501" s="240" t="s">
        <v>331</v>
      </c>
      <c r="Z501" s="240" t="s">
        <v>331</v>
      </c>
      <c r="AA501" s="240" t="s">
        <v>331</v>
      </c>
      <c r="AB501" s="240" t="s">
        <v>331</v>
      </c>
      <c r="AC501" s="240" t="s">
        <v>331</v>
      </c>
      <c r="AD501" s="240" t="s">
        <v>331</v>
      </c>
    </row>
    <row r="502">
      <c r="A502" s="240"/>
      <c r="B502" s="244"/>
      <c r="C502" s="240"/>
      <c r="D502" s="240"/>
      <c r="O502" s="240" t="s">
        <v>331</v>
      </c>
      <c r="P502" s="240" t="s">
        <v>331</v>
      </c>
      <c r="Q502" s="240" t="s">
        <v>331</v>
      </c>
      <c r="R502" s="240" t="s">
        <v>331</v>
      </c>
      <c r="S502" s="240" t="s">
        <v>331</v>
      </c>
      <c r="T502" s="240" t="s">
        <v>331</v>
      </c>
      <c r="U502" s="240" t="s">
        <v>331</v>
      </c>
      <c r="X502" s="240" t="s">
        <v>331</v>
      </c>
      <c r="Y502" s="240" t="s">
        <v>331</v>
      </c>
      <c r="Z502" s="240" t="s">
        <v>331</v>
      </c>
      <c r="AA502" s="240" t="s">
        <v>331</v>
      </c>
      <c r="AB502" s="240" t="s">
        <v>331</v>
      </c>
      <c r="AC502" s="240" t="s">
        <v>331</v>
      </c>
      <c r="AD502" s="240" t="s">
        <v>331</v>
      </c>
    </row>
    <row r="503">
      <c r="A503" s="240"/>
      <c r="B503" s="244"/>
      <c r="C503" s="240"/>
      <c r="D503" s="240"/>
      <c r="O503" s="240" t="s">
        <v>331</v>
      </c>
      <c r="P503" s="240" t="s">
        <v>331</v>
      </c>
      <c r="Q503" s="240" t="s">
        <v>331</v>
      </c>
      <c r="R503" s="240" t="s">
        <v>331</v>
      </c>
      <c r="S503" s="240" t="s">
        <v>331</v>
      </c>
      <c r="T503" s="240" t="s">
        <v>331</v>
      </c>
      <c r="U503" s="240" t="s">
        <v>331</v>
      </c>
      <c r="X503" s="240" t="s">
        <v>331</v>
      </c>
      <c r="Y503" s="240" t="s">
        <v>331</v>
      </c>
      <c r="Z503" s="240" t="s">
        <v>331</v>
      </c>
      <c r="AA503" s="240" t="s">
        <v>331</v>
      </c>
      <c r="AB503" s="240" t="s">
        <v>331</v>
      </c>
      <c r="AC503" s="240" t="s">
        <v>331</v>
      </c>
      <c r="AD503" s="240" t="s">
        <v>331</v>
      </c>
    </row>
    <row r="504">
      <c r="A504" s="240"/>
      <c r="B504" s="244"/>
      <c r="C504" s="240"/>
      <c r="D504" s="240"/>
      <c r="O504" s="240" t="s">
        <v>331</v>
      </c>
      <c r="P504" s="240" t="s">
        <v>331</v>
      </c>
      <c r="Q504" s="240" t="s">
        <v>331</v>
      </c>
      <c r="R504" s="240" t="s">
        <v>331</v>
      </c>
      <c r="S504" s="240" t="s">
        <v>331</v>
      </c>
      <c r="T504" s="240" t="s">
        <v>331</v>
      </c>
      <c r="U504" s="240" t="s">
        <v>331</v>
      </c>
      <c r="X504" s="240" t="s">
        <v>331</v>
      </c>
      <c r="Y504" s="240" t="s">
        <v>331</v>
      </c>
      <c r="Z504" s="240" t="s">
        <v>331</v>
      </c>
      <c r="AA504" s="240" t="s">
        <v>331</v>
      </c>
      <c r="AB504" s="240" t="s">
        <v>331</v>
      </c>
      <c r="AC504" s="240" t="s">
        <v>331</v>
      </c>
      <c r="AD504" s="240" t="s">
        <v>331</v>
      </c>
    </row>
    <row r="505">
      <c r="A505" s="240"/>
      <c r="B505" s="244"/>
      <c r="C505" s="240"/>
      <c r="D505" s="240"/>
      <c r="O505" s="240" t="s">
        <v>331</v>
      </c>
      <c r="P505" s="240" t="s">
        <v>331</v>
      </c>
      <c r="Q505" s="240" t="s">
        <v>331</v>
      </c>
      <c r="R505" s="240" t="s">
        <v>331</v>
      </c>
      <c r="S505" s="240" t="s">
        <v>331</v>
      </c>
      <c r="T505" s="240" t="s">
        <v>331</v>
      </c>
      <c r="U505" s="240" t="s">
        <v>331</v>
      </c>
      <c r="X505" s="240" t="s">
        <v>331</v>
      </c>
      <c r="Y505" s="240" t="s">
        <v>331</v>
      </c>
      <c r="Z505" s="240" t="s">
        <v>331</v>
      </c>
      <c r="AA505" s="240" t="s">
        <v>331</v>
      </c>
      <c r="AB505" s="240" t="s">
        <v>331</v>
      </c>
      <c r="AC505" s="240" t="s">
        <v>331</v>
      </c>
      <c r="AD505" s="240" t="s">
        <v>331</v>
      </c>
    </row>
    <row r="506">
      <c r="A506" s="240"/>
      <c r="B506" s="244"/>
      <c r="C506" s="240"/>
      <c r="D506" s="240"/>
      <c r="O506" s="240" t="s">
        <v>331</v>
      </c>
      <c r="P506" s="240" t="s">
        <v>331</v>
      </c>
      <c r="Q506" s="240" t="s">
        <v>331</v>
      </c>
      <c r="R506" s="240" t="s">
        <v>331</v>
      </c>
      <c r="S506" s="240" t="s">
        <v>331</v>
      </c>
      <c r="T506" s="240" t="s">
        <v>331</v>
      </c>
      <c r="U506" s="240" t="s">
        <v>331</v>
      </c>
      <c r="X506" s="240" t="s">
        <v>331</v>
      </c>
      <c r="Y506" s="240" t="s">
        <v>331</v>
      </c>
      <c r="Z506" s="240" t="s">
        <v>331</v>
      </c>
      <c r="AA506" s="240" t="s">
        <v>331</v>
      </c>
      <c r="AB506" s="240" t="s">
        <v>331</v>
      </c>
      <c r="AC506" s="240" t="s">
        <v>331</v>
      </c>
      <c r="AD506" s="240" t="s">
        <v>331</v>
      </c>
    </row>
    <row r="507">
      <c r="A507" s="240"/>
      <c r="B507" s="244"/>
      <c r="C507" s="240"/>
      <c r="D507" s="240"/>
      <c r="O507" s="240" t="s">
        <v>331</v>
      </c>
      <c r="P507" s="240" t="s">
        <v>331</v>
      </c>
      <c r="Q507" s="240" t="s">
        <v>331</v>
      </c>
      <c r="R507" s="240" t="s">
        <v>331</v>
      </c>
      <c r="S507" s="240" t="s">
        <v>331</v>
      </c>
      <c r="T507" s="240" t="s">
        <v>331</v>
      </c>
      <c r="U507" s="240" t="s">
        <v>331</v>
      </c>
      <c r="X507" s="240" t="s">
        <v>331</v>
      </c>
      <c r="Y507" s="240" t="s">
        <v>331</v>
      </c>
      <c r="Z507" s="240" t="s">
        <v>331</v>
      </c>
      <c r="AA507" s="240" t="s">
        <v>331</v>
      </c>
      <c r="AB507" s="240" t="s">
        <v>331</v>
      </c>
      <c r="AC507" s="240" t="s">
        <v>331</v>
      </c>
      <c r="AD507" s="240" t="s">
        <v>331</v>
      </c>
    </row>
    <row r="508">
      <c r="A508" s="240"/>
      <c r="B508" s="244"/>
      <c r="C508" s="240"/>
      <c r="D508" s="240"/>
      <c r="O508" s="240" t="s">
        <v>331</v>
      </c>
      <c r="P508" s="240" t="s">
        <v>331</v>
      </c>
      <c r="Q508" s="240" t="s">
        <v>331</v>
      </c>
      <c r="R508" s="240" t="s">
        <v>331</v>
      </c>
      <c r="S508" s="240" t="s">
        <v>331</v>
      </c>
      <c r="T508" s="240" t="s">
        <v>331</v>
      </c>
      <c r="U508" s="240" t="s">
        <v>331</v>
      </c>
      <c r="X508" s="240" t="s">
        <v>331</v>
      </c>
      <c r="Y508" s="240" t="s">
        <v>331</v>
      </c>
      <c r="Z508" s="240" t="s">
        <v>331</v>
      </c>
      <c r="AA508" s="240" t="s">
        <v>331</v>
      </c>
      <c r="AB508" s="240" t="s">
        <v>331</v>
      </c>
      <c r="AC508" s="240" t="s">
        <v>331</v>
      </c>
      <c r="AD508" s="240" t="s">
        <v>331</v>
      </c>
    </row>
    <row r="509">
      <c r="A509" s="240"/>
      <c r="B509" s="244"/>
      <c r="C509" s="240"/>
      <c r="D509" s="240"/>
      <c r="O509" s="240"/>
      <c r="P509" s="240"/>
      <c r="Q509" s="240"/>
      <c r="R509" s="240"/>
      <c r="S509" s="240"/>
      <c r="T509" s="240"/>
      <c r="U509" s="240"/>
      <c r="X509" s="240"/>
      <c r="Y509" s="240"/>
      <c r="Z509" s="240"/>
      <c r="AA509" s="240"/>
      <c r="AB509" s="240"/>
      <c r="AC509" s="240"/>
      <c r="AD509" s="240"/>
    </row>
    <row r="510">
      <c r="A510" s="240"/>
      <c r="B510" s="244"/>
      <c r="C510" s="240"/>
      <c r="D510" s="240"/>
      <c r="O510" s="240"/>
      <c r="P510" s="240"/>
      <c r="Q510" s="240"/>
      <c r="R510" s="240"/>
      <c r="S510" s="240"/>
      <c r="T510" s="240"/>
      <c r="U510" s="240"/>
      <c r="X510" s="240"/>
      <c r="Y510" s="240"/>
      <c r="Z510" s="240"/>
      <c r="AA510" s="240"/>
      <c r="AB510" s="240"/>
      <c r="AC510" s="240"/>
      <c r="AD510" s="240"/>
    </row>
    <row r="511">
      <c r="A511" s="240"/>
      <c r="B511" s="244"/>
      <c r="C511" s="240"/>
      <c r="D511" s="240"/>
      <c r="O511" s="240"/>
      <c r="P511" s="240"/>
      <c r="Q511" s="240"/>
      <c r="R511" s="240"/>
      <c r="S511" s="240"/>
      <c r="T511" s="240"/>
      <c r="U511" s="240"/>
      <c r="X511" s="240"/>
      <c r="Y511" s="240"/>
      <c r="Z511" s="240"/>
      <c r="AA511" s="240"/>
      <c r="AB511" s="240"/>
      <c r="AC511" s="240"/>
      <c r="AD511" s="240"/>
    </row>
    <row r="512">
      <c r="A512" s="240"/>
      <c r="B512" s="244"/>
      <c r="C512" s="240"/>
      <c r="D512" s="240"/>
      <c r="O512" s="240"/>
      <c r="P512" s="240"/>
      <c r="Q512" s="240"/>
      <c r="R512" s="240"/>
      <c r="S512" s="240"/>
      <c r="T512" s="240"/>
      <c r="U512" s="240"/>
      <c r="X512" s="240"/>
      <c r="Y512" s="240"/>
      <c r="Z512" s="240"/>
      <c r="AA512" s="240"/>
      <c r="AB512" s="240"/>
      <c r="AC512" s="240"/>
      <c r="AD512" s="240"/>
    </row>
    <row r="513">
      <c r="A513" s="240"/>
      <c r="B513" s="244"/>
      <c r="C513" s="240"/>
      <c r="D513" s="240"/>
      <c r="O513" s="240"/>
      <c r="P513" s="240"/>
      <c r="Q513" s="240"/>
      <c r="R513" s="240"/>
      <c r="S513" s="240"/>
      <c r="T513" s="240"/>
      <c r="U513" s="240"/>
      <c r="X513" s="240"/>
      <c r="Y513" s="240"/>
      <c r="Z513" s="240"/>
      <c r="AA513" s="240"/>
      <c r="AB513" s="240"/>
      <c r="AC513" s="240"/>
      <c r="AD513" s="240"/>
    </row>
    <row r="514">
      <c r="A514" s="240"/>
      <c r="B514" s="244"/>
      <c r="C514" s="240"/>
      <c r="D514" s="240"/>
      <c r="O514" s="240"/>
      <c r="P514" s="240"/>
      <c r="Q514" s="240"/>
      <c r="R514" s="240"/>
      <c r="S514" s="240"/>
      <c r="T514" s="240"/>
      <c r="U514" s="240"/>
      <c r="X514" s="240"/>
      <c r="Y514" s="240"/>
      <c r="Z514" s="240"/>
      <c r="AA514" s="240"/>
      <c r="AB514" s="240"/>
      <c r="AC514" s="240"/>
      <c r="AD514" s="240"/>
    </row>
    <row r="515">
      <c r="A515" s="240"/>
      <c r="B515" s="244"/>
      <c r="C515" s="240"/>
      <c r="D515" s="240"/>
      <c r="O515" s="240"/>
      <c r="P515" s="240"/>
      <c r="Q515" s="240"/>
      <c r="R515" s="240"/>
      <c r="S515" s="240"/>
      <c r="T515" s="240"/>
      <c r="U515" s="240"/>
      <c r="X515" s="240"/>
      <c r="Y515" s="240"/>
      <c r="Z515" s="240"/>
      <c r="AA515" s="240"/>
      <c r="AB515" s="240"/>
      <c r="AC515" s="240"/>
      <c r="AD515" s="240"/>
    </row>
    <row r="516">
      <c r="A516" s="240"/>
      <c r="B516" s="244"/>
      <c r="C516" s="240"/>
      <c r="D516" s="240"/>
      <c r="O516" s="240"/>
      <c r="P516" s="240"/>
      <c r="Q516" s="240"/>
      <c r="R516" s="240"/>
      <c r="S516" s="240"/>
      <c r="T516" s="240"/>
      <c r="U516" s="240"/>
      <c r="X516" s="240"/>
      <c r="Y516" s="240"/>
      <c r="Z516" s="240"/>
      <c r="AA516" s="240"/>
      <c r="AB516" s="240"/>
      <c r="AC516" s="240"/>
      <c r="AD516" s="240"/>
    </row>
    <row r="517">
      <c r="A517" s="240"/>
      <c r="B517" s="244"/>
      <c r="C517" s="240"/>
      <c r="D517" s="240"/>
      <c r="O517" s="240"/>
      <c r="P517" s="240"/>
      <c r="Q517" s="240"/>
      <c r="R517" s="240"/>
      <c r="S517" s="240"/>
      <c r="T517" s="240"/>
      <c r="U517" s="240"/>
      <c r="X517" s="240"/>
      <c r="Y517" s="240"/>
      <c r="Z517" s="240"/>
      <c r="AA517" s="240"/>
      <c r="AB517" s="240"/>
      <c r="AC517" s="240"/>
      <c r="AD517" s="240"/>
    </row>
    <row r="518">
      <c r="A518" s="240"/>
      <c r="B518" s="244"/>
      <c r="C518" s="240"/>
      <c r="D518" s="240"/>
      <c r="O518" s="240"/>
      <c r="P518" s="240"/>
      <c r="Q518" s="240"/>
      <c r="R518" s="240"/>
      <c r="S518" s="240"/>
      <c r="T518" s="240"/>
      <c r="U518" s="240"/>
      <c r="X518" s="240"/>
      <c r="Y518" s="240"/>
      <c r="Z518" s="240"/>
      <c r="AA518" s="240"/>
      <c r="AB518" s="240"/>
      <c r="AC518" s="240"/>
      <c r="AD518" s="240"/>
    </row>
    <row r="519">
      <c r="A519" s="240"/>
      <c r="B519" s="244"/>
      <c r="C519" s="240"/>
      <c r="D519" s="240"/>
      <c r="O519" s="240"/>
      <c r="P519" s="240"/>
      <c r="Q519" s="240"/>
      <c r="R519" s="240"/>
      <c r="S519" s="240"/>
      <c r="T519" s="240"/>
      <c r="U519" s="240"/>
      <c r="X519" s="240"/>
      <c r="Y519" s="240"/>
      <c r="Z519" s="240"/>
      <c r="AA519" s="240"/>
      <c r="AB519" s="240"/>
      <c r="AC519" s="240"/>
      <c r="AD519" s="240"/>
    </row>
    <row r="520">
      <c r="A520" s="240"/>
      <c r="B520" s="244"/>
      <c r="C520" s="240"/>
      <c r="D520" s="240"/>
      <c r="O520" s="240"/>
      <c r="P520" s="240"/>
      <c r="Q520" s="240"/>
      <c r="R520" s="240"/>
      <c r="S520" s="240"/>
      <c r="T520" s="240"/>
      <c r="U520" s="240"/>
      <c r="X520" s="240"/>
      <c r="Y520" s="240"/>
      <c r="Z520" s="240"/>
      <c r="AA520" s="240"/>
      <c r="AB520" s="240"/>
      <c r="AC520" s="240"/>
      <c r="AD520" s="240"/>
    </row>
    <row r="521">
      <c r="A521" s="240"/>
      <c r="B521" s="244"/>
      <c r="C521" s="240"/>
      <c r="D521" s="240"/>
      <c r="O521" s="240"/>
      <c r="P521" s="240"/>
      <c r="Q521" s="240"/>
      <c r="R521" s="240"/>
      <c r="S521" s="240"/>
      <c r="T521" s="240"/>
      <c r="U521" s="240"/>
      <c r="X521" s="240"/>
      <c r="Y521" s="240"/>
      <c r="Z521" s="240"/>
      <c r="AA521" s="240"/>
      <c r="AB521" s="240"/>
      <c r="AC521" s="240"/>
      <c r="AD521" s="240"/>
    </row>
    <row r="522">
      <c r="A522" s="240"/>
      <c r="B522" s="244"/>
      <c r="C522" s="240"/>
      <c r="D522" s="240"/>
      <c r="O522" s="240"/>
      <c r="P522" s="240"/>
      <c r="Q522" s="240"/>
      <c r="R522" s="240"/>
      <c r="S522" s="240"/>
      <c r="T522" s="240"/>
      <c r="U522" s="240"/>
      <c r="X522" s="240"/>
      <c r="Y522" s="240"/>
      <c r="Z522" s="240"/>
      <c r="AA522" s="240"/>
      <c r="AB522" s="240"/>
      <c r="AC522" s="240"/>
      <c r="AD522" s="240"/>
    </row>
    <row r="523">
      <c r="A523" s="240"/>
      <c r="B523" s="244"/>
      <c r="C523" s="240"/>
      <c r="D523" s="240"/>
      <c r="O523" s="240"/>
      <c r="P523" s="240"/>
      <c r="Q523" s="240"/>
      <c r="R523" s="240"/>
      <c r="S523" s="240"/>
      <c r="T523" s="240"/>
      <c r="U523" s="240"/>
      <c r="X523" s="240"/>
      <c r="Y523" s="240"/>
      <c r="Z523" s="240"/>
      <c r="AA523" s="240"/>
      <c r="AB523" s="240"/>
      <c r="AC523" s="240"/>
      <c r="AD523" s="240"/>
    </row>
    <row r="524">
      <c r="A524" s="240"/>
      <c r="B524" s="244"/>
      <c r="C524" s="240"/>
      <c r="D524" s="240"/>
      <c r="O524" s="240"/>
      <c r="P524" s="240"/>
      <c r="Q524" s="240"/>
      <c r="R524" s="240"/>
      <c r="S524" s="240"/>
      <c r="T524" s="240"/>
      <c r="U524" s="240"/>
      <c r="X524" s="240"/>
      <c r="Y524" s="240"/>
      <c r="Z524" s="240"/>
      <c r="AA524" s="240"/>
      <c r="AB524" s="240"/>
      <c r="AC524" s="240"/>
      <c r="AD524" s="240"/>
    </row>
    <row r="525">
      <c r="A525" s="240"/>
      <c r="B525" s="244"/>
      <c r="C525" s="240"/>
      <c r="D525" s="240"/>
      <c r="O525" s="240"/>
      <c r="P525" s="240"/>
      <c r="Q525" s="240"/>
      <c r="R525" s="240"/>
      <c r="S525" s="240"/>
      <c r="T525" s="240"/>
      <c r="U525" s="240"/>
      <c r="X525" s="240"/>
      <c r="Y525" s="240"/>
      <c r="Z525" s="240"/>
      <c r="AA525" s="240"/>
      <c r="AB525" s="240"/>
      <c r="AC525" s="240"/>
      <c r="AD525" s="240"/>
    </row>
    <row r="526">
      <c r="A526" s="240"/>
      <c r="B526" s="244"/>
      <c r="C526" s="240"/>
      <c r="D526" s="240"/>
      <c r="O526" s="240"/>
      <c r="P526" s="240"/>
      <c r="Q526" s="240"/>
      <c r="R526" s="240"/>
      <c r="S526" s="240"/>
      <c r="T526" s="240"/>
      <c r="U526" s="240"/>
      <c r="X526" s="240"/>
      <c r="Y526" s="240"/>
      <c r="Z526" s="240"/>
      <c r="AA526" s="240"/>
      <c r="AB526" s="240"/>
      <c r="AC526" s="240"/>
      <c r="AD526" s="240"/>
    </row>
    <row r="527">
      <c r="A527" s="240"/>
      <c r="B527" s="244"/>
      <c r="C527" s="240"/>
      <c r="D527" s="240"/>
      <c r="O527" s="240"/>
      <c r="P527" s="240"/>
      <c r="Q527" s="240"/>
      <c r="R527" s="240"/>
      <c r="S527" s="240"/>
      <c r="T527" s="240"/>
      <c r="U527" s="240"/>
      <c r="X527" s="240"/>
      <c r="Y527" s="240"/>
      <c r="Z527" s="240"/>
      <c r="AA527" s="240"/>
      <c r="AB527" s="240"/>
      <c r="AC527" s="240"/>
      <c r="AD527" s="240"/>
    </row>
    <row r="528">
      <c r="A528" s="240"/>
      <c r="B528" s="244"/>
      <c r="C528" s="240"/>
      <c r="D528" s="240"/>
      <c r="O528" s="240"/>
      <c r="P528" s="240"/>
      <c r="Q528" s="240"/>
      <c r="R528" s="240"/>
      <c r="S528" s="240"/>
      <c r="T528" s="240"/>
      <c r="U528" s="240"/>
      <c r="X528" s="240"/>
      <c r="Y528" s="240"/>
      <c r="Z528" s="240"/>
      <c r="AA528" s="240"/>
      <c r="AB528" s="240"/>
      <c r="AC528" s="240"/>
      <c r="AD528" s="240"/>
    </row>
    <row r="529">
      <c r="A529" s="240"/>
      <c r="B529" s="244"/>
      <c r="C529" s="240"/>
      <c r="D529" s="240"/>
      <c r="O529" s="240"/>
      <c r="P529" s="240"/>
      <c r="Q529" s="240"/>
      <c r="R529" s="240"/>
      <c r="S529" s="240"/>
      <c r="T529" s="240"/>
      <c r="U529" s="240"/>
      <c r="X529" s="240"/>
      <c r="Y529" s="240"/>
      <c r="Z529" s="240"/>
      <c r="AA529" s="240"/>
      <c r="AB529" s="240"/>
      <c r="AC529" s="240"/>
      <c r="AD529" s="240"/>
    </row>
    <row r="530">
      <c r="A530" s="240"/>
      <c r="B530" s="244"/>
      <c r="C530" s="240"/>
      <c r="D530" s="240"/>
      <c r="O530" s="240"/>
      <c r="P530" s="240"/>
      <c r="Q530" s="240"/>
      <c r="R530" s="240"/>
      <c r="S530" s="240"/>
      <c r="T530" s="240"/>
      <c r="U530" s="240"/>
      <c r="X530" s="240"/>
      <c r="Y530" s="240"/>
      <c r="Z530" s="240"/>
      <c r="AA530" s="240"/>
      <c r="AB530" s="240"/>
      <c r="AC530" s="240"/>
      <c r="AD530" s="240"/>
    </row>
    <row r="531">
      <c r="A531" s="240"/>
      <c r="B531" s="244"/>
      <c r="C531" s="240"/>
      <c r="D531" s="240"/>
      <c r="O531" s="240"/>
      <c r="P531" s="240"/>
      <c r="Q531" s="240"/>
      <c r="R531" s="240"/>
      <c r="S531" s="240"/>
      <c r="T531" s="240"/>
      <c r="U531" s="240"/>
      <c r="X531" s="240"/>
      <c r="Y531" s="240"/>
      <c r="Z531" s="240"/>
      <c r="AA531" s="240"/>
      <c r="AB531" s="240"/>
      <c r="AC531" s="240"/>
      <c r="AD531" s="240"/>
    </row>
    <row r="532">
      <c r="A532" s="240"/>
      <c r="B532" s="244"/>
      <c r="C532" s="240"/>
      <c r="D532" s="240"/>
      <c r="O532" s="240"/>
      <c r="P532" s="240"/>
      <c r="Q532" s="240"/>
      <c r="R532" s="240"/>
      <c r="S532" s="240"/>
      <c r="T532" s="240"/>
      <c r="U532" s="240"/>
      <c r="X532" s="240"/>
      <c r="Y532" s="240"/>
      <c r="Z532" s="240"/>
      <c r="AA532" s="240"/>
      <c r="AB532" s="240"/>
      <c r="AC532" s="240"/>
      <c r="AD532" s="240"/>
    </row>
    <row r="533">
      <c r="A533" s="240"/>
      <c r="B533" s="244"/>
      <c r="C533" s="240"/>
      <c r="D533" s="240"/>
      <c r="O533" s="240"/>
      <c r="P533" s="240"/>
      <c r="Q533" s="240"/>
      <c r="R533" s="240"/>
      <c r="S533" s="240"/>
      <c r="T533" s="240"/>
      <c r="U533" s="240"/>
      <c r="X533" s="240"/>
      <c r="Y533" s="240"/>
      <c r="Z533" s="240"/>
      <c r="AA533" s="240"/>
      <c r="AB533" s="240"/>
      <c r="AC533" s="240"/>
      <c r="AD533" s="240"/>
    </row>
    <row r="534">
      <c r="A534" s="240"/>
      <c r="B534" s="244"/>
      <c r="C534" s="240"/>
      <c r="D534" s="240"/>
      <c r="O534" s="240"/>
      <c r="P534" s="240"/>
      <c r="Q534" s="240"/>
      <c r="R534" s="240"/>
      <c r="S534" s="240"/>
      <c r="T534" s="240"/>
      <c r="U534" s="240"/>
      <c r="X534" s="240"/>
      <c r="Y534" s="240"/>
      <c r="Z534" s="240"/>
      <c r="AA534" s="240"/>
      <c r="AB534" s="240"/>
      <c r="AC534" s="240"/>
      <c r="AD534" s="240"/>
    </row>
    <row r="535">
      <c r="A535" s="240"/>
      <c r="B535" s="244"/>
      <c r="C535" s="240"/>
      <c r="D535" s="240"/>
      <c r="O535" s="240"/>
      <c r="P535" s="240"/>
      <c r="Q535" s="240"/>
      <c r="R535" s="240"/>
      <c r="S535" s="240"/>
      <c r="T535" s="240"/>
      <c r="U535" s="240"/>
      <c r="X535" s="240"/>
      <c r="Y535" s="240"/>
      <c r="Z535" s="240"/>
      <c r="AA535" s="240"/>
      <c r="AB535" s="240"/>
      <c r="AC535" s="240"/>
      <c r="AD535" s="240"/>
    </row>
    <row r="536">
      <c r="A536" s="240"/>
      <c r="B536" s="244"/>
      <c r="C536" s="240"/>
      <c r="D536" s="240"/>
      <c r="O536" s="240"/>
      <c r="P536" s="240"/>
      <c r="Q536" s="240"/>
      <c r="R536" s="240"/>
      <c r="S536" s="240"/>
      <c r="T536" s="240"/>
      <c r="U536" s="240"/>
      <c r="X536" s="240"/>
      <c r="Y536" s="240"/>
      <c r="Z536" s="240"/>
      <c r="AA536" s="240"/>
      <c r="AB536" s="240"/>
      <c r="AC536" s="240"/>
      <c r="AD536" s="240"/>
    </row>
    <row r="537">
      <c r="A537" s="240"/>
      <c r="B537" s="244"/>
      <c r="C537" s="240"/>
      <c r="D537" s="240"/>
      <c r="O537" s="240"/>
      <c r="P537" s="240"/>
      <c r="Q537" s="240"/>
      <c r="R537" s="240"/>
      <c r="S537" s="240"/>
      <c r="T537" s="240"/>
      <c r="U537" s="240"/>
      <c r="X537" s="240"/>
      <c r="Y537" s="240"/>
      <c r="Z537" s="240"/>
      <c r="AA537" s="240"/>
      <c r="AB537" s="240"/>
      <c r="AC537" s="240"/>
      <c r="AD537" s="240"/>
    </row>
    <row r="538">
      <c r="A538" s="240"/>
      <c r="B538" s="244"/>
      <c r="C538" s="240"/>
      <c r="D538" s="240"/>
      <c r="O538" s="240"/>
      <c r="P538" s="240"/>
      <c r="Q538" s="240"/>
      <c r="R538" s="240"/>
      <c r="S538" s="240"/>
      <c r="T538" s="240"/>
      <c r="U538" s="240"/>
      <c r="X538" s="240"/>
      <c r="Y538" s="240"/>
      <c r="Z538" s="240"/>
      <c r="AA538" s="240"/>
      <c r="AB538" s="240"/>
      <c r="AC538" s="240"/>
      <c r="AD538" s="240"/>
    </row>
    <row r="539">
      <c r="A539" s="240"/>
      <c r="B539" s="244"/>
      <c r="C539" s="240"/>
      <c r="D539" s="240"/>
      <c r="O539" s="240"/>
      <c r="P539" s="240"/>
      <c r="Q539" s="240"/>
      <c r="R539" s="240"/>
      <c r="S539" s="240"/>
      <c r="T539" s="240"/>
      <c r="U539" s="240"/>
      <c r="X539" s="240"/>
      <c r="Y539" s="240"/>
      <c r="Z539" s="240"/>
      <c r="AA539" s="240"/>
      <c r="AB539" s="240"/>
      <c r="AC539" s="240"/>
      <c r="AD539" s="240"/>
    </row>
    <row r="540">
      <c r="A540" s="240"/>
      <c r="B540" s="244"/>
      <c r="C540" s="240"/>
      <c r="D540" s="240"/>
      <c r="O540" s="240"/>
      <c r="P540" s="240"/>
      <c r="Q540" s="240"/>
      <c r="R540" s="240"/>
      <c r="S540" s="240"/>
      <c r="T540" s="240"/>
      <c r="U540" s="240"/>
      <c r="X540" s="240"/>
      <c r="Y540" s="240"/>
      <c r="Z540" s="240"/>
      <c r="AA540" s="240"/>
      <c r="AB540" s="240"/>
      <c r="AC540" s="240"/>
      <c r="AD540" s="240"/>
    </row>
    <row r="541">
      <c r="A541" s="240"/>
      <c r="B541" s="244"/>
      <c r="C541" s="240"/>
      <c r="D541" s="240"/>
      <c r="O541" s="240"/>
      <c r="P541" s="240"/>
      <c r="Q541" s="240"/>
      <c r="R541" s="240"/>
      <c r="S541" s="240"/>
      <c r="T541" s="240"/>
      <c r="U541" s="240"/>
      <c r="X541" s="240"/>
      <c r="Y541" s="240"/>
      <c r="Z541" s="240"/>
      <c r="AA541" s="240"/>
      <c r="AB541" s="240"/>
      <c r="AC541" s="240"/>
      <c r="AD541" s="240"/>
    </row>
    <row r="542">
      <c r="A542" s="240"/>
      <c r="B542" s="244"/>
      <c r="C542" s="240"/>
      <c r="D542" s="240"/>
      <c r="O542" s="240"/>
      <c r="P542" s="240"/>
      <c r="Q542" s="240"/>
      <c r="R542" s="240"/>
      <c r="S542" s="240"/>
      <c r="T542" s="240"/>
      <c r="U542" s="240"/>
      <c r="X542" s="240"/>
      <c r="Y542" s="240"/>
      <c r="Z542" s="240"/>
      <c r="AA542" s="240"/>
      <c r="AB542" s="240"/>
      <c r="AC542" s="240"/>
      <c r="AD542" s="240"/>
    </row>
    <row r="543">
      <c r="A543" s="240"/>
      <c r="B543" s="244"/>
      <c r="C543" s="240"/>
      <c r="D543" s="240"/>
      <c r="O543" s="240"/>
      <c r="P543" s="240"/>
      <c r="Q543" s="240"/>
      <c r="R543" s="240"/>
      <c r="S543" s="240"/>
      <c r="T543" s="240"/>
      <c r="U543" s="240"/>
      <c r="X543" s="240"/>
      <c r="Y543" s="240"/>
      <c r="Z543" s="240"/>
      <c r="AA543" s="240"/>
      <c r="AB543" s="240"/>
      <c r="AC543" s="240"/>
      <c r="AD543" s="240"/>
    </row>
    <row r="544">
      <c r="A544" s="240"/>
      <c r="B544" s="244"/>
      <c r="C544" s="240"/>
      <c r="D544" s="240"/>
      <c r="O544" s="240"/>
      <c r="P544" s="240"/>
      <c r="Q544" s="240"/>
      <c r="R544" s="240"/>
      <c r="S544" s="240"/>
      <c r="T544" s="240"/>
      <c r="U544" s="240"/>
      <c r="X544" s="240"/>
      <c r="Y544" s="240"/>
      <c r="Z544" s="240"/>
      <c r="AA544" s="240"/>
      <c r="AB544" s="240"/>
      <c r="AC544" s="240"/>
      <c r="AD544" s="240"/>
    </row>
    <row r="545">
      <c r="A545" s="240"/>
      <c r="B545" s="244"/>
      <c r="C545" s="240"/>
      <c r="D545" s="240"/>
      <c r="O545" s="240"/>
      <c r="P545" s="240"/>
      <c r="Q545" s="240"/>
      <c r="R545" s="240"/>
      <c r="S545" s="240"/>
      <c r="T545" s="240"/>
      <c r="U545" s="240"/>
      <c r="X545" s="240"/>
      <c r="Y545" s="240"/>
      <c r="Z545" s="240"/>
      <c r="AA545" s="240"/>
      <c r="AB545" s="240"/>
      <c r="AC545" s="240"/>
      <c r="AD545" s="240"/>
    </row>
    <row r="546">
      <c r="A546" s="240"/>
      <c r="B546" s="244"/>
      <c r="C546" s="240"/>
      <c r="D546" s="240"/>
      <c r="O546" s="240"/>
      <c r="P546" s="240"/>
      <c r="Q546" s="240"/>
      <c r="R546" s="240"/>
      <c r="S546" s="240"/>
      <c r="T546" s="240"/>
      <c r="U546" s="240"/>
      <c r="X546" s="240"/>
      <c r="Y546" s="240"/>
      <c r="Z546" s="240"/>
      <c r="AA546" s="240"/>
      <c r="AB546" s="240"/>
      <c r="AC546" s="240"/>
      <c r="AD546" s="240"/>
    </row>
    <row r="547">
      <c r="A547" s="240"/>
      <c r="B547" s="244"/>
      <c r="C547" s="240"/>
      <c r="D547" s="240"/>
      <c r="O547" s="240"/>
      <c r="P547" s="240"/>
      <c r="Q547" s="240"/>
      <c r="R547" s="240"/>
      <c r="S547" s="240"/>
      <c r="T547" s="240"/>
      <c r="U547" s="240"/>
      <c r="X547" s="240"/>
      <c r="Y547" s="240"/>
      <c r="Z547" s="240"/>
      <c r="AA547" s="240"/>
      <c r="AB547" s="240"/>
      <c r="AC547" s="240"/>
      <c r="AD547" s="240"/>
    </row>
    <row r="548">
      <c r="A548" s="240"/>
      <c r="B548" s="244"/>
      <c r="C548" s="240"/>
      <c r="D548" s="240"/>
      <c r="O548" s="240"/>
      <c r="P548" s="240"/>
      <c r="Q548" s="240"/>
      <c r="R548" s="240"/>
      <c r="S548" s="240"/>
      <c r="T548" s="240"/>
      <c r="U548" s="240"/>
      <c r="X548" s="240"/>
      <c r="Y548" s="240"/>
      <c r="Z548" s="240"/>
      <c r="AA548" s="240"/>
      <c r="AB548" s="240"/>
      <c r="AC548" s="240"/>
      <c r="AD548" s="240"/>
    </row>
    <row r="549">
      <c r="A549" s="240"/>
      <c r="B549" s="244"/>
      <c r="C549" s="240"/>
      <c r="D549" s="240"/>
      <c r="O549" s="240"/>
      <c r="P549" s="240"/>
      <c r="Q549" s="240"/>
      <c r="R549" s="240"/>
      <c r="S549" s="240"/>
      <c r="T549" s="240"/>
      <c r="U549" s="240"/>
      <c r="X549" s="240"/>
      <c r="Y549" s="240"/>
      <c r="Z549" s="240"/>
      <c r="AA549" s="240"/>
      <c r="AB549" s="240"/>
      <c r="AC549" s="240"/>
      <c r="AD549" s="240"/>
    </row>
    <row r="550">
      <c r="B550" s="244"/>
      <c r="C550" s="240"/>
      <c r="D550" s="240"/>
      <c r="O550" s="240"/>
      <c r="P550" s="240"/>
      <c r="Q550" s="240"/>
      <c r="R550" s="240"/>
      <c r="S550" s="240"/>
      <c r="T550" s="240"/>
      <c r="U550" s="240"/>
      <c r="X550" s="240"/>
      <c r="Y550" s="240"/>
      <c r="Z550" s="240"/>
      <c r="AA550" s="240"/>
      <c r="AB550" s="240"/>
      <c r="AC550" s="240"/>
      <c r="AD550" s="240"/>
    </row>
    <row r="551">
      <c r="B551" s="244"/>
      <c r="C551" s="240"/>
      <c r="D551" s="240"/>
      <c r="O551" s="240"/>
      <c r="P551" s="240"/>
      <c r="Q551" s="240"/>
      <c r="R551" s="240"/>
      <c r="S551" s="240"/>
      <c r="T551" s="240"/>
      <c r="U551" s="240"/>
      <c r="X551" s="240"/>
      <c r="Y551" s="240"/>
      <c r="Z551" s="240"/>
      <c r="AA551" s="240"/>
      <c r="AB551" s="240"/>
      <c r="AC551" s="240"/>
      <c r="AD551" s="240"/>
    </row>
  </sheetData>
  <mergeCells count="1">
    <mergeCell ref="V3:W3"/>
  </mergeCells>
  <drawing r:id="rId1"/>
</worksheet>
</file>